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codeName="ThisWorkbook"/>
  <mc:AlternateContent xmlns:mc="http://schemas.openxmlformats.org/markup-compatibility/2006">
    <mc:Choice Requires="x15">
      <x15ac:absPath xmlns:x15ac="http://schemas.microsoft.com/office/spreadsheetml/2010/11/ac" url="/Volumes/Data/DATA VIKTOR 2020/KIB AUDITED 2019 PRINT/"/>
    </mc:Choice>
  </mc:AlternateContent>
  <xr:revisionPtr revIDLastSave="0" documentId="13_ncr:1_{15312F38-3CC1-6D4A-8559-31294E3B20A7}" xr6:coauthVersionLast="45" xr6:coauthVersionMax="45" xr10:uidLastSave="{00000000-0000-0000-0000-000000000000}"/>
  <bookViews>
    <workbookView xWindow="0" yWindow="0" windowWidth="25600" windowHeight="16000" tabRatio="735" activeTab="9" xr2:uid="{00000000-000D-0000-FFFF-FFFF00000000}"/>
  </bookViews>
  <sheets>
    <sheet name="KIB A" sheetId="8" r:id="rId1"/>
    <sheet name="KIB B MASTER" sheetId="14" state="hidden" r:id="rId2"/>
    <sheet name="KIB B DIBAWAH KAPITALISASI" sheetId="15" state="hidden" r:id="rId3"/>
    <sheet name="KIB-B" sheetId="13" r:id="rId4"/>
    <sheet name="KIB B ( + )" sheetId="7" state="hidden" r:id="rId5"/>
    <sheet name="KIB C" sheetId="6" r:id="rId6"/>
    <sheet name="PERHITUNGAN KIB C " sheetId="17" r:id="rId7"/>
    <sheet name="KIB D" sheetId="5" r:id="rId8"/>
    <sheet name="KIB E" sheetId="4" r:id="rId9"/>
    <sheet name="KIB F" sheetId="1" r:id="rId10"/>
    <sheet name="UE" sheetId="16"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_" localSheetId="6">#REF!</definedName>
    <definedName name="_">#REF!</definedName>
    <definedName name="_xlnm._FilterDatabase" localSheetId="0" hidden="1">'KIB A'!$A$8:$N$13</definedName>
    <definedName name="_xlnm._FilterDatabase" localSheetId="4" hidden="1">'KIB B ( + )'!$A$9:$AX$193</definedName>
    <definedName name="_xlnm._FilterDatabase" localSheetId="2" hidden="1">'KIB B DIBAWAH KAPITALISASI'!$A$9:$AZ$90</definedName>
    <definedName name="_xlnm._FilterDatabase" localSheetId="1" hidden="1">'KIB B MASTER'!$A$9:$AZ$132</definedName>
    <definedName name="_xlnm._FilterDatabase" localSheetId="5" hidden="1">'KIB C'!$A$8:$AG$24</definedName>
    <definedName name="_xlnm._FilterDatabase" localSheetId="7" hidden="1">'KIB D'!$A$8:$Q$17</definedName>
    <definedName name="_xlnm._FilterDatabase" localSheetId="8" hidden="1">'KIB E'!$A$8:$P$16</definedName>
    <definedName name="_xlnm._FilterDatabase" localSheetId="9" hidden="1">'KIB F'!$A$9:$M$14</definedName>
    <definedName name="_xlnm._FilterDatabase" localSheetId="3" hidden="1">'KIB-B'!$A$9:$AF$74</definedName>
    <definedName name="_xlnm._FilterDatabase" localSheetId="6" hidden="1">'PERHITUNGAN KIB C '!$A$3:$W$36</definedName>
    <definedName name="_xlnm._FilterDatabase" localSheetId="10" hidden="1">UE!$B$4:$F$75</definedName>
    <definedName name="a" localSheetId="6">#REF!</definedName>
    <definedName name="a">#REF!</definedName>
    <definedName name="AA" localSheetId="6">#REF!</definedName>
    <definedName name="AA">#REF!</definedName>
    <definedName name="ABANABANABAMAHAHHAJAKLA" localSheetId="6">#REF!</definedName>
    <definedName name="ABANABANABAMAHAHHAJAKLA">#REF!</definedName>
    <definedName name="ACUAN">'[1]KAPITALISASI D'!$E$13:$W$1028</definedName>
    <definedName name="ADA" localSheetId="6">#REF!</definedName>
    <definedName name="ADA">#REF!</definedName>
    <definedName name="ADI" localSheetId="6">#REF!</definedName>
    <definedName name="ADI">#REF!</definedName>
    <definedName name="AED" localSheetId="6">#REF!</definedName>
    <definedName name="AED">#REF!</definedName>
    <definedName name="ALIAS" localSheetId="6">'[2]A. TANAH'!#REF!</definedName>
    <definedName name="ALIAS">'[2]A. TANAH'!#REF!</definedName>
    <definedName name="amajsmdjalihanxkklkkj" localSheetId="6">#REF!</definedName>
    <definedName name="amajsmdjalihanxkklkkj">#REF!</definedName>
    <definedName name="AMAN" localSheetId="6">#REF!</definedName>
    <definedName name="AMAN">#REF!</definedName>
    <definedName name="ANDES" localSheetId="6">#REF!</definedName>
    <definedName name="ANDES">#REF!</definedName>
    <definedName name="ANGGARAN" localSheetId="6">#REF!</definedName>
    <definedName name="ANGGARAN">#REF!</definedName>
    <definedName name="ANGKA" localSheetId="6">#REF!</definedName>
    <definedName name="ANGKA">#REF!</definedName>
    <definedName name="AR">[1]Sheet3!$B$2:$C$118</definedName>
    <definedName name="AREA" localSheetId="6">#REF!</definedName>
    <definedName name="AREA">#REF!</definedName>
    <definedName name="ASET" localSheetId="6">#REF!</definedName>
    <definedName name="ASET">#REF!</definedName>
    <definedName name="ASISTEN_BIDANG_PEMERINTAHAN" localSheetId="6">#REF!</definedName>
    <definedName name="ASISTEN_BIDANG_PEMERINTAHAN">#REF!</definedName>
    <definedName name="assdfg" localSheetId="6">#REF!</definedName>
    <definedName name="assdfg">#REF!</definedName>
    <definedName name="b" localSheetId="6">#REF!</definedName>
    <definedName name="b">#REF!</definedName>
    <definedName name="B_A_P_P_E_D_A" localSheetId="6">[3]BAPPEDA!$J$5</definedName>
    <definedName name="B_A_P_P_E_D_A">[4]BAPPEDA!$J$5</definedName>
    <definedName name="B_A_W_A_S_D_A" localSheetId="6">[3]BAWASDA!$J$5</definedName>
    <definedName name="B_A_W_A_S_D_A">[4]BAWASDA!$J$5</definedName>
    <definedName name="BAB" localSheetId="6">#REF!</definedName>
    <definedName name="BAB">#REF!</definedName>
    <definedName name="BABI" localSheetId="6">#REF!</definedName>
    <definedName name="BABI">#REF!</definedName>
    <definedName name="BAGIAN_PEMBERDAYAAN_MASYARAKAT_DESA" localSheetId="6">[3]PMD!$J$5</definedName>
    <definedName name="BAGIAN_PEMBERDAYAAN_MASYARAKAT_DESA">[4]PMD!$J$5</definedName>
    <definedName name="Bajas" localSheetId="6">#REF!</definedName>
    <definedName name="Bajas">#REF!</definedName>
    <definedName name="BANGUNAN" localSheetId="6">#REF!</definedName>
    <definedName name="BANGUNAN">#REF!</definedName>
    <definedName name="BARANG" localSheetId="6">'[2]A. TANAH'!#REF!</definedName>
    <definedName name="BARANG">'[2]A. TANAH'!#REF!</definedName>
    <definedName name="BARANGBARANG" localSheetId="6">#REF!</definedName>
    <definedName name="BARANGBARANG">#REF!</definedName>
    <definedName name="BARANGKODE" localSheetId="6">'[2]A. TANAH'!#REF!</definedName>
    <definedName name="BARANGKODE">'[2]A. TANAH'!#REF!</definedName>
    <definedName name="BB" localSheetId="6">#REF!</definedName>
    <definedName name="BB">#REF!</definedName>
    <definedName name="BBBB" localSheetId="6">#REF!</definedName>
    <definedName name="BBBB">#REF!</definedName>
    <definedName name="BERLIAN" localSheetId="6">#REF!</definedName>
    <definedName name="BERLIAN">#REF!</definedName>
    <definedName name="BK" localSheetId="6">'[2]A. TANAH'!#REF!</definedName>
    <definedName name="BK">'[2]A. TANAH'!#REF!</definedName>
    <definedName name="BUDI" localSheetId="6">#REF!</definedName>
    <definedName name="BUDI">#REF!</definedName>
    <definedName name="BURHAN" localSheetId="6">#REF!</definedName>
    <definedName name="BURHAN">#REF!</definedName>
    <definedName name="CARA" localSheetId="6">#REF!</definedName>
    <definedName name="CARA">#REF!</definedName>
    <definedName name="D" localSheetId="6">#REF!</definedName>
    <definedName name="D">#REF!</definedName>
    <definedName name="da" localSheetId="6">#REF!</definedName>
    <definedName name="da">#REF!</definedName>
    <definedName name="DAERAH" localSheetId="6">#REF!</definedName>
    <definedName name="DAERAH">#REF!</definedName>
    <definedName name="data" localSheetId="6">'[2]A. TANAH'!#REF!</definedName>
    <definedName name="data">'[2]A. TANAH'!#REF!</definedName>
    <definedName name="_xlnm.Database" localSheetId="6">#REF!</definedName>
    <definedName name="_xlnm.Database">#REF!</definedName>
    <definedName name="DEA" localSheetId="6">#REF!</definedName>
    <definedName name="DEA">#REF!</definedName>
    <definedName name="DEDE" localSheetId="6">#REF!</definedName>
    <definedName name="DEDE">#REF!</definedName>
    <definedName name="DEWA" localSheetId="6">#REF!</definedName>
    <definedName name="DEWA">#REF!</definedName>
    <definedName name="DEWI" localSheetId="6">#REF!</definedName>
    <definedName name="DEWI">#REF!</definedName>
    <definedName name="DIA" localSheetId="6">#REF!</definedName>
    <definedName name="DIA">#REF!</definedName>
    <definedName name="DINAS_KEHUTANAN_PERKEBUNAN" localSheetId="6">[3]EKBANG!$J$4</definedName>
    <definedName name="DINAS_KEHUTANAN_PERKEBUNAN">[4]EKBANG!$J$4</definedName>
    <definedName name="DINAS_PENDAPATAN_DAERAH" localSheetId="6">[3]PMD!$J$5</definedName>
    <definedName name="DINAS_PENDAPATAN_DAERAH">[4]PMD!$J$5</definedName>
    <definedName name="DINAS_PERINDAGKOP_NAKERTRANS" localSheetId="6">[3]KESBANG!$J$5</definedName>
    <definedName name="DINAS_PERINDAGKOP_NAKERTRANS">[4]KESBANG!$J$5</definedName>
    <definedName name="DINAS_PERTAMBANGAN_DAN_LINGKUNGAN_HIDUP" localSheetId="6">[3]CAPIL!$J$5</definedName>
    <definedName name="DINAS_PERTAMBANGAN_DAN_LINGKUNGAN_HIDUP">[4]CAPIL!$J$5</definedName>
    <definedName name="DINAS_PU_DAN_PERHUBUNGAN" localSheetId="6">[3]TAPEM!$J$5</definedName>
    <definedName name="DINAS_PU_DAN_PERHUBUNGAN">[4]TAPEM!$J$5</definedName>
    <definedName name="DOKUMEN" localSheetId="6">#REF!</definedName>
    <definedName name="DOKUMEN">#REF!</definedName>
    <definedName name="DPRD_KOLAKA_UTARA" localSheetId="6">#REF!</definedName>
    <definedName name="DPRD_KOLAKA_UTARA">#REF!</definedName>
    <definedName name="dua" localSheetId="6">'[2]A. TANAH'!#REF!</definedName>
    <definedName name="dua">'[2]A. TANAH'!#REF!</definedName>
    <definedName name="DUNIA" localSheetId="6">#REF!</definedName>
    <definedName name="DUNIA">#REF!</definedName>
    <definedName name="e" localSheetId="6">#REF!</definedName>
    <definedName name="e">#REF!</definedName>
    <definedName name="ekspor" localSheetId="6">#REF!</definedName>
    <definedName name="ekspor">#REF!</definedName>
    <definedName name="Excel_BuiltIn_Print_Area_1" localSheetId="6">#REF!</definedName>
    <definedName name="Excel_BuiltIn_Print_Area_1">#REF!</definedName>
    <definedName name="Excel_BuiltIn_Print_Area_10" localSheetId="6">#REF!</definedName>
    <definedName name="Excel_BuiltIn_Print_Area_10">#REF!</definedName>
    <definedName name="Excel_BuiltIn_Print_Area_11" localSheetId="6">'[5]Bant _ Tdk Trsangka'!#REF!</definedName>
    <definedName name="Excel_BuiltIn_Print_Area_11">'[6]Bant _ Tdk Trsangka'!#REF!</definedName>
    <definedName name="Excel_BuiltIn_Print_Area_12" localSheetId="6">[5]Pembiayaan!#REF!</definedName>
    <definedName name="Excel_BuiltIn_Print_Area_12">[6]Pembiayaan!#REF!</definedName>
    <definedName name="Excel_BuiltIn_Print_Area_6" localSheetId="6">'[5]Rekap Belanja'!#REF!</definedName>
    <definedName name="Excel_BuiltIn_Print_Area_6">'[6]Rekap Belanja'!#REF!</definedName>
    <definedName name="Excel_BuiltIn_Print_Titles_1" localSheetId="6">#REF!</definedName>
    <definedName name="Excel_BuiltIn_Print_Titles_1">#REF!</definedName>
    <definedName name="Excel_BuiltIn_Print_Titles_10" localSheetId="6">#REF!</definedName>
    <definedName name="Excel_BuiltIn_Print_Titles_10">#REF!</definedName>
    <definedName name="F" localSheetId="6">#REF!</definedName>
    <definedName name="F">#REF!</definedName>
    <definedName name="fa" localSheetId="6">#REF!</definedName>
    <definedName name="fa">#REF!</definedName>
    <definedName name="FHFJFKJFKFKK" localSheetId="6">#REF!</definedName>
    <definedName name="FHFJFKJFKFKK">#REF!</definedName>
    <definedName name="filterdinamis" localSheetId="6">OFFSET('[7]Dinamic Filtering'!$H$2,,,COUNTIF('[7]Dinamic Filtering'!$H$2:$H$7951,"?*"))</definedName>
    <definedName name="filterdinamis">OFFSET('[7]Dinamic Filtering'!$H$2,,,COUNTIF('[7]Dinamic Filtering'!$H$2:$H$7951,"?*"))</definedName>
    <definedName name="g" localSheetId="6">#REF!</definedName>
    <definedName name="g">#REF!</definedName>
    <definedName name="GEDUNG" localSheetId="6">#REF!</definedName>
    <definedName name="GEDUNG">#REF!</definedName>
    <definedName name="GILA" localSheetId="6">#REF!</definedName>
    <definedName name="GILA">#REF!</definedName>
    <definedName name="gogon" localSheetId="6">'[8]A. TANAH'!#REF!</definedName>
    <definedName name="gogon">'[8]A. TANAH'!#REF!</definedName>
    <definedName name="H" localSheetId="6">#REF!</definedName>
    <definedName name="H">#REF!</definedName>
    <definedName name="HABU" localSheetId="6">#REF!</definedName>
    <definedName name="HABU">#REF!</definedName>
    <definedName name="harga" localSheetId="6">#REF!</definedName>
    <definedName name="harga">#REF!</definedName>
    <definedName name="HATI" localSheetId="6">#REF!</definedName>
    <definedName name="HATI">#REF!</definedName>
    <definedName name="impor" localSheetId="6">#REF!</definedName>
    <definedName name="impor">#REF!</definedName>
    <definedName name="INDEKS" localSheetId="6">'[2]A. TANAH'!#REF!</definedName>
    <definedName name="INDEKS">'[2]A. TANAH'!#REF!</definedName>
    <definedName name="INISIAL" localSheetId="6">'[2]A. TANAH'!#REF!</definedName>
    <definedName name="INISIAL">'[2]A. TANAH'!#REF!</definedName>
    <definedName name="INTAN" localSheetId="6">#REF!</definedName>
    <definedName name="INTAN">#REF!</definedName>
    <definedName name="ITU" localSheetId="6">#REF!</definedName>
    <definedName name="ITU">#REF!</definedName>
    <definedName name="JABATAN" localSheetId="6">#REF!</definedName>
    <definedName name="JABATAN">#REF!</definedName>
    <definedName name="JAJAN" localSheetId="6">#REF!</definedName>
    <definedName name="JAJAN">#REF!</definedName>
    <definedName name="JALAN" localSheetId="6">#REF!</definedName>
    <definedName name="JALAN">#REF!</definedName>
    <definedName name="JASA" localSheetId="6">'[2]A. TANAH'!#REF!</definedName>
    <definedName name="JASA">'[2]A. TANAH'!#REF!</definedName>
    <definedName name="JENIS_ASET">#REF!</definedName>
    <definedName name="jumlah" localSheetId="6">'[2]A. TANAH'!#REF!</definedName>
    <definedName name="jumlah">'[2]A. TANAH'!#REF!</definedName>
    <definedName name="KANTOR" localSheetId="6">#REF!</definedName>
    <definedName name="KANTOR">#REF!</definedName>
    <definedName name="KAP">'[1]KIB C Final'!$AL$14:$AM$158</definedName>
    <definedName name="KB" localSheetId="6">'[2]A. TANAH'!#REF!</definedName>
    <definedName name="KB">'[2]A. TANAH'!#REF!</definedName>
    <definedName name="KECAMATAN_KODEOHA" localSheetId="6">#REF!</definedName>
    <definedName name="KECAMATAN_KODEOHA">#REF!</definedName>
    <definedName name="KECAMATAN_PAKUE" localSheetId="6">[9]PERTANIAN!#REF!</definedName>
    <definedName name="KECAMATAN_PAKUE">[10]PERTANIAN!#REF!</definedName>
    <definedName name="kelompok" localSheetId="6">'[11]KODE BARANG MASTER DISDIK'!$B$2:$C$101</definedName>
    <definedName name="kelompok" localSheetId="10">'[12]kode barang'!$B$2:$C$101</definedName>
    <definedName name="kelompok">'[13]kode barang'!$B$2:$C$105</definedName>
    <definedName name="KIB" localSheetId="6">#REF!</definedName>
    <definedName name="KIB">#REF!</definedName>
    <definedName name="KKK" localSheetId="6">'[2]A. TANAH'!#REF!</definedName>
    <definedName name="KKK">'[2]A. TANAH'!#REF!</definedName>
    <definedName name="KODE" localSheetId="6">#REF!</definedName>
    <definedName name="KODE">#REF!</definedName>
    <definedName name="KODEBARANG" localSheetId="6">#REF!</definedName>
    <definedName name="KODEBARANG">#REF!</definedName>
    <definedName name="KODEBARANG1" localSheetId="6">[14]GUDANG!#REF!</definedName>
    <definedName name="KODEBARANG1">[14]GUDANG!#REF!</definedName>
    <definedName name="kodebarang2" localSheetId="6">#REF!</definedName>
    <definedName name="kodebarang2">#REF!</definedName>
    <definedName name="KODEBARANG3" localSheetId="6">'[2]A. TANAH'!#REF!</definedName>
    <definedName name="KODEBARANG3">'[2]A. TANAH'!#REF!</definedName>
    <definedName name="KODEBARANG4" localSheetId="6">'[2]A. TANAH'!#REF!</definedName>
    <definedName name="KODEBARANG4">'[2]A. TANAH'!#REF!</definedName>
    <definedName name="KODEBARANG5" localSheetId="6">'[2]A. TANAH'!#REF!</definedName>
    <definedName name="KODEBARANG5">'[2]A. TANAH'!#REF!</definedName>
    <definedName name="KODEBARANGA" localSheetId="6">#REF!</definedName>
    <definedName name="KODEBARANGA">#REF!</definedName>
    <definedName name="KODEBARANGB" localSheetId="6">#REF!</definedName>
    <definedName name="KODEBARANGB">#REF!</definedName>
    <definedName name="KODEJASA1" localSheetId="6">'[2]A. TANAH'!#REF!</definedName>
    <definedName name="KODEJASA1">'[2]A. TANAH'!#REF!</definedName>
    <definedName name="KONDIDSI" localSheetId="6">#REF!</definedName>
    <definedName name="KONDIDSI">#REF!</definedName>
    <definedName name="KURA" localSheetId="6">#REF!</definedName>
    <definedName name="KURA">#REF!</definedName>
    <definedName name="KURANGBAIK" localSheetId="6">#REF!</definedName>
    <definedName name="KURANGBAIK">#REF!</definedName>
    <definedName name="l" localSheetId="6">#REF!</definedName>
    <definedName name="l">#REF!</definedName>
    <definedName name="LAMBANG" localSheetId="6">#REF!</definedName>
    <definedName name="LAMBANG">#REF!</definedName>
    <definedName name="Lamp" localSheetId="6">#REF!</definedName>
    <definedName name="Lamp">#REF!</definedName>
    <definedName name="Lamp1" localSheetId="6">#REF!</definedName>
    <definedName name="Lamp1">#REF!</definedName>
    <definedName name="lllllll" localSheetId="6">#REF!</definedName>
    <definedName name="lllllll">#REF!</definedName>
    <definedName name="LUAS" localSheetId="6">#REF!</definedName>
    <definedName name="LUAS">#REF!</definedName>
    <definedName name="M" localSheetId="6">#REF!</definedName>
    <definedName name="M">#REF!</definedName>
    <definedName name="MASA" localSheetId="6">#REF!</definedName>
    <definedName name="MASA">#REF!</definedName>
    <definedName name="MASAMANFAAT" localSheetId="6">'[11]KODE BARANG MASTER DISDIK'!$B$4:$E$102</definedName>
    <definedName name="MASAMANFAAT" localSheetId="10">'[12]kode barang'!$B$4:$E$101</definedName>
    <definedName name="MASAMANFAAT">'[13]kode barang'!$B$4:$E$105</definedName>
    <definedName name="MATA" localSheetId="6">#REF!</definedName>
    <definedName name="MATA">#REF!</definedName>
    <definedName name="mawar" localSheetId="6">'[15]B. PELTN MSIN '!#REF!</definedName>
    <definedName name="mawar">'[15]B. PELTN MSIN '!#REF!</definedName>
    <definedName name="mesin" localSheetId="6">'[2]A. TANAH'!#REF!</definedName>
    <definedName name="mesin">'[2]A. TANAH'!#REF!</definedName>
    <definedName name="METODE" localSheetId="6">#REF!</definedName>
    <definedName name="METODE">#REF!</definedName>
    <definedName name="MM" localSheetId="6">#REF!</definedName>
    <definedName name="MM">#REF!</definedName>
    <definedName name="MMMMMMMMMMMM" localSheetId="6">#REF!</definedName>
    <definedName name="MMMMMMMMMMMM">#REF!</definedName>
    <definedName name="NAMA" localSheetId="6">#REF!</definedName>
    <definedName name="NAMA">#REF!</definedName>
    <definedName name="NILAI" localSheetId="6">'[2]A. TANAH'!#REF!</definedName>
    <definedName name="NILAI">'[2]A. TANAH'!#REF!</definedName>
    <definedName name="NINJA" localSheetId="6">#REF!</definedName>
    <definedName name="NINJA">#REF!</definedName>
    <definedName name="ol" localSheetId="6">'[8]A. TANAH'!#REF!</definedName>
    <definedName name="ol">'[8]A. TANAH'!#REF!</definedName>
    <definedName name="orang" localSheetId="6">#REF!</definedName>
    <definedName name="orang">#REF!</definedName>
    <definedName name="p" localSheetId="6">#REF!</definedName>
    <definedName name="p">#REF!</definedName>
    <definedName name="PANGKAT" localSheetId="6">#REF!</definedName>
    <definedName name="PANGKAT">#REF!</definedName>
    <definedName name="PASAR" localSheetId="6">#REF!</definedName>
    <definedName name="PASAR">#REF!</definedName>
    <definedName name="PENYUSAN" localSheetId="6">#REF!</definedName>
    <definedName name="PENYUSAN">#REF!</definedName>
    <definedName name="peranap" localSheetId="6">#REF!</definedName>
    <definedName name="peranap">#REF!</definedName>
    <definedName name="PISAH" localSheetId="6">#REF!</definedName>
    <definedName name="PISAH">#REF!</definedName>
    <definedName name="PISTON" localSheetId="6">'[2]A. TANAH'!#REF!</definedName>
    <definedName name="PISTON">'[2]A. TANAH'!#REF!</definedName>
    <definedName name="POT" localSheetId="6">#REF!</definedName>
    <definedName name="POT">#REF!</definedName>
    <definedName name="PPPP" localSheetId="6">#REF!</definedName>
    <definedName name="PPPP">#REF!</definedName>
    <definedName name="PPPPP" localSheetId="6">#REF!</definedName>
    <definedName name="PPPPP">#REF!</definedName>
    <definedName name="PRESTASI" localSheetId="6">'[2]A. TANAH'!#REF!</definedName>
    <definedName name="PRESTASI">'[2]A. TANAH'!#REF!</definedName>
    <definedName name="_xlnm.Print_Area" localSheetId="5">'KIB C'!$A$1:$R$35</definedName>
    <definedName name="_xlnm.Print_Area" localSheetId="7">'KIB D'!$A$1:$R$35</definedName>
    <definedName name="_xlnm.Print_Area" localSheetId="8">'KIB E'!$A$1:$P$28</definedName>
    <definedName name="_xlnm.Print_Area" localSheetId="9">'KIB F'!$A$1:$M$29</definedName>
    <definedName name="_xlnm.Print_Area" localSheetId="3">'KIB-B'!$A$1:$Q$86</definedName>
    <definedName name="_xlnm.Print_Titles" localSheetId="4">'KIB B ( + )'!$6:$8</definedName>
    <definedName name="_xlnm.Print_Titles" localSheetId="2">'KIB B DIBAWAH KAPITALISASI'!$6:$8</definedName>
    <definedName name="_xlnm.Print_Titles" localSheetId="1">'KIB B MASTER'!$6:$8</definedName>
    <definedName name="_xlnm.Print_Titles" localSheetId="3">'KIB-B'!$6:$8</definedName>
    <definedName name="q" localSheetId="6">#REF!</definedName>
    <definedName name="q">#REF!</definedName>
    <definedName name="qnqnqhqnqhnqhqnqhn" localSheetId="6">#REF!</definedName>
    <definedName name="qnqnqhqnqhnqhqnqhn">#REF!</definedName>
    <definedName name="RAHARJA" localSheetId="6">'[2]A. TANAH'!#REF!</definedName>
    <definedName name="RAHARJA">'[2]A. TANAH'!#REF!</definedName>
    <definedName name="RANGKA" localSheetId="6">'[2]A. TANAH'!#REF!</definedName>
    <definedName name="RANGKA">'[2]A. TANAH'!#REF!</definedName>
    <definedName name="register" localSheetId="6">#REF!</definedName>
    <definedName name="register">#REF!</definedName>
    <definedName name="rekap" localSheetId="6">#REF!</definedName>
    <definedName name="rekap">#REF!</definedName>
    <definedName name="REKAPITULASI" localSheetId="6">#REF!</definedName>
    <definedName name="REKAPITULASI">#REF!</definedName>
    <definedName name="rinal" localSheetId="6">#REF!</definedName>
    <definedName name="rinal">#REF!</definedName>
    <definedName name="rrrrrrrrrr" localSheetId="6">#REF!</definedName>
    <definedName name="rrrrrrrrrr">#REF!</definedName>
    <definedName name="RUANG" localSheetId="6">#REF!</definedName>
    <definedName name="RUANG">#REF!</definedName>
    <definedName name="RUAS">'[1]Format KIB'!$A$4:$B$307</definedName>
    <definedName name="RUSAK" localSheetId="6">#REF!</definedName>
    <definedName name="RUSAK">#REF!</definedName>
    <definedName name="s" localSheetId="6">#REF!</definedName>
    <definedName name="s">#REF!</definedName>
    <definedName name="SARI" localSheetId="6">#REF!</definedName>
    <definedName name="SARI">#REF!</definedName>
    <definedName name="SEKRETARIAT_DPRD" localSheetId="6">#REF!</definedName>
    <definedName name="SEKRETARIAT_DPRD">#REF!</definedName>
    <definedName name="sfsfSFS" localSheetId="6">#REF!</definedName>
    <definedName name="sfsfSFS">#REF!</definedName>
    <definedName name="SIMBOL" localSheetId="6">#REF!</definedName>
    <definedName name="SIMBOL">#REF!</definedName>
    <definedName name="sssss" localSheetId="6">[16]DIKBUDPAR!$J$5</definedName>
    <definedName name="sssss">[17]DIKBUDPAR!$J$5</definedName>
    <definedName name="STRATEGI" localSheetId="6">#REF!</definedName>
    <definedName name="STRATEGI">#REF!</definedName>
    <definedName name="TAHUN" localSheetId="6">[18]Sheet4!$D$4:$E$591</definedName>
    <definedName name="TAHUN">[18]Sheet4!$D$4:$E$1339</definedName>
    <definedName name="TANDA" localSheetId="6">#REF!</definedName>
    <definedName name="TANDA">#REF!</definedName>
    <definedName name="TANDATANDA" localSheetId="6">'[2]A. TANAH'!#REF!</definedName>
    <definedName name="TANDATANDA">'[2]A. TANAH'!#REF!</definedName>
    <definedName name="TERMINATOR" localSheetId="6">'[2]A. TANAH'!#REF!</definedName>
    <definedName name="TERMINATOR">'[2]A. TANAH'!#REF!</definedName>
    <definedName name="TIDAK" localSheetId="6">#REF!</definedName>
    <definedName name="TIDAK">#REF!</definedName>
    <definedName name="TINGKAT" localSheetId="6">#REF!</definedName>
    <definedName name="TINGKAT">#REF!</definedName>
    <definedName name="tm_2415921492" localSheetId="6">#REF!</definedName>
    <definedName name="tm_2415921492">#REF!</definedName>
    <definedName name="u" localSheetId="6">#REF!</definedName>
    <definedName name="u">#REF!</definedName>
    <definedName name="UBAH" localSheetId="6">#REF!</definedName>
    <definedName name="UBAH">#REF!</definedName>
    <definedName name="UE">UE!$C$6:$F$75</definedName>
    <definedName name="UJANG" localSheetId="6">#REF!</definedName>
    <definedName name="UJANG">#REF!</definedName>
    <definedName name="UNIT" localSheetId="6">#REF!</definedName>
    <definedName name="UNIT">#REF!</definedName>
    <definedName name="VALUE" localSheetId="6">'[2]A. TANAH'!#REF!</definedName>
    <definedName name="VALUE">'[2]A. TANAH'!#REF!</definedName>
    <definedName name="VAlue_1" localSheetId="6">'[8]A. TANAH'!#REF!</definedName>
    <definedName name="VAlue_1">'[8]A. TANAH'!#REF!</definedName>
    <definedName name="WAKTU" localSheetId="6">#REF!</definedName>
    <definedName name="WAKTU">#REF!</definedName>
    <definedName name="WATI" localSheetId="6">#REF!</definedName>
    <definedName name="WATI">#REF!</definedName>
    <definedName name="WWE" localSheetId="6">#REF!</definedName>
    <definedName name="WWE">#REF!</definedName>
    <definedName name="x" localSheetId="6">#REF!</definedName>
    <definedName name="x">#REF!</definedName>
    <definedName name="xccxc" localSheetId="6">#REF!</definedName>
    <definedName name="xccxc">#REF!</definedName>
    <definedName name="xx" localSheetId="6">#REF!</definedName>
    <definedName name="xx">#REF!</definedName>
    <definedName name="XXX" localSheetId="6">#REF!</definedName>
    <definedName name="XXX">#REF!</definedName>
    <definedName name="xxxxx" localSheetId="6">#REF!</definedName>
    <definedName name="xxxxx">#REF!</definedName>
    <definedName name="YUDI" localSheetId="6">#REF!</definedName>
    <definedName name="YUDI">#REF!</definedName>
    <definedName name="YYY" localSheetId="6">#REF!</definedName>
    <definedName name="YYY">#REF!</definedName>
    <definedName name="Z" localSheetId="6">#REF!</definedName>
    <definedName name="Z">#REF!</definedName>
    <definedName name="zzz" localSheetId="6">#REF!</definedName>
    <definedName name="zzz">#REF!</definedName>
    <definedName name="zzzzzzzzzzzzzzzzzz" localSheetId="6">#REF!</definedName>
    <definedName name="zzzzzzzzzzzzzzzzzz">#REF!</definedName>
    <definedName name="ZZZZZZZZZZZZZZZZZZZZZZZ" localSheetId="6">#REF!</definedName>
    <definedName name="ZZZZZZZZZZZZZZZZZZZZZZZ">#REF!</definedName>
  </definedNames>
  <calcPr calcId="191029"/>
</workbook>
</file>

<file path=xl/calcChain.xml><?xml version="1.0" encoding="utf-8"?>
<calcChain xmlns="http://schemas.openxmlformats.org/spreadsheetml/2006/main">
  <c r="A63" i="13" l="1"/>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16" i="13"/>
  <c r="T12" i="6"/>
  <c r="U12" i="6" s="1"/>
  <c r="T13" i="6"/>
  <c r="V13" i="6" s="1"/>
  <c r="T14" i="6"/>
  <c r="U14" i="6" s="1"/>
  <c r="T15" i="6"/>
  <c r="V15" i="6" s="1"/>
  <c r="T16" i="6"/>
  <c r="U16" i="6" s="1"/>
  <c r="T17" i="6"/>
  <c r="V17" i="6" s="1"/>
  <c r="T18" i="6"/>
  <c r="U18" i="6" s="1"/>
  <c r="T19" i="6"/>
  <c r="V19" i="6" s="1"/>
  <c r="T20" i="6"/>
  <c r="U20" i="6" s="1"/>
  <c r="T21" i="6"/>
  <c r="V21" i="6" s="1"/>
  <c r="T11" i="6"/>
  <c r="U11" i="6" s="1"/>
  <c r="W133" i="17"/>
  <c r="V133" i="17"/>
  <c r="U133" i="17"/>
  <c r="T133" i="17"/>
  <c r="R133" i="17"/>
  <c r="Q133" i="17"/>
  <c r="P133" i="17"/>
  <c r="O133" i="17"/>
  <c r="N133" i="17"/>
  <c r="M133" i="17"/>
  <c r="L133" i="17"/>
  <c r="K133" i="17"/>
  <c r="I133" i="17"/>
  <c r="H133" i="17"/>
  <c r="G133" i="17"/>
  <c r="J132" i="17"/>
  <c r="K132" i="17" s="1"/>
  <c r="J131" i="17"/>
  <c r="K131" i="17" s="1"/>
  <c r="K130" i="17"/>
  <c r="J130" i="17"/>
  <c r="F129" i="17"/>
  <c r="B129" i="17"/>
  <c r="G128" i="17"/>
  <c r="F128" i="17"/>
  <c r="F134" i="17" s="1"/>
  <c r="AC129" i="17" s="1"/>
  <c r="E128" i="17"/>
  <c r="U128" i="17" s="1"/>
  <c r="B128" i="17"/>
  <c r="W119" i="17"/>
  <c r="V119" i="17"/>
  <c r="U119" i="17"/>
  <c r="T119" i="17"/>
  <c r="R119" i="17"/>
  <c r="Q119" i="17"/>
  <c r="P119" i="17"/>
  <c r="O119" i="17"/>
  <c r="N119" i="17"/>
  <c r="M119" i="17"/>
  <c r="L119" i="17"/>
  <c r="K119" i="17"/>
  <c r="I119" i="17"/>
  <c r="H119" i="17"/>
  <c r="G119" i="17"/>
  <c r="K118" i="17"/>
  <c r="J118" i="17"/>
  <c r="K117" i="17"/>
  <c r="J117" i="17"/>
  <c r="K116" i="17"/>
  <c r="J116" i="17"/>
  <c r="J115" i="17"/>
  <c r="K115" i="17" s="1"/>
  <c r="J114" i="17"/>
  <c r="K114" i="17" s="1"/>
  <c r="K113" i="17"/>
  <c r="J113" i="17"/>
  <c r="F112" i="17"/>
  <c r="B112" i="17"/>
  <c r="G111" i="17"/>
  <c r="L111" i="17" s="1"/>
  <c r="F111" i="17"/>
  <c r="O111" i="17" s="1"/>
  <c r="E111" i="17"/>
  <c r="B111" i="17"/>
  <c r="W101" i="17"/>
  <c r="V101" i="17"/>
  <c r="U101" i="17"/>
  <c r="T101" i="17"/>
  <c r="R101" i="17"/>
  <c r="Q101" i="17"/>
  <c r="P101" i="17"/>
  <c r="O101" i="17"/>
  <c r="N101" i="17"/>
  <c r="M101" i="17"/>
  <c r="L101" i="17"/>
  <c r="K101" i="17"/>
  <c r="I101" i="17"/>
  <c r="H101" i="17"/>
  <c r="G101" i="17"/>
  <c r="J100" i="17"/>
  <c r="K100" i="17" s="1"/>
  <c r="K99" i="17"/>
  <c r="J99" i="17"/>
  <c r="J98" i="17"/>
  <c r="K98" i="17" s="1"/>
  <c r="J97" i="17"/>
  <c r="K97" i="17" s="1"/>
  <c r="K96" i="17"/>
  <c r="J96" i="17"/>
  <c r="J95" i="17"/>
  <c r="K95" i="17" s="1"/>
  <c r="F94" i="17"/>
  <c r="B94" i="17"/>
  <c r="R93" i="17"/>
  <c r="G93" i="17"/>
  <c r="L93" i="17" s="1"/>
  <c r="M93" i="17" s="1"/>
  <c r="F93" i="17"/>
  <c r="E93" i="17"/>
  <c r="E94" i="17" s="1"/>
  <c r="U94" i="17" s="1"/>
  <c r="B93" i="17"/>
  <c r="W84" i="17"/>
  <c r="V84" i="17"/>
  <c r="U84" i="17"/>
  <c r="T84" i="17"/>
  <c r="R84" i="17"/>
  <c r="Q84" i="17"/>
  <c r="P84" i="17"/>
  <c r="O84" i="17"/>
  <c r="N84" i="17"/>
  <c r="M84" i="17"/>
  <c r="L84" i="17"/>
  <c r="K84" i="17"/>
  <c r="I84" i="17"/>
  <c r="H84" i="17"/>
  <c r="G84" i="17"/>
  <c r="J83" i="17"/>
  <c r="K83" i="17" s="1"/>
  <c r="K82" i="17"/>
  <c r="J82" i="17"/>
  <c r="J81" i="17"/>
  <c r="K81" i="17" s="1"/>
  <c r="J80" i="17"/>
  <c r="K80" i="17" s="1"/>
  <c r="K79" i="17"/>
  <c r="J79" i="17"/>
  <c r="J78" i="17"/>
  <c r="K78" i="17" s="1"/>
  <c r="F77" i="17"/>
  <c r="E77" i="17"/>
  <c r="E78" i="17" s="1"/>
  <c r="E79" i="17" s="1"/>
  <c r="B77" i="17"/>
  <c r="G76" i="17"/>
  <c r="L76" i="17" s="1"/>
  <c r="M76" i="17" s="1"/>
  <c r="F76" i="17"/>
  <c r="E76" i="17"/>
  <c r="U76" i="17" s="1"/>
  <c r="B76" i="17"/>
  <c r="F68" i="17"/>
  <c r="AC60" i="17" s="1"/>
  <c r="W67" i="17"/>
  <c r="V67" i="17"/>
  <c r="U67" i="17"/>
  <c r="T67" i="17"/>
  <c r="R67" i="17"/>
  <c r="Q67" i="17"/>
  <c r="P67" i="17"/>
  <c r="O67" i="17"/>
  <c r="N67" i="17"/>
  <c r="M67" i="17"/>
  <c r="L67" i="17"/>
  <c r="K67" i="17"/>
  <c r="I67" i="17"/>
  <c r="H67" i="17"/>
  <c r="G67" i="17"/>
  <c r="J66" i="17"/>
  <c r="K66" i="17" s="1"/>
  <c r="J65" i="17"/>
  <c r="K65" i="17" s="1"/>
  <c r="J64" i="17"/>
  <c r="K64" i="17" s="1"/>
  <c r="J63" i="17"/>
  <c r="K63" i="17" s="1"/>
  <c r="J62" i="17"/>
  <c r="K62" i="17" s="1"/>
  <c r="K61" i="17"/>
  <c r="J61" i="17"/>
  <c r="J60" i="17"/>
  <c r="K60" i="17" s="1"/>
  <c r="F60" i="17"/>
  <c r="B60" i="17"/>
  <c r="L59" i="17"/>
  <c r="G59" i="17"/>
  <c r="F59" i="17"/>
  <c r="O59" i="17" s="1"/>
  <c r="E59" i="17"/>
  <c r="E60" i="17" s="1"/>
  <c r="B59" i="17"/>
  <c r="F35" i="17"/>
  <c r="W34" i="17"/>
  <c r="V34" i="17"/>
  <c r="U34" i="17"/>
  <c r="T34" i="17"/>
  <c r="R34" i="17"/>
  <c r="Q34" i="17"/>
  <c r="P34" i="17"/>
  <c r="O34" i="17"/>
  <c r="N34" i="17"/>
  <c r="M34" i="17"/>
  <c r="L34" i="17"/>
  <c r="K34" i="17"/>
  <c r="I34" i="17"/>
  <c r="H34" i="17"/>
  <c r="G34" i="17"/>
  <c r="U25" i="17"/>
  <c r="R25" i="17"/>
  <c r="S25" i="17" s="1"/>
  <c r="U24" i="17"/>
  <c r="R24" i="17"/>
  <c r="U23" i="17"/>
  <c r="R23" i="17"/>
  <c r="U22" i="17"/>
  <c r="R22" i="17"/>
  <c r="U21" i="17"/>
  <c r="R21" i="17"/>
  <c r="U20" i="17"/>
  <c r="R20" i="17"/>
  <c r="J20" i="17"/>
  <c r="K20" i="17" s="1"/>
  <c r="U19" i="17"/>
  <c r="R19" i="17"/>
  <c r="K19" i="17"/>
  <c r="J19" i="17"/>
  <c r="U18" i="17"/>
  <c r="R18" i="17"/>
  <c r="J18" i="17"/>
  <c r="K18" i="17" s="1"/>
  <c r="U17" i="17"/>
  <c r="S17" i="17"/>
  <c r="R17" i="17"/>
  <c r="K17" i="17"/>
  <c r="J17" i="17"/>
  <c r="Z16" i="17"/>
  <c r="U16" i="17"/>
  <c r="S16" i="17"/>
  <c r="R16" i="17"/>
  <c r="K16" i="17"/>
  <c r="J16" i="17"/>
  <c r="U15" i="17"/>
  <c r="R15" i="17"/>
  <c r="K15" i="17"/>
  <c r="J15" i="17"/>
  <c r="U14" i="17"/>
  <c r="R14" i="17"/>
  <c r="S15" i="17" s="1"/>
  <c r="J14" i="17"/>
  <c r="K14" i="17" s="1"/>
  <c r="U13" i="17"/>
  <c r="R13" i="17"/>
  <c r="K13" i="17"/>
  <c r="J13" i="17"/>
  <c r="U12" i="17"/>
  <c r="R12" i="17"/>
  <c r="S13" i="17" s="1"/>
  <c r="K12" i="17"/>
  <c r="J12" i="17"/>
  <c r="U11" i="17"/>
  <c r="S11" i="17"/>
  <c r="R11" i="17"/>
  <c r="K11" i="17"/>
  <c r="J11" i="17"/>
  <c r="U10" i="17"/>
  <c r="R10" i="17"/>
  <c r="J10" i="17"/>
  <c r="K10" i="17" s="1"/>
  <c r="AC9" i="17"/>
  <c r="U9" i="17"/>
  <c r="R9" i="17"/>
  <c r="S10" i="17" s="1"/>
  <c r="K9" i="17"/>
  <c r="J9" i="17"/>
  <c r="U8" i="17"/>
  <c r="R8" i="17"/>
  <c r="O8" i="17"/>
  <c r="G8" i="17"/>
  <c r="R60" i="17" l="1"/>
  <c r="E61" i="17"/>
  <c r="S9" i="17"/>
  <c r="S12" i="17"/>
  <c r="R76" i="17"/>
  <c r="U93" i="17"/>
  <c r="S21" i="17"/>
  <c r="S22" i="17"/>
  <c r="S24" i="17"/>
  <c r="U77" i="17"/>
  <c r="O128" i="17"/>
  <c r="S18" i="17"/>
  <c r="F120" i="17"/>
  <c r="AC112" i="17" s="1"/>
  <c r="U19" i="6"/>
  <c r="V16" i="6"/>
  <c r="X16" i="6" s="1"/>
  <c r="U13" i="6"/>
  <c r="V11" i="6"/>
  <c r="X11" i="6" s="1"/>
  <c r="V20" i="6"/>
  <c r="U15" i="6"/>
  <c r="V12" i="6"/>
  <c r="U21" i="6"/>
  <c r="V18" i="6"/>
  <c r="U17" i="6"/>
  <c r="V14" i="6"/>
  <c r="X19" i="6"/>
  <c r="W19" i="6"/>
  <c r="X17" i="6"/>
  <c r="W17" i="6"/>
  <c r="W21" i="6"/>
  <c r="X21" i="6"/>
  <c r="X13" i="6"/>
  <c r="W13" i="6"/>
  <c r="W15" i="6"/>
  <c r="X15" i="6"/>
  <c r="G77" i="17"/>
  <c r="L77" i="17" s="1"/>
  <c r="I76" i="17"/>
  <c r="N76" i="17"/>
  <c r="S14" i="17"/>
  <c r="S20" i="17"/>
  <c r="R59" i="17"/>
  <c r="S60" i="17" s="1"/>
  <c r="U59" i="17"/>
  <c r="R78" i="17"/>
  <c r="U78" i="17"/>
  <c r="E62" i="17"/>
  <c r="R61" i="17"/>
  <c r="S61" i="17" s="1"/>
  <c r="S19" i="17"/>
  <c r="S23" i="17"/>
  <c r="U60" i="17"/>
  <c r="U61" i="17"/>
  <c r="R79" i="17"/>
  <c r="S79" i="17" s="1"/>
  <c r="U79" i="17"/>
  <c r="E80" i="17"/>
  <c r="L8" i="17"/>
  <c r="M8" i="17" s="1"/>
  <c r="M59" i="17"/>
  <c r="G60" i="17" s="1"/>
  <c r="L60" i="17" s="1"/>
  <c r="V76" i="17"/>
  <c r="O77" i="17" s="1"/>
  <c r="P77" i="17" s="1"/>
  <c r="O76" i="17"/>
  <c r="Q76" i="17" s="1"/>
  <c r="T76" i="17" s="1"/>
  <c r="F85" i="17"/>
  <c r="AC77" i="17" s="1"/>
  <c r="G94" i="17"/>
  <c r="I93" i="17"/>
  <c r="J77" i="17"/>
  <c r="K77" i="17" s="1"/>
  <c r="R77" i="17"/>
  <c r="S77" i="17" s="1"/>
  <c r="M111" i="17"/>
  <c r="I111" i="17" s="1"/>
  <c r="E95" i="17"/>
  <c r="R94" i="17"/>
  <c r="S94" i="17" s="1"/>
  <c r="O93" i="17"/>
  <c r="Q93" i="17" s="1"/>
  <c r="T93" i="17" s="1"/>
  <c r="F102" i="17"/>
  <c r="AC94" i="17" s="1"/>
  <c r="U111" i="17"/>
  <c r="E112" i="17"/>
  <c r="N111" i="17"/>
  <c r="R111" i="17"/>
  <c r="N93" i="17"/>
  <c r="J94" i="17"/>
  <c r="K94" i="17" s="1"/>
  <c r="L94" i="17" s="1"/>
  <c r="M94" i="17" s="1"/>
  <c r="L128" i="17"/>
  <c r="M128" i="17" s="1"/>
  <c r="R128" i="17"/>
  <c r="J112" i="17"/>
  <c r="K112" i="17" s="1"/>
  <c r="E129" i="17"/>
  <c r="J129" i="17"/>
  <c r="K129" i="17" s="1"/>
  <c r="S78" i="17" l="1"/>
  <c r="W11" i="6"/>
  <c r="Y11" i="6" s="1"/>
  <c r="Z11" i="6" s="1"/>
  <c r="W16" i="6"/>
  <c r="Y16" i="6" s="1"/>
  <c r="Z16" i="6" s="1"/>
  <c r="Y17" i="6"/>
  <c r="Y21" i="6"/>
  <c r="Y19" i="6"/>
  <c r="Z19" i="6" s="1"/>
  <c r="AA19" i="6" s="1"/>
  <c r="X12" i="6"/>
  <c r="W12" i="6"/>
  <c r="X14" i="6"/>
  <c r="W14" i="6"/>
  <c r="X18" i="6"/>
  <c r="W18" i="6"/>
  <c r="X20" i="6"/>
  <c r="W20" i="6"/>
  <c r="Z21" i="6"/>
  <c r="AA21" i="6" s="1"/>
  <c r="AB21" i="6" s="1"/>
  <c r="Z17" i="6"/>
  <c r="Y13" i="6"/>
  <c r="Y15" i="6"/>
  <c r="G95" i="17"/>
  <c r="N94" i="17"/>
  <c r="I94" i="17"/>
  <c r="G9" i="17"/>
  <c r="Q8" i="17"/>
  <c r="N8" i="17"/>
  <c r="I8" i="17"/>
  <c r="G129" i="17"/>
  <c r="L129" i="17" s="1"/>
  <c r="Q128" i="17"/>
  <c r="I128" i="17"/>
  <c r="U80" i="17"/>
  <c r="E81" i="17"/>
  <c r="R80" i="17"/>
  <c r="S80" i="17" s="1"/>
  <c r="R62" i="17"/>
  <c r="S62" i="17" s="1"/>
  <c r="U62" i="17"/>
  <c r="E63" i="17"/>
  <c r="R112" i="17"/>
  <c r="S112" i="17" s="1"/>
  <c r="U112" i="17"/>
  <c r="E113" i="17"/>
  <c r="N59" i="17"/>
  <c r="R129" i="17"/>
  <c r="S129" i="17" s="1"/>
  <c r="U129" i="17"/>
  <c r="E130" i="17"/>
  <c r="M60" i="17"/>
  <c r="I59" i="17"/>
  <c r="M77" i="17"/>
  <c r="R95" i="17"/>
  <c r="S95" i="17" s="1"/>
  <c r="U95" i="17"/>
  <c r="E96" i="17"/>
  <c r="Q111" i="17"/>
  <c r="G112" i="17"/>
  <c r="L112" i="17" s="1"/>
  <c r="V93" i="17"/>
  <c r="O94" i="17" s="1"/>
  <c r="P94" i="17" s="1"/>
  <c r="Q59" i="17"/>
  <c r="AA16" i="6" l="1"/>
  <c r="Y20" i="6"/>
  <c r="Z20" i="6" s="1"/>
  <c r="Y14" i="6"/>
  <c r="Y18" i="6"/>
  <c r="Z18" i="6" s="1"/>
  <c r="AB19" i="6"/>
  <c r="AC19" i="6" s="1"/>
  <c r="AD19" i="6" s="1"/>
  <c r="AC21" i="6"/>
  <c r="AD21" i="6" s="1"/>
  <c r="Z15" i="6"/>
  <c r="AA15" i="6" s="1"/>
  <c r="Z13" i="6"/>
  <c r="AA13" i="6" s="1"/>
  <c r="AA17" i="6"/>
  <c r="AB17" i="6" s="1"/>
  <c r="AB16" i="6"/>
  <c r="AA11" i="6"/>
  <c r="L9" i="17"/>
  <c r="M9" i="17" s="1"/>
  <c r="G78" i="17"/>
  <c r="I77" i="17"/>
  <c r="N77" i="17"/>
  <c r="R130" i="17"/>
  <c r="S130" i="17" s="1"/>
  <c r="U130" i="17"/>
  <c r="E131" i="17"/>
  <c r="R113" i="17"/>
  <c r="S113" i="17" s="1"/>
  <c r="U113" i="17"/>
  <c r="E114" i="17"/>
  <c r="Q77" i="17"/>
  <c r="T77" i="17" s="1"/>
  <c r="R96" i="17"/>
  <c r="S96" i="17" s="1"/>
  <c r="U96" i="17"/>
  <c r="E97" i="17"/>
  <c r="T59" i="17"/>
  <c r="V59" i="17"/>
  <c r="O60" i="17" s="1"/>
  <c r="P60" i="17" s="1"/>
  <c r="T111" i="17"/>
  <c r="V111" i="17"/>
  <c r="O112" i="17" s="1"/>
  <c r="P112" i="17" s="1"/>
  <c r="E82" i="17"/>
  <c r="R81" i="17"/>
  <c r="S81" i="17" s="1"/>
  <c r="U81" i="17"/>
  <c r="Q94" i="17"/>
  <c r="T94" i="17" s="1"/>
  <c r="V94" i="17"/>
  <c r="O95" i="17" s="1"/>
  <c r="P95" i="17" s="1"/>
  <c r="G61" i="17"/>
  <c r="I60" i="17"/>
  <c r="N60" i="17"/>
  <c r="M129" i="17"/>
  <c r="M112" i="17"/>
  <c r="R63" i="17"/>
  <c r="S63" i="17" s="1"/>
  <c r="U63" i="17"/>
  <c r="E64" i="17"/>
  <c r="T128" i="17"/>
  <c r="V128" i="17"/>
  <c r="O129" i="17" s="1"/>
  <c r="P129" i="17" s="1"/>
  <c r="V8" i="17"/>
  <c r="O9" i="17" s="1"/>
  <c r="T8" i="17"/>
  <c r="L95" i="17"/>
  <c r="M95" i="17" s="1"/>
  <c r="Z14" i="6" l="1"/>
  <c r="AA14" i="6" s="1"/>
  <c r="AA18" i="6"/>
  <c r="AB18" i="6" s="1"/>
  <c r="AE21" i="6"/>
  <c r="AF21" i="6" s="1"/>
  <c r="AG21" i="6" s="1"/>
  <c r="AB13" i="6"/>
  <c r="AB15" i="6"/>
  <c r="AC15" i="6" s="1"/>
  <c r="AD15" i="6" s="1"/>
  <c r="AB11" i="6"/>
  <c r="AC11" i="6" s="1"/>
  <c r="AD11" i="6" s="1"/>
  <c r="AA20" i="6"/>
  <c r="AB20" i="6" s="1"/>
  <c r="AE19" i="6"/>
  <c r="AF19" i="6" s="1"/>
  <c r="AG19" i="6" s="1"/>
  <c r="AC16" i="6"/>
  <c r="AD16" i="6" s="1"/>
  <c r="AC17" i="6"/>
  <c r="G96" i="17"/>
  <c r="N95" i="17"/>
  <c r="I95" i="17"/>
  <c r="G10" i="17"/>
  <c r="N9" i="17"/>
  <c r="I9" i="17"/>
  <c r="Q129" i="17"/>
  <c r="T129" i="17" s="1"/>
  <c r="V129" i="17"/>
  <c r="O130" i="17" s="1"/>
  <c r="P130" i="17" s="1"/>
  <c r="G130" i="17"/>
  <c r="I129" i="17"/>
  <c r="N129" i="17"/>
  <c r="V95" i="17"/>
  <c r="O96" i="17" s="1"/>
  <c r="P96" i="17" s="1"/>
  <c r="Q95" i="17"/>
  <c r="T95" i="17" s="1"/>
  <c r="V77" i="17"/>
  <c r="O78" i="17" s="1"/>
  <c r="P78" i="17" s="1"/>
  <c r="Q60" i="17"/>
  <c r="T60" i="17" s="1"/>
  <c r="V60" i="17" s="1"/>
  <c r="O61" i="17" s="1"/>
  <c r="P61" i="17" s="1"/>
  <c r="U114" i="17"/>
  <c r="E115" i="17"/>
  <c r="R114" i="17"/>
  <c r="S114" i="17" s="1"/>
  <c r="L78" i="17"/>
  <c r="M78" i="17" s="1"/>
  <c r="P9" i="17"/>
  <c r="Q9" i="17" s="1"/>
  <c r="Z15" i="17"/>
  <c r="U64" i="17"/>
  <c r="E65" i="17"/>
  <c r="R64" i="17"/>
  <c r="S64" i="17" s="1"/>
  <c r="U82" i="17"/>
  <c r="E83" i="17"/>
  <c r="R82" i="17"/>
  <c r="S82" i="17" s="1"/>
  <c r="U131" i="17"/>
  <c r="E132" i="17"/>
  <c r="R131" i="17"/>
  <c r="S131" i="17" s="1"/>
  <c r="G113" i="17"/>
  <c r="I112" i="17"/>
  <c r="N112" i="17"/>
  <c r="L61" i="17"/>
  <c r="M61" i="17"/>
  <c r="Q112" i="17"/>
  <c r="T112" i="17" s="1"/>
  <c r="U97" i="17"/>
  <c r="E98" i="17"/>
  <c r="R97" i="17"/>
  <c r="S97" i="17" s="1"/>
  <c r="AB14" i="6" l="1"/>
  <c r="AC14" i="6" s="1"/>
  <c r="AC20" i="6"/>
  <c r="AD20" i="6" s="1"/>
  <c r="AC18" i="6"/>
  <c r="AC13" i="6"/>
  <c r="AD13" i="6" s="1"/>
  <c r="AE15" i="6"/>
  <c r="AF15" i="6" s="1"/>
  <c r="AG15" i="6" s="1"/>
  <c r="AD17" i="6"/>
  <c r="AE17" i="6" s="1"/>
  <c r="AF17" i="6" s="1"/>
  <c r="AG17" i="6" s="1"/>
  <c r="AE16" i="6"/>
  <c r="AF16" i="6" s="1"/>
  <c r="AG16" i="6" s="1"/>
  <c r="AE11" i="6"/>
  <c r="AF11" i="6" s="1"/>
  <c r="AG11" i="6" s="1"/>
  <c r="G79" i="17"/>
  <c r="N78" i="17"/>
  <c r="I78" i="17"/>
  <c r="Q61" i="17"/>
  <c r="T61" i="17" s="1"/>
  <c r="V61" i="17" s="1"/>
  <c r="O62" i="17" s="1"/>
  <c r="P62" i="17" s="1"/>
  <c r="M113" i="17"/>
  <c r="L113" i="17"/>
  <c r="L10" i="17"/>
  <c r="M10" i="17" s="1"/>
  <c r="V78" i="17"/>
  <c r="O79" i="17" s="1"/>
  <c r="P79" i="17" s="1"/>
  <c r="Q78" i="17"/>
  <c r="T78" i="17" s="1"/>
  <c r="V112" i="17"/>
  <c r="O113" i="17" s="1"/>
  <c r="P113" i="17" s="1"/>
  <c r="U83" i="17"/>
  <c r="R83" i="17"/>
  <c r="S83" i="17" s="1"/>
  <c r="U65" i="17"/>
  <c r="E66" i="17"/>
  <c r="R65" i="17"/>
  <c r="S65" i="17" s="1"/>
  <c r="G62" i="17"/>
  <c r="I61" i="17"/>
  <c r="N61" i="17"/>
  <c r="E116" i="17"/>
  <c r="R115" i="17"/>
  <c r="S115" i="17" s="1"/>
  <c r="U115" i="17"/>
  <c r="E99" i="17"/>
  <c r="R98" i="17"/>
  <c r="S98" i="17" s="1"/>
  <c r="U98" i="17"/>
  <c r="R132" i="17"/>
  <c r="S132" i="17" s="1"/>
  <c r="U132" i="17"/>
  <c r="T9" i="17"/>
  <c r="L130" i="17"/>
  <c r="M130" i="17" s="1"/>
  <c r="L96" i="17"/>
  <c r="M96" i="17" s="1"/>
  <c r="Q96" i="17" s="1"/>
  <c r="T96" i="17" s="1"/>
  <c r="V96" i="17" s="1"/>
  <c r="O97" i="17" s="1"/>
  <c r="P97" i="17" s="1"/>
  <c r="AD14" i="6" l="1"/>
  <c r="AE14" i="6" s="1"/>
  <c r="AF14" i="6" s="1"/>
  <c r="AG14" i="6" s="1"/>
  <c r="AE20" i="6"/>
  <c r="AF20" i="6" s="1"/>
  <c r="AG20" i="6" s="1"/>
  <c r="AD18" i="6"/>
  <c r="AE13" i="6"/>
  <c r="AF13" i="6" s="1"/>
  <c r="AG13" i="6" s="1"/>
  <c r="G131" i="17"/>
  <c r="I130" i="17"/>
  <c r="N130" i="17"/>
  <c r="U66" i="17"/>
  <c r="R66" i="17"/>
  <c r="S66" i="17" s="1"/>
  <c r="L62" i="17"/>
  <c r="M62" i="17" s="1"/>
  <c r="Q130" i="17"/>
  <c r="T130" i="17" s="1"/>
  <c r="G11" i="17"/>
  <c r="I10" i="17"/>
  <c r="N10" i="17"/>
  <c r="G97" i="17"/>
  <c r="N96" i="17"/>
  <c r="I96" i="17"/>
  <c r="V9" i="17"/>
  <c r="O10" i="17" s="1"/>
  <c r="P10" i="17" s="1"/>
  <c r="E117" i="17"/>
  <c r="R116" i="17"/>
  <c r="S116" i="17" s="1"/>
  <c r="U116" i="17"/>
  <c r="V113" i="17"/>
  <c r="O114" i="17" s="1"/>
  <c r="P114" i="17" s="1"/>
  <c r="Q113" i="17"/>
  <c r="T113" i="17" s="1"/>
  <c r="G114" i="17"/>
  <c r="I113" i="17"/>
  <c r="N113" i="17"/>
  <c r="E100" i="17"/>
  <c r="R99" i="17"/>
  <c r="S99" i="17" s="1"/>
  <c r="U99" i="17"/>
  <c r="L79" i="17"/>
  <c r="M79" i="17" s="1"/>
  <c r="AE18" i="6" l="1"/>
  <c r="AF18" i="6" s="1"/>
  <c r="G80" i="17"/>
  <c r="N79" i="17"/>
  <c r="I79" i="17"/>
  <c r="Q79" i="17"/>
  <c r="T79" i="17" s="1"/>
  <c r="V79" i="17" s="1"/>
  <c r="O80" i="17" s="1"/>
  <c r="P80" i="17" s="1"/>
  <c r="Q10" i="17"/>
  <c r="L97" i="17"/>
  <c r="M97" i="17" s="1"/>
  <c r="G63" i="17"/>
  <c r="N62" i="17"/>
  <c r="I62" i="17"/>
  <c r="R100" i="17"/>
  <c r="S100" i="17" s="1"/>
  <c r="U100" i="17"/>
  <c r="L11" i="17"/>
  <c r="M11" i="17" s="1"/>
  <c r="Q62" i="17"/>
  <c r="T62" i="17" s="1"/>
  <c r="L131" i="17"/>
  <c r="M131" i="17" s="1"/>
  <c r="V130" i="17"/>
  <c r="O131" i="17" s="1"/>
  <c r="P131" i="17" s="1"/>
  <c r="L114" i="17"/>
  <c r="M114" i="17" s="1"/>
  <c r="E118" i="17"/>
  <c r="R117" i="17"/>
  <c r="S117" i="17" s="1"/>
  <c r="U117" i="17"/>
  <c r="AG18" i="6" l="1"/>
  <c r="G98" i="17"/>
  <c r="N97" i="17"/>
  <c r="I97" i="17"/>
  <c r="Q97" i="17"/>
  <c r="T97" i="17" s="1"/>
  <c r="V97" i="17" s="1"/>
  <c r="O98" i="17" s="1"/>
  <c r="P98" i="17" s="1"/>
  <c r="R118" i="17"/>
  <c r="S118" i="17" s="1"/>
  <c r="U118" i="17"/>
  <c r="V62" i="17"/>
  <c r="O63" i="17" s="1"/>
  <c r="P63" i="17" s="1"/>
  <c r="G115" i="17"/>
  <c r="N114" i="17"/>
  <c r="I114" i="17"/>
  <c r="Q114" i="17"/>
  <c r="T114" i="17" s="1"/>
  <c r="V114" i="17" s="1"/>
  <c r="O115" i="17" s="1"/>
  <c r="P115" i="17" s="1"/>
  <c r="G12" i="17"/>
  <c r="I11" i="17"/>
  <c r="N11" i="17"/>
  <c r="G132" i="17"/>
  <c r="I131" i="17"/>
  <c r="N131" i="17"/>
  <c r="Q131" i="17"/>
  <c r="T131" i="17" s="1"/>
  <c r="V131" i="17" s="1"/>
  <c r="O132" i="17" s="1"/>
  <c r="P132" i="17" s="1"/>
  <c r="L63" i="17"/>
  <c r="M63" i="17" s="1"/>
  <c r="T10" i="17"/>
  <c r="L80" i="17"/>
  <c r="M80" i="17" s="1"/>
  <c r="G64" i="17" l="1"/>
  <c r="N63" i="17"/>
  <c r="I63" i="17"/>
  <c r="G81" i="17"/>
  <c r="I80" i="17"/>
  <c r="N80" i="17"/>
  <c r="Q80" i="17"/>
  <c r="T80" i="17" s="1"/>
  <c r="V80" i="17" s="1"/>
  <c r="O81" i="17" s="1"/>
  <c r="P81" i="17" s="1"/>
  <c r="V10" i="17"/>
  <c r="O11" i="17" s="1"/>
  <c r="P11" i="17" s="1"/>
  <c r="L132" i="17"/>
  <c r="M132" i="17" s="1"/>
  <c r="Q63" i="17"/>
  <c r="T63" i="17" s="1"/>
  <c r="L12" i="17"/>
  <c r="M12" i="17"/>
  <c r="L115" i="17"/>
  <c r="M115" i="17"/>
  <c r="L98" i="17"/>
  <c r="M98" i="17" s="1"/>
  <c r="Q98" i="17" s="1"/>
  <c r="T98" i="17" s="1"/>
  <c r="V98" i="17" s="1"/>
  <c r="O99" i="17" s="1"/>
  <c r="P99" i="17" s="1"/>
  <c r="G116" i="17" l="1"/>
  <c r="I115" i="17"/>
  <c r="N115" i="17"/>
  <c r="Q115" i="17"/>
  <c r="T115" i="17" s="1"/>
  <c r="V115" i="17" s="1"/>
  <c r="O116" i="17" s="1"/>
  <c r="P116" i="17" s="1"/>
  <c r="L81" i="17"/>
  <c r="M81" i="17"/>
  <c r="I132" i="17"/>
  <c r="N132" i="17"/>
  <c r="G99" i="17"/>
  <c r="I98" i="17"/>
  <c r="N98" i="17"/>
  <c r="G13" i="17"/>
  <c r="I12" i="17"/>
  <c r="N12" i="17"/>
  <c r="V63" i="17"/>
  <c r="O64" i="17" s="1"/>
  <c r="P64" i="17" s="1"/>
  <c r="Q11" i="17"/>
  <c r="Q132" i="17"/>
  <c r="T132" i="17" s="1"/>
  <c r="L64" i="17"/>
  <c r="M64" i="17" s="1"/>
  <c r="Q64" i="17" l="1"/>
  <c r="T64" i="17" s="1"/>
  <c r="V64" i="17"/>
  <c r="O65" i="17" s="1"/>
  <c r="P65" i="17" s="1"/>
  <c r="G82" i="17"/>
  <c r="I81" i="17"/>
  <c r="N81" i="17"/>
  <c r="V132" i="17"/>
  <c r="T134" i="17"/>
  <c r="AC130" i="17" s="1"/>
  <c r="AC131" i="17" s="1"/>
  <c r="M116" i="17"/>
  <c r="L116" i="17"/>
  <c r="G65" i="17"/>
  <c r="I64" i="17"/>
  <c r="N64" i="17"/>
  <c r="Q81" i="17"/>
  <c r="T81" i="17" s="1"/>
  <c r="V81" i="17" s="1"/>
  <c r="O82" i="17" s="1"/>
  <c r="P82" i="17" s="1"/>
  <c r="L13" i="17"/>
  <c r="M13" i="17" s="1"/>
  <c r="T11" i="17"/>
  <c r="L99" i="17"/>
  <c r="M99" i="17" s="1"/>
  <c r="G100" i="17" l="1"/>
  <c r="N99" i="17"/>
  <c r="I99" i="17"/>
  <c r="Q99" i="17"/>
  <c r="T99" i="17" s="1"/>
  <c r="V99" i="17" s="1"/>
  <c r="O100" i="17" s="1"/>
  <c r="P100" i="17" s="1"/>
  <c r="G14" i="17"/>
  <c r="I13" i="17"/>
  <c r="N13" i="17"/>
  <c r="G117" i="17"/>
  <c r="I116" i="17"/>
  <c r="N116" i="17"/>
  <c r="Q116" i="17"/>
  <c r="T116" i="17" s="1"/>
  <c r="V116" i="17" s="1"/>
  <c r="O117" i="17" s="1"/>
  <c r="P117" i="17" s="1"/>
  <c r="AC132" i="17"/>
  <c r="L82" i="17"/>
  <c r="M82" i="17" s="1"/>
  <c r="V11" i="17"/>
  <c r="O12" i="17" s="1"/>
  <c r="P12" i="17" s="1"/>
  <c r="L65" i="17"/>
  <c r="M65" i="17" s="1"/>
  <c r="G66" i="17" l="1"/>
  <c r="N65" i="17"/>
  <c r="I65" i="17"/>
  <c r="Q65" i="17"/>
  <c r="T65" i="17" s="1"/>
  <c r="V65" i="17" s="1"/>
  <c r="O66" i="17" s="1"/>
  <c r="P66" i="17" s="1"/>
  <c r="G83" i="17"/>
  <c r="I82" i="17"/>
  <c r="N82" i="17"/>
  <c r="Q82" i="17"/>
  <c r="T82" i="17" s="1"/>
  <c r="V82" i="17" s="1"/>
  <c r="O83" i="17" s="1"/>
  <c r="P83" i="17" s="1"/>
  <c r="Q12" i="17"/>
  <c r="L117" i="17"/>
  <c r="M117" i="17" s="1"/>
  <c r="L14" i="17"/>
  <c r="M14" i="17" s="1"/>
  <c r="L100" i="17"/>
  <c r="M100" i="17" s="1"/>
  <c r="I14" i="17" l="1"/>
  <c r="N14" i="17"/>
  <c r="G15" i="17"/>
  <c r="G118" i="17"/>
  <c r="N117" i="17"/>
  <c r="I117" i="17"/>
  <c r="Q117" i="17"/>
  <c r="T117" i="17" s="1"/>
  <c r="V117" i="17" s="1"/>
  <c r="O118" i="17" s="1"/>
  <c r="P118" i="17" s="1"/>
  <c r="N100" i="17"/>
  <c r="I100" i="17"/>
  <c r="Q100" i="17"/>
  <c r="T100" i="17" s="1"/>
  <c r="T12" i="17"/>
  <c r="V12" i="17" s="1"/>
  <c r="O13" i="17" s="1"/>
  <c r="P13" i="17" s="1"/>
  <c r="L83" i="17"/>
  <c r="M83" i="17" s="1"/>
  <c r="L66" i="17"/>
  <c r="M66" i="17" s="1"/>
  <c r="N83" i="17" l="1"/>
  <c r="I83" i="17"/>
  <c r="Q83" i="17"/>
  <c r="T83" i="17" s="1"/>
  <c r="N66" i="17"/>
  <c r="I66" i="17"/>
  <c r="Q66" i="17"/>
  <c r="T66" i="17" s="1"/>
  <c r="L118" i="17"/>
  <c r="M118" i="17" s="1"/>
  <c r="Q13" i="17"/>
  <c r="T13" i="17" s="1"/>
  <c r="V13" i="17" s="1"/>
  <c r="O14" i="17" s="1"/>
  <c r="P14" i="17" s="1"/>
  <c r="L15" i="17"/>
  <c r="M15" i="17" s="1"/>
  <c r="T102" i="17"/>
  <c r="AC95" i="17" s="1"/>
  <c r="AC96" i="17" s="1"/>
  <c r="V100" i="17"/>
  <c r="N118" i="17" l="1"/>
  <c r="I118" i="17"/>
  <c r="Q118" i="17"/>
  <c r="T118" i="17" s="1"/>
  <c r="N15" i="17"/>
  <c r="I15" i="17"/>
  <c r="G16" i="17"/>
  <c r="AC97" i="17"/>
  <c r="T85" i="17"/>
  <c r="AC78" i="17" s="1"/>
  <c r="AC79" i="17" s="1"/>
  <c r="AC80" i="17" s="1"/>
  <c r="V83" i="17"/>
  <c r="Q14" i="17"/>
  <c r="T14" i="17" s="1"/>
  <c r="V14" i="17" s="1"/>
  <c r="O15" i="17" s="1"/>
  <c r="P15" i="17" s="1"/>
  <c r="T68" i="17"/>
  <c r="AC61" i="17" s="1"/>
  <c r="AC62" i="17" s="1"/>
  <c r="V66" i="17"/>
  <c r="AC63" i="17" l="1"/>
  <c r="Q15" i="17"/>
  <c r="T15" i="17" s="1"/>
  <c r="V15" i="17" s="1"/>
  <c r="O16" i="17" s="1"/>
  <c r="P16" i="17" s="1"/>
  <c r="T120" i="17"/>
  <c r="AC113" i="17" s="1"/>
  <c r="AC114" i="17" s="1"/>
  <c r="V118" i="17"/>
  <c r="L16" i="17"/>
  <c r="M16" i="17" s="1"/>
  <c r="N16" i="17" l="1"/>
  <c r="I16" i="17"/>
  <c r="G17" i="17"/>
  <c r="V16" i="17"/>
  <c r="O17" i="17" s="1"/>
  <c r="P17" i="17" s="1"/>
  <c r="Q16" i="17"/>
  <c r="T16" i="17" s="1"/>
  <c r="AC115" i="17"/>
  <c r="L17" i="17" l="1"/>
  <c r="M17" i="17" s="1"/>
  <c r="N17" i="17" l="1"/>
  <c r="I17" i="17"/>
  <c r="G18" i="17"/>
  <c r="Q17" i="17"/>
  <c r="T17" i="17" s="1"/>
  <c r="V17" i="17" s="1"/>
  <c r="O18" i="17" s="1"/>
  <c r="P18" i="17" s="1"/>
  <c r="L18" i="17" l="1"/>
  <c r="M18" i="17"/>
  <c r="G19" i="17" l="1"/>
  <c r="N18" i="17"/>
  <c r="I18" i="17"/>
  <c r="Q18" i="17"/>
  <c r="T18" i="17" s="1"/>
  <c r="V18" i="17" s="1"/>
  <c r="O19" i="17" s="1"/>
  <c r="P19" i="17" s="1"/>
  <c r="L19" i="17" l="1"/>
  <c r="M19" i="17"/>
  <c r="G20" i="17" l="1"/>
  <c r="I19" i="17"/>
  <c r="N19" i="17"/>
  <c r="Q19" i="17"/>
  <c r="T19" i="17" l="1"/>
  <c r="AA27" i="17"/>
  <c r="L20" i="17"/>
  <c r="M20" i="17" s="1"/>
  <c r="V19" i="17" l="1"/>
  <c r="O20" i="17" s="1"/>
  <c r="P20" i="17" s="1"/>
  <c r="Y12" i="6"/>
  <c r="I20" i="17"/>
  <c r="G21" i="17"/>
  <c r="N20" i="17"/>
  <c r="Q20" i="17"/>
  <c r="T20" i="17" s="1"/>
  <c r="Z12" i="6" s="1"/>
  <c r="Z10" i="6" s="1"/>
  <c r="Z9" i="6" s="1"/>
  <c r="V20" i="17"/>
  <c r="Y10" i="6" l="1"/>
  <c r="Y9" i="6" s="1"/>
  <c r="J21" i="17"/>
  <c r="K21" i="17" s="1"/>
  <c r="L21" i="17" s="1"/>
  <c r="M21" i="17" s="1"/>
  <c r="O21" i="17"/>
  <c r="P21" i="17" s="1"/>
  <c r="N21" i="17" l="1"/>
  <c r="I21" i="17"/>
  <c r="G22" i="17"/>
  <c r="Q21" i="17"/>
  <c r="T21" i="17" s="1"/>
  <c r="V21" i="17" l="1"/>
  <c r="AA12" i="6"/>
  <c r="O22" i="17"/>
  <c r="P22" i="17" s="1"/>
  <c r="J22" i="17"/>
  <c r="K22" i="17" s="1"/>
  <c r="L22" i="17" s="1"/>
  <c r="M22" i="17" s="1"/>
  <c r="AA10" i="6" l="1"/>
  <c r="AA9" i="6" s="1"/>
  <c r="G23" i="17"/>
  <c r="N22" i="17"/>
  <c r="I22" i="17"/>
  <c r="V22" i="17"/>
  <c r="Q22" i="17"/>
  <c r="T22" i="17" s="1"/>
  <c r="AB12" i="6" s="1"/>
  <c r="AB10" i="6" s="1"/>
  <c r="AB9" i="6" s="1"/>
  <c r="O23" i="17" l="1"/>
  <c r="P23" i="17" s="1"/>
  <c r="J23" i="17"/>
  <c r="K23" i="17" s="1"/>
  <c r="L23" i="17" s="1"/>
  <c r="M23" i="17" s="1"/>
  <c r="I23" i="17" l="1"/>
  <c r="G24" i="17"/>
  <c r="N23" i="17"/>
  <c r="Q23" i="17"/>
  <c r="T23" i="17" s="1"/>
  <c r="AC12" i="6" s="1"/>
  <c r="AC10" i="6" l="1"/>
  <c r="AC9" i="6" s="1"/>
  <c r="V23" i="17"/>
  <c r="O24" i="17" s="1"/>
  <c r="P24" i="17" s="1"/>
  <c r="J24" i="17" l="1"/>
  <c r="K24" i="17" s="1"/>
  <c r="L24" i="17" s="1"/>
  <c r="M24" i="17" s="1"/>
  <c r="N24" i="17" s="1"/>
  <c r="G25" i="17"/>
  <c r="I24" i="17"/>
  <c r="Q24" i="17"/>
  <c r="T24" i="17" s="1"/>
  <c r="AD12" i="6" s="1"/>
  <c r="V24" i="17"/>
  <c r="AD10" i="6" l="1"/>
  <c r="AD9" i="6" s="1"/>
  <c r="J25" i="17"/>
  <c r="K25" i="17" s="1"/>
  <c r="O25" i="17"/>
  <c r="P25" i="17" s="1"/>
  <c r="L25" i="17"/>
  <c r="M25" i="17" s="1"/>
  <c r="Q25" i="17" l="1"/>
  <c r="T25" i="17" s="1"/>
  <c r="N25" i="17"/>
  <c r="I25" i="17"/>
  <c r="T35" i="17" l="1"/>
  <c r="AE12" i="6"/>
  <c r="V25" i="17"/>
  <c r="AC10" i="17"/>
  <c r="AC11" i="17" s="1"/>
  <c r="AC12" i="17" s="1"/>
  <c r="V35" i="17"/>
  <c r="AE10" i="6" l="1"/>
  <c r="AE9" i="6" s="1"/>
  <c r="AF12" i="6"/>
  <c r="D75" i="16"/>
  <c r="D74" i="16"/>
  <c r="D73" i="16"/>
  <c r="D72" i="16"/>
  <c r="D71" i="16"/>
  <c r="D70" i="16"/>
  <c r="D69" i="16"/>
  <c r="D68" i="16"/>
  <c r="D67" i="16"/>
  <c r="D66" i="16"/>
  <c r="D65" i="16"/>
  <c r="D64" i="16"/>
  <c r="D63" i="16"/>
  <c r="D62" i="16"/>
  <c r="D61" i="16"/>
  <c r="D60" i="16"/>
  <c r="D59" i="16"/>
  <c r="D58" i="16"/>
  <c r="D57" i="16"/>
  <c r="D56" i="16"/>
  <c r="D55" i="16"/>
  <c r="D54" i="16"/>
  <c r="D53" i="16"/>
  <c r="D52" i="16"/>
  <c r="D51" i="16"/>
  <c r="D50" i="16"/>
  <c r="D49" i="16"/>
  <c r="D48" i="16"/>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12" i="16"/>
  <c r="D11" i="16"/>
  <c r="D10" i="16"/>
  <c r="D9" i="16"/>
  <c r="D8" i="16"/>
  <c r="D7" i="16"/>
  <c r="D6" i="16"/>
  <c r="S63" i="13"/>
  <c r="T63" i="13" s="1"/>
  <c r="S62" i="13"/>
  <c r="U62" i="13" s="1"/>
  <c r="S61" i="13"/>
  <c r="S60" i="13"/>
  <c r="T60" i="13" s="1"/>
  <c r="S59" i="13"/>
  <c r="T59" i="13" s="1"/>
  <c r="S58" i="13"/>
  <c r="S57" i="13"/>
  <c r="T57" i="13" s="1"/>
  <c r="S56" i="13"/>
  <c r="U56" i="13" s="1"/>
  <c r="S55" i="13"/>
  <c r="T55" i="13" s="1"/>
  <c r="S54" i="13"/>
  <c r="U54" i="13" s="1"/>
  <c r="S53" i="13"/>
  <c r="S52" i="13"/>
  <c r="T52" i="13" s="1"/>
  <c r="S51" i="13"/>
  <c r="T51" i="13" s="1"/>
  <c r="S50" i="13"/>
  <c r="S49" i="13"/>
  <c r="T49" i="13" s="1"/>
  <c r="S48" i="13"/>
  <c r="U48" i="13" s="1"/>
  <c r="S47" i="13"/>
  <c r="T47" i="13" s="1"/>
  <c r="S46" i="13"/>
  <c r="U46" i="13" s="1"/>
  <c r="S45" i="13"/>
  <c r="S44" i="13"/>
  <c r="T44" i="13" s="1"/>
  <c r="S43" i="13"/>
  <c r="S42" i="13"/>
  <c r="S41" i="13"/>
  <c r="T41" i="13" s="1"/>
  <c r="S40" i="13"/>
  <c r="U40" i="13" s="1"/>
  <c r="S39" i="13"/>
  <c r="U39" i="13" s="1"/>
  <c r="S38" i="13"/>
  <c r="S37" i="13"/>
  <c r="U37" i="13" s="1"/>
  <c r="S36" i="13"/>
  <c r="S35" i="13"/>
  <c r="U35" i="13" s="1"/>
  <c r="S34" i="13"/>
  <c r="S33" i="13"/>
  <c r="U33" i="13" s="1"/>
  <c r="S32" i="13"/>
  <c r="S31" i="13"/>
  <c r="U31" i="13" s="1"/>
  <c r="S30" i="13"/>
  <c r="S29" i="13"/>
  <c r="U29" i="13" s="1"/>
  <c r="S28" i="13"/>
  <c r="S27" i="13"/>
  <c r="U27" i="13" s="1"/>
  <c r="S26" i="13"/>
  <c r="S25" i="13"/>
  <c r="U25" i="13" s="1"/>
  <c r="S24" i="13"/>
  <c r="S23" i="13"/>
  <c r="U23" i="13" s="1"/>
  <c r="S16" i="13"/>
  <c r="T16" i="13" s="1"/>
  <c r="AG12" i="6" l="1"/>
  <c r="AG10" i="6" s="1"/>
  <c r="AG9" i="6" s="1"/>
  <c r="AF10" i="6"/>
  <c r="AF9" i="6" s="1"/>
  <c r="T23" i="13"/>
  <c r="T29" i="13"/>
  <c r="T33" i="13"/>
  <c r="T35" i="13"/>
  <c r="T37" i="13"/>
  <c r="T39" i="13"/>
  <c r="T46" i="13"/>
  <c r="T25" i="13"/>
  <c r="T27" i="13"/>
  <c r="T31" i="13"/>
  <c r="U41" i="13"/>
  <c r="W41" i="13" s="1"/>
  <c r="U44" i="13"/>
  <c r="V44" i="13" s="1"/>
  <c r="T54" i="13"/>
  <c r="T40" i="13"/>
  <c r="U59" i="13"/>
  <c r="W59" i="13" s="1"/>
  <c r="U49" i="13"/>
  <c r="W49" i="13" s="1"/>
  <c r="U52" i="13"/>
  <c r="V52" i="13" s="1"/>
  <c r="U57" i="13"/>
  <c r="W57" i="13" s="1"/>
  <c r="T62" i="13"/>
  <c r="U60" i="13"/>
  <c r="V60" i="13" s="1"/>
  <c r="U26" i="13"/>
  <c r="T26" i="13"/>
  <c r="W29" i="13"/>
  <c r="V29" i="13"/>
  <c r="U32" i="13"/>
  <c r="T32" i="13"/>
  <c r="U24" i="13"/>
  <c r="T24" i="13"/>
  <c r="W27" i="13"/>
  <c r="V27" i="13"/>
  <c r="W35" i="13"/>
  <c r="V35" i="13"/>
  <c r="T43" i="13"/>
  <c r="U43" i="13"/>
  <c r="W25" i="13"/>
  <c r="V25" i="13"/>
  <c r="U30" i="13"/>
  <c r="T30" i="13"/>
  <c r="W33" i="13"/>
  <c r="V33" i="13"/>
  <c r="T45" i="13"/>
  <c r="U45" i="13"/>
  <c r="W23" i="13"/>
  <c r="V23" i="13"/>
  <c r="U28" i="13"/>
  <c r="T28" i="13"/>
  <c r="W31" i="13"/>
  <c r="V31" i="13"/>
  <c r="U38" i="13"/>
  <c r="T38" i="13"/>
  <c r="V48" i="13"/>
  <c r="W48" i="13"/>
  <c r="U50" i="13"/>
  <c r="T50" i="13"/>
  <c r="V54" i="13"/>
  <c r="W54" i="13"/>
  <c r="U36" i="13"/>
  <c r="T36" i="13"/>
  <c r="W39" i="13"/>
  <c r="V39" i="13"/>
  <c r="T48" i="13"/>
  <c r="W52" i="13"/>
  <c r="X52" i="13" s="1"/>
  <c r="T53" i="13"/>
  <c r="U53" i="13"/>
  <c r="U34" i="13"/>
  <c r="T34" i="13"/>
  <c r="W37" i="13"/>
  <c r="V37" i="13"/>
  <c r="V40" i="13"/>
  <c r="W40" i="13"/>
  <c r="U42" i="13"/>
  <c r="T42" i="13"/>
  <c r="V46" i="13"/>
  <c r="W46" i="13"/>
  <c r="U51" i="13"/>
  <c r="V56" i="13"/>
  <c r="W56" i="13"/>
  <c r="U58" i="13"/>
  <c r="T58" i="13"/>
  <c r="V62" i="13"/>
  <c r="W62" i="13"/>
  <c r="T56" i="13"/>
  <c r="T61" i="13"/>
  <c r="U61" i="13"/>
  <c r="U47" i="13"/>
  <c r="U55" i="13"/>
  <c r="U63" i="13"/>
  <c r="U16" i="13"/>
  <c r="AZ90" i="15"/>
  <c r="AZ89" i="15"/>
  <c r="AZ88" i="15"/>
  <c r="AZ87" i="15"/>
  <c r="AZ86" i="15"/>
  <c r="AZ85" i="15"/>
  <c r="AZ84" i="15"/>
  <c r="AZ83" i="15"/>
  <c r="AZ82" i="15"/>
  <c r="AZ81" i="15"/>
  <c r="AZ80" i="15"/>
  <c r="AZ79" i="15"/>
  <c r="AZ78" i="15"/>
  <c r="AZ77" i="15"/>
  <c r="AZ76" i="15"/>
  <c r="AZ75" i="15"/>
  <c r="AZ74" i="15"/>
  <c r="AZ73" i="15"/>
  <c r="AZ72" i="15"/>
  <c r="AZ71" i="15"/>
  <c r="AZ70" i="15"/>
  <c r="AZ69" i="15"/>
  <c r="AZ68" i="15"/>
  <c r="AZ67" i="15"/>
  <c r="AZ66" i="15"/>
  <c r="AZ65" i="15"/>
  <c r="AZ64" i="15"/>
  <c r="AZ63" i="15"/>
  <c r="AZ62" i="15"/>
  <c r="AZ61" i="15"/>
  <c r="AZ60" i="15"/>
  <c r="AZ59" i="15"/>
  <c r="AZ58" i="15"/>
  <c r="AZ57" i="15"/>
  <c r="AZ56" i="15"/>
  <c r="AZ55" i="15"/>
  <c r="AZ54" i="15"/>
  <c r="AZ53" i="15"/>
  <c r="AZ52" i="15"/>
  <c r="AZ51" i="15"/>
  <c r="AZ50" i="15"/>
  <c r="AZ49" i="15"/>
  <c r="AZ48" i="15"/>
  <c r="AZ47" i="15"/>
  <c r="AZ46" i="15"/>
  <c r="AZ45" i="15"/>
  <c r="AZ44" i="15"/>
  <c r="AZ43" i="15"/>
  <c r="AZ42" i="15"/>
  <c r="AZ41" i="15"/>
  <c r="AZ40" i="15"/>
  <c r="AZ39" i="15"/>
  <c r="AZ38" i="15"/>
  <c r="AZ37" i="15"/>
  <c r="AZ36" i="15"/>
  <c r="AZ35" i="15"/>
  <c r="AZ34" i="15"/>
  <c r="AZ33" i="15"/>
  <c r="AZ32" i="15"/>
  <c r="AZ31" i="15"/>
  <c r="AZ30" i="15"/>
  <c r="AZ29" i="15"/>
  <c r="AZ28" i="15"/>
  <c r="AZ27" i="15"/>
  <c r="AZ26" i="15"/>
  <c r="AZ25" i="15"/>
  <c r="AP24" i="15"/>
  <c r="AZ23" i="15"/>
  <c r="AZ22" i="15"/>
  <c r="AZ21" i="15"/>
  <c r="AZ20" i="15"/>
  <c r="AZ19" i="15"/>
  <c r="AZ18" i="15"/>
  <c r="AZ17" i="15"/>
  <c r="AZ16" i="15"/>
  <c r="AZ15" i="15"/>
  <c r="AZ14" i="15"/>
  <c r="AZ13" i="15"/>
  <c r="AZ11" i="15"/>
  <c r="AZ10" i="15"/>
  <c r="AZ132" i="14"/>
  <c r="AZ131" i="14"/>
  <c r="AZ130" i="14"/>
  <c r="AZ129" i="14"/>
  <c r="AZ128" i="14"/>
  <c r="AZ127" i="14"/>
  <c r="AZ126" i="14"/>
  <c r="AZ125" i="14"/>
  <c r="AZ124" i="14"/>
  <c r="AZ123" i="14"/>
  <c r="AZ122" i="14"/>
  <c r="AZ121" i="14"/>
  <c r="AZ120" i="14"/>
  <c r="AZ119" i="14"/>
  <c r="AZ118" i="14"/>
  <c r="AZ117" i="14"/>
  <c r="AZ116" i="14"/>
  <c r="AZ115" i="14"/>
  <c r="AZ114" i="14"/>
  <c r="AZ113" i="14"/>
  <c r="AZ112" i="14"/>
  <c r="AZ111" i="14"/>
  <c r="AZ110" i="14"/>
  <c r="AZ109" i="14"/>
  <c r="AZ108" i="14"/>
  <c r="AZ107" i="14"/>
  <c r="AZ106" i="14"/>
  <c r="AZ105" i="14"/>
  <c r="AZ104" i="14"/>
  <c r="AZ103" i="14"/>
  <c r="AZ102" i="14"/>
  <c r="AZ101" i="14"/>
  <c r="AZ100" i="14"/>
  <c r="AZ99" i="14"/>
  <c r="AZ98" i="14"/>
  <c r="AZ97" i="14"/>
  <c r="AZ96" i="14"/>
  <c r="AZ95" i="14"/>
  <c r="AZ94" i="14"/>
  <c r="AZ93" i="14"/>
  <c r="AZ92" i="14"/>
  <c r="AZ91" i="14"/>
  <c r="AZ90" i="14"/>
  <c r="AZ89" i="14"/>
  <c r="AZ88" i="14"/>
  <c r="AZ87" i="14"/>
  <c r="AZ86" i="14"/>
  <c r="AZ85" i="14"/>
  <c r="AZ84" i="14"/>
  <c r="AZ83" i="14"/>
  <c r="AZ82" i="14"/>
  <c r="AZ81" i="14"/>
  <c r="AZ80" i="14"/>
  <c r="AZ79" i="14"/>
  <c r="AZ78" i="14"/>
  <c r="AZ77" i="14"/>
  <c r="AZ76" i="14"/>
  <c r="AZ75" i="14"/>
  <c r="AZ74" i="14"/>
  <c r="AZ73" i="14"/>
  <c r="AZ72" i="14"/>
  <c r="AZ71" i="14"/>
  <c r="AZ70" i="14"/>
  <c r="AZ69" i="14"/>
  <c r="AZ68" i="14"/>
  <c r="AZ67" i="14"/>
  <c r="AZ66" i="14"/>
  <c r="AZ65" i="14"/>
  <c r="AZ64" i="14"/>
  <c r="AZ63" i="14"/>
  <c r="AZ62" i="14"/>
  <c r="AZ61" i="14"/>
  <c r="AZ60" i="14"/>
  <c r="AZ59" i="14"/>
  <c r="AZ58" i="14"/>
  <c r="AZ57" i="14"/>
  <c r="AZ56" i="14"/>
  <c r="AZ55" i="14"/>
  <c r="AZ54" i="14"/>
  <c r="AZ53" i="14"/>
  <c r="AZ52" i="14"/>
  <c r="AZ51" i="14"/>
  <c r="AZ50" i="14"/>
  <c r="AZ49" i="14"/>
  <c r="AZ48" i="14"/>
  <c r="AZ47" i="14"/>
  <c r="AZ46" i="14"/>
  <c r="AZ45" i="14"/>
  <c r="AZ44" i="14"/>
  <c r="AZ43" i="14"/>
  <c r="AZ42" i="14"/>
  <c r="AZ41" i="14"/>
  <c r="AZ40" i="14"/>
  <c r="AZ39" i="14"/>
  <c r="AZ38" i="14"/>
  <c r="AZ37" i="14"/>
  <c r="AZ36" i="14"/>
  <c r="AZ35" i="14"/>
  <c r="AZ34" i="14"/>
  <c r="AZ33" i="14"/>
  <c r="AZ32" i="14"/>
  <c r="AZ31" i="14"/>
  <c r="AZ30" i="14"/>
  <c r="AZ29" i="14"/>
  <c r="AZ28" i="14"/>
  <c r="AZ27" i="14"/>
  <c r="AZ26" i="14"/>
  <c r="AP25" i="14"/>
  <c r="AZ24" i="14"/>
  <c r="AZ23" i="14"/>
  <c r="AZ22" i="14"/>
  <c r="AZ21" i="14"/>
  <c r="AZ20" i="14"/>
  <c r="AZ19" i="14"/>
  <c r="AZ18" i="14"/>
  <c r="AZ17" i="14"/>
  <c r="AP16" i="14"/>
  <c r="AZ16" i="14" s="1"/>
  <c r="AZ15" i="14"/>
  <c r="AZ14" i="14"/>
  <c r="AZ13" i="14"/>
  <c r="AZ11" i="14"/>
  <c r="AZ10" i="14"/>
  <c r="AP12" i="14" l="1"/>
  <c r="AZ12" i="14" s="1"/>
  <c r="V59" i="13"/>
  <c r="X59" i="13" s="1"/>
  <c r="V41" i="13"/>
  <c r="X41" i="13" s="1"/>
  <c r="Y41" i="13" s="1"/>
  <c r="W60" i="13"/>
  <c r="X60" i="13" s="1"/>
  <c r="Y60" i="13" s="1"/>
  <c r="Z60" i="13" s="1"/>
  <c r="V49" i="13"/>
  <c r="X49" i="13" s="1"/>
  <c r="W44" i="13"/>
  <c r="X44" i="13" s="1"/>
  <c r="Y44" i="13" s="1"/>
  <c r="Z44" i="13" s="1"/>
  <c r="AA44" i="13" s="1"/>
  <c r="AB44" i="13" s="1"/>
  <c r="X37" i="13"/>
  <c r="Y37" i="13" s="1"/>
  <c r="Z37" i="13" s="1"/>
  <c r="V57" i="13"/>
  <c r="X57" i="13" s="1"/>
  <c r="Y57" i="13" s="1"/>
  <c r="X56" i="13"/>
  <c r="Y56" i="13" s="1"/>
  <c r="Z56" i="13" s="1"/>
  <c r="X40" i="13"/>
  <c r="X27" i="13"/>
  <c r="X31" i="13"/>
  <c r="Y31" i="13" s="1"/>
  <c r="Z31" i="13" s="1"/>
  <c r="X23" i="13"/>
  <c r="Y23" i="13" s="1"/>
  <c r="X33" i="13"/>
  <c r="Y33" i="13" s="1"/>
  <c r="X25" i="13"/>
  <c r="Y25" i="13" s="1"/>
  <c r="Z25" i="13" s="1"/>
  <c r="X62" i="13"/>
  <c r="Y62" i="13" s="1"/>
  <c r="Z62" i="13" s="1"/>
  <c r="X46" i="13"/>
  <c r="Y46" i="13" s="1"/>
  <c r="V36" i="13"/>
  <c r="W36" i="13"/>
  <c r="X35" i="13"/>
  <c r="X29" i="13"/>
  <c r="W55" i="13"/>
  <c r="V55" i="13"/>
  <c r="W34" i="13"/>
  <c r="V34" i="13"/>
  <c r="Y52" i="13"/>
  <c r="Z52" i="13" s="1"/>
  <c r="X39" i="13"/>
  <c r="V50" i="13"/>
  <c r="W50" i="13"/>
  <c r="W38" i="13"/>
  <c r="V38" i="13"/>
  <c r="W28" i="13"/>
  <c r="V28" i="13"/>
  <c r="V30" i="13"/>
  <c r="W30" i="13"/>
  <c r="W43" i="13"/>
  <c r="V43" i="13"/>
  <c r="V61" i="13"/>
  <c r="W61" i="13"/>
  <c r="V53" i="13"/>
  <c r="W53" i="13"/>
  <c r="W63" i="13"/>
  <c r="V63" i="13"/>
  <c r="Y40" i="13"/>
  <c r="V45" i="13"/>
  <c r="W45" i="13"/>
  <c r="W24" i="13"/>
  <c r="V24" i="13"/>
  <c r="W47" i="13"/>
  <c r="V47" i="13"/>
  <c r="V58" i="13"/>
  <c r="W58" i="13"/>
  <c r="W51" i="13"/>
  <c r="V51" i="13"/>
  <c r="V42" i="13"/>
  <c r="W42" i="13"/>
  <c r="X54" i="13"/>
  <c r="X48" i="13"/>
  <c r="W32" i="13"/>
  <c r="V32" i="13"/>
  <c r="W26" i="13"/>
  <c r="V26" i="13"/>
  <c r="W16" i="13"/>
  <c r="V16" i="13"/>
  <c r="AP12" i="15"/>
  <c r="AZ12" i="15" s="1"/>
  <c r="X16" i="13" l="1"/>
  <c r="X15" i="13" s="1"/>
  <c r="X32" i="13"/>
  <c r="Y32" i="13" s="1"/>
  <c r="Z32" i="13" s="1"/>
  <c r="X45" i="13"/>
  <c r="Y45" i="13" s="1"/>
  <c r="Y27" i="13"/>
  <c r="Z27" i="13" s="1"/>
  <c r="X50" i="13"/>
  <c r="Y50" i="13" s="1"/>
  <c r="Z50" i="13" s="1"/>
  <c r="AA50" i="13" s="1"/>
  <c r="AA37" i="13"/>
  <c r="AB37" i="13" s="1"/>
  <c r="AC37" i="13" s="1"/>
  <c r="AD37" i="13" s="1"/>
  <c r="AE37" i="13" s="1"/>
  <c r="AF37" i="13" s="1"/>
  <c r="Z23" i="13"/>
  <c r="X36" i="13"/>
  <c r="Y36" i="13" s="1"/>
  <c r="X24" i="13"/>
  <c r="X53" i="13"/>
  <c r="Y53" i="13" s="1"/>
  <c r="Z53" i="13" s="1"/>
  <c r="X30" i="13"/>
  <c r="Y30" i="13" s="1"/>
  <c r="AA31" i="13"/>
  <c r="AB31" i="13" s="1"/>
  <c r="AC31" i="13" s="1"/>
  <c r="Z40" i="13"/>
  <c r="AA25" i="13"/>
  <c r="AB25" i="13" s="1"/>
  <c r="AC25" i="13" s="1"/>
  <c r="Z46" i="13"/>
  <c r="Y39" i="13"/>
  <c r="Z39" i="13" s="1"/>
  <c r="Z41" i="13"/>
  <c r="Y54" i="13"/>
  <c r="X51" i="13"/>
  <c r="X47" i="13"/>
  <c r="AA56" i="13"/>
  <c r="X43" i="13"/>
  <c r="AA52" i="13"/>
  <c r="AB52" i="13" s="1"/>
  <c r="X34" i="13"/>
  <c r="AC44" i="13"/>
  <c r="Z33" i="13"/>
  <c r="AA62" i="13"/>
  <c r="Z57" i="13"/>
  <c r="AA57" i="13" s="1"/>
  <c r="Y59" i="13"/>
  <c r="Z59" i="13" s="1"/>
  <c r="Y29" i="13"/>
  <c r="Y48" i="13"/>
  <c r="X38" i="13"/>
  <c r="Y35" i="13"/>
  <c r="X26" i="13"/>
  <c r="X42" i="13"/>
  <c r="X58" i="13"/>
  <c r="X63" i="13"/>
  <c r="X61" i="13"/>
  <c r="Y49" i="13"/>
  <c r="X28" i="13"/>
  <c r="AA60" i="13"/>
  <c r="X55" i="13"/>
  <c r="R74" i="13"/>
  <c r="R73" i="13"/>
  <c r="R72" i="13"/>
  <c r="R71" i="13"/>
  <c r="R70" i="13"/>
  <c r="R69" i="13"/>
  <c r="R68" i="13"/>
  <c r="R67" i="13"/>
  <c r="R66" i="13"/>
  <c r="R65" i="13"/>
  <c r="R64" i="13"/>
  <c r="R63" i="13"/>
  <c r="R62" i="13"/>
  <c r="R61" i="13"/>
  <c r="R60" i="13"/>
  <c r="R59" i="13"/>
  <c r="R58" i="13"/>
  <c r="R57" i="13"/>
  <c r="R56" i="13"/>
  <c r="R55" i="13"/>
  <c r="R54" i="13"/>
  <c r="R53" i="13"/>
  <c r="R52" i="13"/>
  <c r="R51" i="13"/>
  <c r="R50" i="13"/>
  <c r="R49" i="13"/>
  <c r="R48" i="13"/>
  <c r="R47" i="13"/>
  <c r="R46" i="13"/>
  <c r="R45" i="13"/>
  <c r="R44" i="13"/>
  <c r="R43" i="13"/>
  <c r="R42" i="13"/>
  <c r="R41" i="13"/>
  <c r="R40" i="13"/>
  <c r="R39" i="13"/>
  <c r="R38" i="13"/>
  <c r="R37" i="13"/>
  <c r="R36" i="13"/>
  <c r="R35" i="13"/>
  <c r="R34" i="13"/>
  <c r="R33" i="13"/>
  <c r="R32" i="13"/>
  <c r="R31" i="13"/>
  <c r="R30" i="13"/>
  <c r="R29" i="13"/>
  <c r="R28" i="13"/>
  <c r="R27" i="13"/>
  <c r="R26" i="13"/>
  <c r="R25" i="13"/>
  <c r="R24" i="13"/>
  <c r="R23" i="13"/>
  <c r="P22" i="13"/>
  <c r="R21" i="13"/>
  <c r="R20" i="13"/>
  <c r="R19" i="13"/>
  <c r="R18" i="13"/>
  <c r="R17" i="13"/>
  <c r="R16" i="13"/>
  <c r="P15" i="13"/>
  <c r="R15" i="13" s="1"/>
  <c r="R14" i="13"/>
  <c r="R13" i="13"/>
  <c r="R11" i="13"/>
  <c r="R10" i="13"/>
  <c r="Y16" i="13" l="1"/>
  <c r="Y15" i="13" s="1"/>
  <c r="AC52" i="13"/>
  <c r="AD52" i="13" s="1"/>
  <c r="AE52" i="13" s="1"/>
  <c r="AF52" i="13" s="1"/>
  <c r="AA27" i="13"/>
  <c r="AB27" i="13" s="1"/>
  <c r="AC27" i="13" s="1"/>
  <c r="AD27" i="13" s="1"/>
  <c r="AE27" i="13" s="1"/>
  <c r="AF27" i="13" s="1"/>
  <c r="X22" i="13"/>
  <c r="X12" i="13" s="1"/>
  <c r="Y24" i="13"/>
  <c r="Z24" i="13" s="1"/>
  <c r="Z54" i="13"/>
  <c r="AA54" i="13" s="1"/>
  <c r="AB54" i="13" s="1"/>
  <c r="AC54" i="13" s="1"/>
  <c r="AA23" i="13"/>
  <c r="AB23" i="13" s="1"/>
  <c r="AA32" i="13"/>
  <c r="AB32" i="13" s="1"/>
  <c r="Z29" i="13"/>
  <c r="AA29" i="13" s="1"/>
  <c r="AB29" i="13" s="1"/>
  <c r="AC29" i="13" s="1"/>
  <c r="AB56" i="13"/>
  <c r="Z30" i="13"/>
  <c r="Z45" i="13"/>
  <c r="Z49" i="13"/>
  <c r="AA49" i="13" s="1"/>
  <c r="AB60" i="13"/>
  <c r="AD25" i="13"/>
  <c r="AE25" i="13" s="1"/>
  <c r="AF25" i="13" s="1"/>
  <c r="AB50" i="13"/>
  <c r="AC50" i="13" s="1"/>
  <c r="AD50" i="13" s="1"/>
  <c r="AE50" i="13" s="1"/>
  <c r="AF50" i="13" s="1"/>
  <c r="Y42" i="13"/>
  <c r="Z42" i="13" s="1"/>
  <c r="Z35" i="13"/>
  <c r="Y38" i="13"/>
  <c r="Z48" i="13"/>
  <c r="AA48" i="13" s="1"/>
  <c r="AA59" i="13"/>
  <c r="AD31" i="13"/>
  <c r="AE31" i="13" s="1"/>
  <c r="AF31" i="13" s="1"/>
  <c r="Y51" i="13"/>
  <c r="Z51" i="13" s="1"/>
  <c r="AA51" i="13" s="1"/>
  <c r="AB62" i="13"/>
  <c r="AD44" i="13"/>
  <c r="AE44" i="13" s="1"/>
  <c r="AF44" i="13" s="1"/>
  <c r="Y58" i="13"/>
  <c r="Z58" i="13" s="1"/>
  <c r="Z36" i="13"/>
  <c r="Y34" i="13"/>
  <c r="Z34" i="13" s="1"/>
  <c r="AA34" i="13" s="1"/>
  <c r="Y47" i="13"/>
  <c r="Y28" i="13"/>
  <c r="Y61" i="13"/>
  <c r="Z61" i="13" s="1"/>
  <c r="Y26" i="13"/>
  <c r="AA46" i="13"/>
  <c r="AA41" i="13"/>
  <c r="AB41" i="13" s="1"/>
  <c r="AA33" i="13"/>
  <c r="Y43" i="13"/>
  <c r="Z43" i="13" s="1"/>
  <c r="AA53" i="13"/>
  <c r="AB53" i="13" s="1"/>
  <c r="AA39" i="13"/>
  <c r="Y55" i="13"/>
  <c r="Y63" i="13"/>
  <c r="AB57" i="13"/>
  <c r="AA40" i="13"/>
  <c r="AB40" i="13" s="1"/>
  <c r="Z16" i="13"/>
  <c r="Z15" i="13" s="1"/>
  <c r="P12" i="13"/>
  <c r="R12" i="13" s="1"/>
  <c r="AA42" i="13" l="1"/>
  <c r="AB42" i="13" s="1"/>
  <c r="AC23" i="13"/>
  <c r="AD23" i="13" s="1"/>
  <c r="AC32" i="13"/>
  <c r="AD32" i="13" s="1"/>
  <c r="AE32" i="13" s="1"/>
  <c r="AF32" i="13" s="1"/>
  <c r="Y22" i="13"/>
  <c r="Y12" i="13" s="1"/>
  <c r="AB51" i="13"/>
  <c r="AC51" i="13" s="1"/>
  <c r="AD51" i="13" s="1"/>
  <c r="AE51" i="13" s="1"/>
  <c r="AF51" i="13" s="1"/>
  <c r="AC56" i="13"/>
  <c r="AD56" i="13" s="1"/>
  <c r="AA61" i="13"/>
  <c r="AB61" i="13" s="1"/>
  <c r="AC61" i="13" s="1"/>
  <c r="AD61" i="13" s="1"/>
  <c r="AA45" i="13"/>
  <c r="AA30" i="13"/>
  <c r="Z55" i="13"/>
  <c r="AB46" i="13"/>
  <c r="AB39" i="13"/>
  <c r="AC39" i="13" s="1"/>
  <c r="AD39" i="13" s="1"/>
  <c r="AE39" i="13" s="1"/>
  <c r="AF39" i="13" s="1"/>
  <c r="AA43" i="13"/>
  <c r="Z26" i="13"/>
  <c r="AB34" i="13"/>
  <c r="AC34" i="13" s="1"/>
  <c r="AB48" i="13"/>
  <c r="AC60" i="13"/>
  <c r="AD60" i="13" s="1"/>
  <c r="AE60" i="13" s="1"/>
  <c r="AF60" i="13" s="1"/>
  <c r="AA35" i="13"/>
  <c r="AC40" i="13"/>
  <c r="AD40" i="13" s="1"/>
  <c r="AE40" i="13" s="1"/>
  <c r="AF40" i="13" s="1"/>
  <c r="Z63" i="13"/>
  <c r="AA63" i="13" s="1"/>
  <c r="AC57" i="13"/>
  <c r="AD57" i="13" s="1"/>
  <c r="AB33" i="13"/>
  <c r="AC33" i="13" s="1"/>
  <c r="Z28" i="13"/>
  <c r="Z47" i="13"/>
  <c r="AA47" i="13" s="1"/>
  <c r="AA58" i="13"/>
  <c r="AC53" i="13"/>
  <c r="AD29" i="13"/>
  <c r="AE29" i="13" s="1"/>
  <c r="AF29" i="13" s="1"/>
  <c r="Z38" i="13"/>
  <c r="AD54" i="13"/>
  <c r="AE54" i="13" s="1"/>
  <c r="AF54" i="13" s="1"/>
  <c r="AA24" i="13"/>
  <c r="AA36" i="13"/>
  <c r="AB36" i="13" s="1"/>
  <c r="AB49" i="13"/>
  <c r="AC41" i="13"/>
  <c r="AD41" i="13" s="1"/>
  <c r="AB59" i="13"/>
  <c r="AC62" i="13"/>
  <c r="AD62" i="13" s="1"/>
  <c r="AA16" i="13"/>
  <c r="AA15" i="13" s="1"/>
  <c r="AP147" i="7"/>
  <c r="AP146" i="7" s="1"/>
  <c r="AP39" i="7"/>
  <c r="AP19" i="7"/>
  <c r="Q10" i="6"/>
  <c r="Q9" i="6" s="1"/>
  <c r="AB58" i="13" l="1"/>
  <c r="AC58" i="13" s="1"/>
  <c r="Z22" i="13"/>
  <c r="Z12" i="13" s="1"/>
  <c r="AA26" i="13"/>
  <c r="AB26" i="13" s="1"/>
  <c r="AC26" i="13" s="1"/>
  <c r="AD26" i="13" s="1"/>
  <c r="AE23" i="13"/>
  <c r="AB47" i="13"/>
  <c r="AC47" i="13" s="1"/>
  <c r="AD47" i="13" s="1"/>
  <c r="AE47" i="13" s="1"/>
  <c r="AF47" i="13" s="1"/>
  <c r="AD33" i="13"/>
  <c r="AE33" i="13" s="1"/>
  <c r="AF33" i="13" s="1"/>
  <c r="AE56" i="13"/>
  <c r="AF56" i="13" s="1"/>
  <c r="AC48" i="13"/>
  <c r="AD48" i="13" s="1"/>
  <c r="AB45" i="13"/>
  <c r="AC45" i="13" s="1"/>
  <c r="AB30" i="13"/>
  <c r="AC30" i="13" s="1"/>
  <c r="AD34" i="13"/>
  <c r="AE34" i="13" s="1"/>
  <c r="AF34" i="13" s="1"/>
  <c r="AE61" i="13"/>
  <c r="AF61" i="13" s="1"/>
  <c r="AD53" i="13"/>
  <c r="AE53" i="13" s="1"/>
  <c r="AF53" i="13" s="1"/>
  <c r="AC59" i="13"/>
  <c r="AD59" i="13" s="1"/>
  <c r="AE59" i="13" s="1"/>
  <c r="AF59" i="13" s="1"/>
  <c r="AE41" i="13"/>
  <c r="AF41" i="13" s="1"/>
  <c r="AC36" i="13"/>
  <c r="AB63" i="13"/>
  <c r="AC63" i="13" s="1"/>
  <c r="AD63" i="13" s="1"/>
  <c r="AE63" i="13" s="1"/>
  <c r="AF63" i="13" s="1"/>
  <c r="AE62" i="13"/>
  <c r="AF62" i="13" s="1"/>
  <c r="AE57" i="13"/>
  <c r="AF57" i="13" s="1"/>
  <c r="AC46" i="13"/>
  <c r="AD46" i="13" s="1"/>
  <c r="AB43" i="13"/>
  <c r="AB24" i="13"/>
  <c r="AA38" i="13"/>
  <c r="AB35" i="13"/>
  <c r="AC42" i="13"/>
  <c r="AD42" i="13" s="1"/>
  <c r="AE42" i="13" s="1"/>
  <c r="AF42" i="13" s="1"/>
  <c r="AA55" i="13"/>
  <c r="AC49" i="13"/>
  <c r="AD49" i="13" s="1"/>
  <c r="AE49" i="13" s="1"/>
  <c r="AF49" i="13" s="1"/>
  <c r="AA28" i="13"/>
  <c r="AB28" i="13" s="1"/>
  <c r="AB16" i="13"/>
  <c r="AP15" i="7"/>
  <c r="AP10" i="7" s="1"/>
  <c r="AD58" i="13" l="1"/>
  <c r="AE58" i="13" s="1"/>
  <c r="AF58" i="13" s="1"/>
  <c r="AC16" i="13"/>
  <c r="AC15" i="13" s="1"/>
  <c r="AB15" i="13"/>
  <c r="AF23" i="13"/>
  <c r="AA22" i="13"/>
  <c r="AA12" i="13" s="1"/>
  <c r="AD36" i="13"/>
  <c r="AE36" i="13" s="1"/>
  <c r="AF36" i="13" s="1"/>
  <c r="AE48" i="13"/>
  <c r="AF48" i="13" s="1"/>
  <c r="AD45" i="13"/>
  <c r="AE45" i="13" s="1"/>
  <c r="AF45" i="13" s="1"/>
  <c r="AB38" i="13"/>
  <c r="AC38" i="13" s="1"/>
  <c r="AD30" i="13"/>
  <c r="AE30" i="13" s="1"/>
  <c r="AF30" i="13" s="1"/>
  <c r="AE26" i="13"/>
  <c r="AF26" i="13" s="1"/>
  <c r="AC35" i="13"/>
  <c r="AD35" i="13" s="1"/>
  <c r="AE35" i="13" s="1"/>
  <c r="AF35" i="13" s="1"/>
  <c r="AC24" i="13"/>
  <c r="AC43" i="13"/>
  <c r="AD43" i="13" s="1"/>
  <c r="AE46" i="13"/>
  <c r="AF46" i="13" s="1"/>
  <c r="AC28" i="13"/>
  <c r="AD28" i="13" s="1"/>
  <c r="AB55" i="13"/>
  <c r="AC55" i="13" s="1"/>
  <c r="AB22" i="13" l="1"/>
  <c r="AD24" i="13"/>
  <c r="AC22" i="13"/>
  <c r="AC12" i="13" s="1"/>
  <c r="AD16" i="13"/>
  <c r="AB12" i="13"/>
  <c r="AD38" i="13"/>
  <c r="AE38" i="13" s="1"/>
  <c r="AF38" i="13" s="1"/>
  <c r="AE43" i="13"/>
  <c r="AF43" i="13" s="1"/>
  <c r="AE28" i="13"/>
  <c r="AF28" i="13" s="1"/>
  <c r="AD55" i="13"/>
  <c r="AE55" i="13" s="1"/>
  <c r="AF55" i="13" s="1"/>
  <c r="AE16" i="13" l="1"/>
  <c r="AD15" i="13"/>
  <c r="AE24" i="13"/>
  <c r="AD22" i="13"/>
  <c r="AF24" i="13" l="1"/>
  <c r="AF22" i="13" s="1"/>
  <c r="AE22" i="13"/>
  <c r="AD12" i="13"/>
  <c r="AF16" i="13"/>
  <c r="AF15" i="13" s="1"/>
  <c r="AE15" i="13"/>
  <c r="AE12" i="13" l="1"/>
  <c r="AF12" i="13"/>
</calcChain>
</file>

<file path=xl/sharedStrings.xml><?xml version="1.0" encoding="utf-8"?>
<sst xmlns="http://schemas.openxmlformats.org/spreadsheetml/2006/main" count="4782" uniqueCount="671">
  <si>
    <t>No Urut</t>
  </si>
  <si>
    <t>Jenis Aset</t>
  </si>
  <si>
    <t>Jenis Barang/ Nama Barang</t>
  </si>
  <si>
    <t>Kode Barang</t>
  </si>
  <si>
    <t>Nomor Register</t>
  </si>
  <si>
    <t>Status Tanah</t>
  </si>
  <si>
    <t>Merk/Type</t>
  </si>
  <si>
    <t>Ukuran/CC</t>
  </si>
  <si>
    <t>Bahan</t>
  </si>
  <si>
    <t>Nomor</t>
  </si>
  <si>
    <t>Konstruksi Bangunan</t>
  </si>
  <si>
    <t>Dokumen Gedung</t>
  </si>
  <si>
    <t>Nomor Kode Tanah</t>
  </si>
  <si>
    <t>Buku Perpustakaan</t>
  </si>
  <si>
    <t>Barang bercorak Kesesian/Kebudayaan</t>
  </si>
  <si>
    <t>Hewan/Ternak dan Tumbuhan</t>
  </si>
  <si>
    <t>Bangunan (P, SP, D)</t>
  </si>
  <si>
    <t>Panjang (M2)</t>
  </si>
  <si>
    <t>Lebar (M)</t>
  </si>
  <si>
    <t>Luas (M2)</t>
  </si>
  <si>
    <t>Asal usul cara perolehan</t>
  </si>
  <si>
    <t>Tahun Pembelian</t>
  </si>
  <si>
    <t>Harga Perolehan</t>
  </si>
  <si>
    <t>Kondisi Bangunan/Barang  (B,KB,RB,H)</t>
  </si>
  <si>
    <t>Lokasi</t>
  </si>
  <si>
    <t>Keterangan</t>
  </si>
  <si>
    <t>Keterangan Mutasi</t>
  </si>
  <si>
    <t>Hak</t>
  </si>
  <si>
    <t>Sertifikat</t>
  </si>
  <si>
    <t>Penggunaan</t>
  </si>
  <si>
    <t>Pabrik</t>
  </si>
  <si>
    <t>Rangka</t>
  </si>
  <si>
    <t>Mesin</t>
  </si>
  <si>
    <t>Polisi</t>
  </si>
  <si>
    <t>BPKB</t>
  </si>
  <si>
    <t>Bertingkat Tidak</t>
  </si>
  <si>
    <t>Beton/Tidak</t>
  </si>
  <si>
    <t>Luas Lantai (M2)</t>
  </si>
  <si>
    <t>Tanggal</t>
  </si>
  <si>
    <t>Judul/Pencipta</t>
  </si>
  <si>
    <t>Spesifikasi</t>
  </si>
  <si>
    <t>Asal Daerah</t>
  </si>
  <si>
    <t>Pencipta</t>
  </si>
  <si>
    <t>Jenis</t>
  </si>
  <si>
    <t>Ukuran</t>
  </si>
  <si>
    <t>Barang/ unit</t>
  </si>
  <si>
    <t>Satuan</t>
  </si>
  <si>
    <t>Harga Satuan</t>
  </si>
  <si>
    <t>Unit Pembantu</t>
  </si>
  <si>
    <t>Bidang</t>
  </si>
  <si>
    <t>Alamat</t>
  </si>
  <si>
    <t>Letak</t>
  </si>
  <si>
    <t>Dokumen Mutasi</t>
  </si>
  <si>
    <t>No</t>
  </si>
  <si>
    <t>Tgl</t>
  </si>
  <si>
    <t>ASET TETAP</t>
  </si>
  <si>
    <t>1.1</t>
  </si>
  <si>
    <t xml:space="preserve">Tanah </t>
  </si>
  <si>
    <t>1.1.1</t>
  </si>
  <si>
    <t>Isi KIB A</t>
  </si>
  <si>
    <t>N I H I L</t>
  </si>
  <si>
    <t>1.2</t>
  </si>
  <si>
    <t xml:space="preserve">Peralatan dan Mesin </t>
  </si>
  <si>
    <t>1.2.1</t>
  </si>
  <si>
    <t xml:space="preserve">Alat-Alat Berat </t>
  </si>
  <si>
    <t>Isi KIB B</t>
  </si>
  <si>
    <t>1.2.2</t>
  </si>
  <si>
    <t xml:space="preserve">Alat-Alat Angkutan </t>
  </si>
  <si>
    <t>MINIBUS</t>
  </si>
  <si>
    <t>02.03.01.01.04.0001</t>
  </si>
  <si>
    <t>TOYOTA/MINIBUS</t>
  </si>
  <si>
    <t>BESI</t>
  </si>
  <si>
    <t>MHF.11KF70300401</t>
  </si>
  <si>
    <t>7K-0588861</t>
  </si>
  <si>
    <t>BM 42 KP</t>
  </si>
  <si>
    <t>APBD</t>
  </si>
  <si>
    <t>2003</t>
  </si>
  <si>
    <t>KB</t>
  </si>
  <si>
    <t>K.CAMAT</t>
  </si>
  <si>
    <t>K.BARU</t>
  </si>
  <si>
    <t>SEPEDA MOTOR</t>
  </si>
  <si>
    <t>02.03.01.05.01.0001</t>
  </si>
  <si>
    <t>HONDA/MCB</t>
  </si>
  <si>
    <t>97</t>
  </si>
  <si>
    <t>BM 2244 K</t>
  </si>
  <si>
    <t>MHIHABDI123KOO4584</t>
  </si>
  <si>
    <t>HSBDE-1005633</t>
  </si>
  <si>
    <t>BM 2228 K</t>
  </si>
  <si>
    <t>5674537-D</t>
  </si>
  <si>
    <t>L.Terentang.</t>
  </si>
  <si>
    <t>Gng Toar</t>
  </si>
  <si>
    <t>L.Terentang</t>
  </si>
  <si>
    <t>HONDA/MCB 97</t>
  </si>
  <si>
    <t>BM 2252 K</t>
  </si>
  <si>
    <t>MHIHABD11304575</t>
  </si>
  <si>
    <t>HABDE-1005667</t>
  </si>
  <si>
    <t>BM 2229 K</t>
  </si>
  <si>
    <t>MHIHABDIX3K005688</t>
  </si>
  <si>
    <t>HABDG-100560038</t>
  </si>
  <si>
    <t>MHIHBD123K004584</t>
  </si>
  <si>
    <t>HABDC-1005637</t>
  </si>
  <si>
    <t>BM 2201 K</t>
  </si>
  <si>
    <t>Seberobah</t>
  </si>
  <si>
    <t>umum</t>
  </si>
  <si>
    <t>MHIHABDI53K004580</t>
  </si>
  <si>
    <t>HABDE1005608</t>
  </si>
  <si>
    <t>BM 2170 K</t>
  </si>
  <si>
    <t>5674434-D</t>
  </si>
  <si>
    <t>kp.baru</t>
  </si>
  <si>
    <t>100</t>
  </si>
  <si>
    <t>MHIH9BDI23K004598HABDC - 1005534</t>
  </si>
  <si>
    <t>BM 2207 K</t>
  </si>
  <si>
    <t>5674558-D</t>
  </si>
  <si>
    <t>MH1HABDI63K004586</t>
  </si>
  <si>
    <t>HABDE-1005646</t>
  </si>
  <si>
    <t>BM 2168 K</t>
  </si>
  <si>
    <t>5674436-D</t>
  </si>
  <si>
    <t>koto gunung</t>
  </si>
  <si>
    <t>1.2.3</t>
  </si>
  <si>
    <t xml:space="preserve">Alat-Alat Bengkel </t>
  </si>
  <si>
    <t>1.2.4</t>
  </si>
  <si>
    <t xml:space="preserve">Alat-Alat Pertanian dan Peternakan </t>
  </si>
  <si>
    <t>1.2.5</t>
  </si>
  <si>
    <t xml:space="preserve">Alat-Alat Kantor dan Rumah Tangga </t>
  </si>
  <si>
    <t>FILLING CABINET</t>
  </si>
  <si>
    <t>02.06.01.04.16.0001</t>
  </si>
  <si>
    <t>LOKAL</t>
  </si>
  <si>
    <t>BESI PLAT</t>
  </si>
  <si>
    <t>ktr camat</t>
  </si>
  <si>
    <t>PEM</t>
  </si>
  <si>
    <t>MESIN TIK</t>
  </si>
  <si>
    <t>02.06.01.01.02.0001</t>
  </si>
  <si>
    <t>gunung</t>
  </si>
  <si>
    <t>kds kt gunung</t>
  </si>
  <si>
    <t>kt gunung</t>
  </si>
  <si>
    <t>MEJA KERJA</t>
  </si>
  <si>
    <t>02.06.02.01.61.0001</t>
  </si>
  <si>
    <t>KAYU</t>
  </si>
  <si>
    <t>kds petapahan</t>
  </si>
  <si>
    <t>petapahan</t>
  </si>
  <si>
    <t>RAK ARSIP</t>
  </si>
  <si>
    <t>seb.gunung</t>
  </si>
  <si>
    <t>02.06.02.01.16.0001</t>
  </si>
  <si>
    <t>02.06.01.05.62.0001</t>
  </si>
  <si>
    <t>KURSI KERJA</t>
  </si>
  <si>
    <t>02.06.02.01.125.0001</t>
  </si>
  <si>
    <t>KURSI TUNGGU</t>
  </si>
  <si>
    <t>LEMARI</t>
  </si>
  <si>
    <t>kds gunung</t>
  </si>
  <si>
    <t>02.06.02.01.126.0001</t>
  </si>
  <si>
    <t>KAYU + KACA</t>
  </si>
  <si>
    <t>B</t>
  </si>
  <si>
    <t>KURSI PUTAR</t>
  </si>
  <si>
    <t>02.06.02.01.30.0001</t>
  </si>
  <si>
    <t xml:space="preserve">PLASTIK + BUSA </t>
  </si>
  <si>
    <t>KURSI TAMU</t>
  </si>
  <si>
    <t>02.06.02.01.28.0001</t>
  </si>
  <si>
    <t>KAYU + BUSA</t>
  </si>
  <si>
    <t>02.06.01.04.25.0001</t>
  </si>
  <si>
    <t>MITSUWA</t>
  </si>
  <si>
    <t>AC</t>
  </si>
  <si>
    <t>02.06.02.04.02.0001</t>
  </si>
  <si>
    <t>LG</t>
  </si>
  <si>
    <t>EBONIT</t>
  </si>
  <si>
    <t>k.baru</t>
  </si>
  <si>
    <t>k.camat</t>
  </si>
  <si>
    <t>PAPAN KEGIATAN</t>
  </si>
  <si>
    <t>02.06.01.05.07.0001</t>
  </si>
  <si>
    <t>MIKA</t>
  </si>
  <si>
    <t>trantib</t>
  </si>
  <si>
    <t>SERBUK PRESS</t>
  </si>
  <si>
    <t>02.06.01.04.15.0001</t>
  </si>
  <si>
    <t>KURSI LIPAT</t>
  </si>
  <si>
    <t>02.06.02.01.34.0001</t>
  </si>
  <si>
    <t>FUTURA</t>
  </si>
  <si>
    <t>STAINLESS + BUSA</t>
  </si>
  <si>
    <t>ktr.camat</t>
  </si>
  <si>
    <t>PMD</t>
  </si>
  <si>
    <t>MEJA</t>
  </si>
  <si>
    <t>BIGSTAR</t>
  </si>
  <si>
    <t>BESI + BUSA</t>
  </si>
  <si>
    <t>KURSI</t>
  </si>
  <si>
    <t>MONITOR</t>
  </si>
  <si>
    <t>02.06.03.05.02.0001</t>
  </si>
  <si>
    <t>EBONIT KACA</t>
  </si>
  <si>
    <t>CPU</t>
  </si>
  <si>
    <t>02.06.03.03.06.0001</t>
  </si>
  <si>
    <t>ACER</t>
  </si>
  <si>
    <t>KURSI PLASTIK</t>
  </si>
  <si>
    <t>PLASTIK</t>
  </si>
  <si>
    <t>PRINTER</t>
  </si>
  <si>
    <t>02.06.03.05.03.0001</t>
  </si>
  <si>
    <t>CANON</t>
  </si>
  <si>
    <t>MEJA KOMPUTER</t>
  </si>
  <si>
    <t>02.06.02.01.37.0001</t>
  </si>
  <si>
    <t>pmd</t>
  </si>
  <si>
    <t>OLIMPIC</t>
  </si>
  <si>
    <t>kt.gunung</t>
  </si>
  <si>
    <t>02.06.02.01.65.0001</t>
  </si>
  <si>
    <t>NAPOLLY TOP</t>
  </si>
  <si>
    <t>pem</t>
  </si>
  <si>
    <t>MEJA PANJANG</t>
  </si>
  <si>
    <t>02.06.02.01.19.0001</t>
  </si>
  <si>
    <t>MEJA PIMPONG</t>
  </si>
  <si>
    <t>02.06.02.06.66.0001</t>
  </si>
  <si>
    <t>NINAKU</t>
  </si>
  <si>
    <t>BESI + KAYU</t>
  </si>
  <si>
    <t>KURSI BIASA</t>
  </si>
  <si>
    <t>02.06.02.01.31.0001</t>
  </si>
  <si>
    <t>NAPOLLY</t>
  </si>
  <si>
    <t>PAPAN DATA</t>
  </si>
  <si>
    <t>02.06.01.05.44.0001</t>
  </si>
  <si>
    <t>petpahan</t>
  </si>
  <si>
    <t>02.06.01.01.01.0001</t>
  </si>
  <si>
    <t>ROYAL</t>
  </si>
  <si>
    <t>kds pk.baru</t>
  </si>
  <si>
    <t>kds k.baru</t>
  </si>
  <si>
    <t>kds.kp.baru</t>
  </si>
  <si>
    <t>02.06.02.01.124.0001</t>
  </si>
  <si>
    <t>kp baru</t>
  </si>
  <si>
    <t>sb,gunung</t>
  </si>
  <si>
    <t>sb.gunung</t>
  </si>
  <si>
    <t>kds sb.gunung</t>
  </si>
  <si>
    <t>UNITAL</t>
  </si>
  <si>
    <t>kds.t.panjang</t>
  </si>
  <si>
    <t>tb.panjang</t>
  </si>
  <si>
    <t>KURSI PANJANG</t>
  </si>
  <si>
    <t>kds pl mungkur</t>
  </si>
  <si>
    <t>pl mungkur</t>
  </si>
  <si>
    <t>pl.mungkur</t>
  </si>
  <si>
    <t>EXPRESS</t>
  </si>
  <si>
    <t>KAYU + TRIPLEK</t>
  </si>
  <si>
    <t>kds toar</t>
  </si>
  <si>
    <t>toar</t>
  </si>
  <si>
    <t>kds tlk.beringin</t>
  </si>
  <si>
    <t>tlk beringin</t>
  </si>
  <si>
    <t>AWIKO</t>
  </si>
  <si>
    <t>FIBER</t>
  </si>
  <si>
    <t>02.06.03.05.01.0001</t>
  </si>
  <si>
    <t>UPS</t>
  </si>
  <si>
    <t>02.06.03.05.13.0001</t>
  </si>
  <si>
    <t>ICA</t>
  </si>
  <si>
    <t>kds tlk beringin</t>
  </si>
  <si>
    <t>tlk.beringin</t>
  </si>
  <si>
    <t>1.2.6</t>
  </si>
  <si>
    <t xml:space="preserve">Alat-Alat Studio dan Komunikasi </t>
  </si>
  <si>
    <t>1.2.7</t>
  </si>
  <si>
    <t xml:space="preserve">Alat-Alat Ukur </t>
  </si>
  <si>
    <t>1.2.8</t>
  </si>
  <si>
    <t xml:space="preserve">Alat-Alat Kedokteran </t>
  </si>
  <si>
    <t>1.2.9</t>
  </si>
  <si>
    <t>Alat-Alat Laboratorium</t>
  </si>
  <si>
    <t>1.2.10</t>
  </si>
  <si>
    <t xml:space="preserve">Alat-Alat Keamanan </t>
  </si>
  <si>
    <t>1.3</t>
  </si>
  <si>
    <t xml:space="preserve">Gedung dan Bangunan </t>
  </si>
  <si>
    <t>1.3.1</t>
  </si>
  <si>
    <t>Bangunan Gedung</t>
  </si>
  <si>
    <t>Isi KIB C</t>
  </si>
  <si>
    <t>KANTOR DESA PULAU MUNGKUR</t>
  </si>
  <si>
    <t>03.11.01.01.01.0001</t>
  </si>
  <si>
    <t>HAK PAKAI</t>
  </si>
  <si>
    <t>PERMANEN</t>
  </si>
  <si>
    <t>01.01.11.04.01.0001</t>
  </si>
  <si>
    <t>DESA PULAU MUNGKUR</t>
  </si>
  <si>
    <t>KANTOR CAMAT GUNUNG TOAR</t>
  </si>
  <si>
    <t>JL. IKHLAS KANTOR CAMAT GUNUNG TOAR</t>
  </si>
  <si>
    <t>KANTOR KEPALA DESA PETAPAHAN</t>
  </si>
  <si>
    <t>BETON</t>
  </si>
  <si>
    <t>DESA PETAPAHAN</t>
  </si>
  <si>
    <t>KANTOR DESA KAMPUNG BARU</t>
  </si>
  <si>
    <t>DESA KAMPUNG BARU</t>
  </si>
  <si>
    <t>KANTOR KEPALA DESA LUBUK TERENTANG</t>
  </si>
  <si>
    <t>tidak</t>
  </si>
  <si>
    <t>gunung toar</t>
  </si>
  <si>
    <t>LUBUK TERENTANG KEC. GUNUNG TOAR</t>
  </si>
  <si>
    <t>KANTOR KEPALA DESA GUNUNG</t>
  </si>
  <si>
    <t>JL. DESA GUNUNG</t>
  </si>
  <si>
    <t>KANTOR DESA SEBERANG GUNUNG G.TOAR</t>
  </si>
  <si>
    <t>DESA SEBERANG GUNUNG KEC. GUNUNG TOAR</t>
  </si>
  <si>
    <t>KANTOR DESA TEBERAU PANJANG G.TOAR</t>
  </si>
  <si>
    <t>DESA TEBERAU PANJANG</t>
  </si>
  <si>
    <t>KANTOR DESA TOAR</t>
  </si>
  <si>
    <t>DESA TOAR KEC GUNUNG TOAR</t>
  </si>
  <si>
    <t>KANTOR DESA TELUK BERINGIN</t>
  </si>
  <si>
    <t>JL. DESA TELUK BERINGIN</t>
  </si>
  <si>
    <t>RUMAH DINAS</t>
  </si>
  <si>
    <t>03.11.02.04.01.0001</t>
  </si>
  <si>
    <t>1.3.2</t>
  </si>
  <si>
    <t xml:space="preserve">Bangunan Monumen </t>
  </si>
  <si>
    <t>1.4</t>
  </si>
  <si>
    <t xml:space="preserve">Jalan, Irigasi dan Jaringan </t>
  </si>
  <si>
    <t>1.4.1</t>
  </si>
  <si>
    <t xml:space="preserve">Jalan dan Jembatan </t>
  </si>
  <si>
    <t>Isi KIB D</t>
  </si>
  <si>
    <t>1.4.2</t>
  </si>
  <si>
    <t>Bangunan Air (Irigasi)</t>
  </si>
  <si>
    <t>1.4.3</t>
  </si>
  <si>
    <t>Instalasi</t>
  </si>
  <si>
    <t>1.4.4</t>
  </si>
  <si>
    <t xml:space="preserve">Jaringan </t>
  </si>
  <si>
    <t>1.5</t>
  </si>
  <si>
    <t>Aset Tetap Lainnya</t>
  </si>
  <si>
    <t>1.5.1</t>
  </si>
  <si>
    <t>Buku dan Perpustakaan</t>
  </si>
  <si>
    <t>Isi KIB E</t>
  </si>
  <si>
    <t>1.5.2</t>
  </si>
  <si>
    <t>Barang Bercorak Kesenian/Kebudayaan</t>
  </si>
  <si>
    <t>1.5.3</t>
  </si>
  <si>
    <t xml:space="preserve">Hewan/ Ternak dan Tumbuhan </t>
  </si>
  <si>
    <t>1.6</t>
  </si>
  <si>
    <t>Konstruksi Dalam Pengerjaan</t>
  </si>
  <si>
    <t>1.6.1</t>
  </si>
  <si>
    <t>Isi KIB F</t>
  </si>
  <si>
    <t>MENGETAHUI</t>
  </si>
  <si>
    <t>CAMAT GUNUNG TOAR</t>
  </si>
  <si>
    <t>SAMSIR ALAM, ST</t>
  </si>
  <si>
    <t>NIP. 19600816 198409 1 002</t>
  </si>
  <si>
    <t>PENGURUS BARANG</t>
  </si>
  <si>
    <t>WAHYU MAIZAR</t>
  </si>
  <si>
    <t xml:space="preserve">KARTU INVENTARIS BARANG ( KIB ) </t>
  </si>
  <si>
    <t>A . TANAH</t>
  </si>
  <si>
    <t>Harga</t>
  </si>
  <si>
    <t>KARTU INVENTARIS BARANG ( KIB ) B</t>
  </si>
  <si>
    <t>PERALATAN DAN MESIN</t>
  </si>
  <si>
    <r>
      <t xml:space="preserve">                                                          </t>
    </r>
    <r>
      <rPr>
        <b/>
        <sz val="12"/>
        <color indexed="8"/>
        <rFont val="Calibri"/>
        <family val="2"/>
      </rPr>
      <t>NO KODE LOKASI : 12.04.06.04.52</t>
    </r>
  </si>
  <si>
    <t>KARTU INVENTARIS BARANG ( KIB ) D</t>
  </si>
  <si>
    <t>JALAN , IRIGASI DAN JARINGAN</t>
  </si>
  <si>
    <t>JUMLAH</t>
  </si>
  <si>
    <t>KARTU INVENTARIS BARANG ( KIB ) E</t>
  </si>
  <si>
    <t>ASET TETAP LAINNYA</t>
  </si>
  <si>
    <t>KARTU INVENTARIS BARANG ( KIB ) F</t>
  </si>
  <si>
    <t>KONTRUKSI DALAM PENGERJAAN</t>
  </si>
  <si>
    <t>TELUK KUANTAN,  31 DESEMBER 2013</t>
  </si>
  <si>
    <t>SADARISNA, S.STP, M.Si</t>
  </si>
  <si>
    <t>NIP. 19820611 200012 2 001</t>
  </si>
  <si>
    <t>WAHYU MAIZAR, SE</t>
  </si>
  <si>
    <t>NIP. 19830617 200801 2 004</t>
  </si>
  <si>
    <t>MENGETAHUI,</t>
  </si>
  <si>
    <t>0001</t>
  </si>
  <si>
    <t>02.06.04.01.09</t>
  </si>
  <si>
    <t>02.06.02.01.31</t>
  </si>
  <si>
    <t>02.06.02.01.61</t>
  </si>
  <si>
    <t>02.06.02.01.28</t>
  </si>
  <si>
    <t>02.06.02.01.34</t>
  </si>
  <si>
    <t>02.06.02.04.04</t>
  </si>
  <si>
    <t>02.06.02.01.01</t>
  </si>
  <si>
    <t>02.06.01.05.07</t>
  </si>
  <si>
    <t>02.06.03.05.01</t>
  </si>
  <si>
    <t>02.06.01.04.04</t>
  </si>
  <si>
    <t>02.06.01.01.02</t>
  </si>
  <si>
    <t>02.06.03.05.02</t>
  </si>
  <si>
    <t>02.06.02.06.18</t>
  </si>
  <si>
    <t>03.11.01.01.01</t>
  </si>
  <si>
    <t>01.01.11.04.01</t>
  </si>
  <si>
    <t>02.06.02.01.30</t>
  </si>
  <si>
    <t>02.06.02.01.04</t>
  </si>
  <si>
    <t>TELUK KUANTAN,  31 DESEMBER 2018</t>
  </si>
  <si>
    <t>02.03.01.02.02</t>
  </si>
  <si>
    <t>MOBIL PICK UP</t>
  </si>
  <si>
    <t>MITSUBISHI/ L 300</t>
  </si>
  <si>
    <t>MHMLOPU399K030717</t>
  </si>
  <si>
    <t>4D56CE66177</t>
  </si>
  <si>
    <t>BM 8071 K</t>
  </si>
  <si>
    <t>1985</t>
  </si>
  <si>
    <t>1997</t>
  </si>
  <si>
    <t>1996</t>
  </si>
  <si>
    <t>1990</t>
  </si>
  <si>
    <t>2002</t>
  </si>
  <si>
    <t>58.894.252,00</t>
  </si>
  <si>
    <t>KAPITALISASI</t>
  </si>
  <si>
    <t>x</t>
  </si>
  <si>
    <t>02.06.01.04.02</t>
  </si>
  <si>
    <t>02.06.03.05.03</t>
  </si>
  <si>
    <t>02.06.02.01.19</t>
  </si>
  <si>
    <t>02.06.02.01.05</t>
  </si>
  <si>
    <t>02.06.02.01.37</t>
  </si>
  <si>
    <t>03.11.02.02.16</t>
  </si>
  <si>
    <t>TELUK KUANTAN,  31 DESEMBER 2019</t>
  </si>
  <si>
    <t>NO URUT</t>
  </si>
  <si>
    <t>KODE BARANG</t>
  </si>
  <si>
    <t>JENIS BARANG/ NAMA BARANG</t>
  </si>
  <si>
    <t>NOMOR REGISTER</t>
  </si>
  <si>
    <t>MERK/ TYPE</t>
  </si>
  <si>
    <t>UKURAN/ CC</t>
  </si>
  <si>
    <t>BAHAN</t>
  </si>
  <si>
    <t>TAHUN PEMBELIAN</t>
  </si>
  <si>
    <t>NOMOR</t>
  </si>
  <si>
    <t>ASAL USUL CARA PEROLEHAN</t>
  </si>
  <si>
    <t>HARGA (Rp)</t>
  </si>
  <si>
    <t>KET</t>
  </si>
  <si>
    <t>PABRIK</t>
  </si>
  <si>
    <t>RANGKA</t>
  </si>
  <si>
    <t>MESIN</t>
  </si>
  <si>
    <t>POLISI</t>
  </si>
  <si>
    <t>Kd Kelompok</t>
  </si>
  <si>
    <t>Nama Barang</t>
  </si>
  <si>
    <t>Masa Manfaat</t>
  </si>
  <si>
    <t>Penyusutan tahunan</t>
  </si>
  <si>
    <t>Jumlah tahun Penyusutan s.d 2013</t>
  </si>
  <si>
    <t>Penyusutan Pertahun</t>
  </si>
  <si>
    <t>Penyusutan s.d Th 2019</t>
  </si>
  <si>
    <t>NILAI BUKU</t>
  </si>
  <si>
    <t>S/D 2013</t>
  </si>
  <si>
    <t>No.</t>
  </si>
  <si>
    <t>Kode Aset</t>
  </si>
  <si>
    <t>Kelompok Aset Tetap</t>
  </si>
  <si>
    <t>I</t>
  </si>
  <si>
    <t>Peralatan dan Mesin</t>
  </si>
  <si>
    <t>02.02.01</t>
  </si>
  <si>
    <t>Alat-Alat Besar Darat</t>
  </si>
  <si>
    <t>02.02.02</t>
  </si>
  <si>
    <t>Alat-Alat Besar Apung</t>
  </si>
  <si>
    <t>02.02.03</t>
  </si>
  <si>
    <t>Alat-alat Bantu</t>
  </si>
  <si>
    <t>02.03.01</t>
  </si>
  <si>
    <t>Alat Angkutan Darat Bermotor</t>
  </si>
  <si>
    <t>02.03.02</t>
  </si>
  <si>
    <t>Alat Angkutan Berat Tak Bermotor</t>
  </si>
  <si>
    <t>02.03.03</t>
  </si>
  <si>
    <t>Alat Angkut Apung Bermotor</t>
  </si>
  <si>
    <t>02.03.04</t>
  </si>
  <si>
    <t>Alat Angkut Apung Tak Bermotor</t>
  </si>
  <si>
    <t>02.03.05</t>
  </si>
  <si>
    <t>Alat Angkut Bermotor Udara</t>
  </si>
  <si>
    <t>02.04.01</t>
  </si>
  <si>
    <t>Alat Bengkel Bermesin</t>
  </si>
  <si>
    <t>02.04.02</t>
  </si>
  <si>
    <t>Alat Bengkel Tak Bermesin</t>
  </si>
  <si>
    <t>02.04.03</t>
  </si>
  <si>
    <t>Alat Ukur</t>
  </si>
  <si>
    <t>02.05.01</t>
  </si>
  <si>
    <t>Alat Pengolahan Pertanian</t>
  </si>
  <si>
    <t>02.05.02</t>
  </si>
  <si>
    <t>Alat Pemeliharaan Tanaman/Alat Penyimpan Pertanian</t>
  </si>
  <si>
    <t>02.06.01</t>
  </si>
  <si>
    <t>Alat Kantor</t>
  </si>
  <si>
    <t>02.06.02</t>
  </si>
  <si>
    <t>Alat Rumah Tangga</t>
  </si>
  <si>
    <t>02.06.03</t>
  </si>
  <si>
    <t>Peralatan Komputer</t>
  </si>
  <si>
    <t>02.06.04</t>
  </si>
  <si>
    <t>Meja Dan Kursi Kerja/Rapat Pejabat</t>
  </si>
  <si>
    <t>02.07.01</t>
  </si>
  <si>
    <t>Alat Studio</t>
  </si>
  <si>
    <t>02.07.02</t>
  </si>
  <si>
    <t>Alat Komunikasi</t>
  </si>
  <si>
    <t>02.07.03</t>
  </si>
  <si>
    <t>Peralatan Pemancar</t>
  </si>
  <si>
    <t>02.08.01</t>
  </si>
  <si>
    <t>Alat Kedokteran</t>
  </si>
  <si>
    <t>02.08.02</t>
  </si>
  <si>
    <t>Alat Kesehatan</t>
  </si>
  <si>
    <t>02.09.01</t>
  </si>
  <si>
    <t>Unit-Unit Laboratorium</t>
  </si>
  <si>
    <t>02.09.02</t>
  </si>
  <si>
    <t>Alat Peraga/Praktek Sekolah</t>
  </si>
  <si>
    <t>02.09.03</t>
  </si>
  <si>
    <t>Unit Alat Laboratorium Kimia Nuklir</t>
  </si>
  <si>
    <t>02.09.04</t>
  </si>
  <si>
    <t>Alat Laboratorium Fisika Nuklir / Elektronika</t>
  </si>
  <si>
    <t>02.09.05</t>
  </si>
  <si>
    <t>Alat Proteksi Radiasi / Proteksi Lingkungan</t>
  </si>
  <si>
    <t>02.09.06</t>
  </si>
  <si>
    <t>Radiation Aplication and Non Destructive Testing Laboratory (BATAM)</t>
  </si>
  <si>
    <t>02.09.07</t>
  </si>
  <si>
    <t>Alat Laboratorium Lingkungan Hidup</t>
  </si>
  <si>
    <t>02.09.08</t>
  </si>
  <si>
    <t>Peralatan Laboratorium Hidrodinamika</t>
  </si>
  <si>
    <t>02.10.01</t>
  </si>
  <si>
    <t>Senjata Api</t>
  </si>
  <si>
    <t>02.10.02</t>
  </si>
  <si>
    <t>Persenjataan Non Senjata Api</t>
  </si>
  <si>
    <t>02.10.03</t>
  </si>
  <si>
    <t>Amunisi</t>
  </si>
  <si>
    <t>02.10.04</t>
  </si>
  <si>
    <t>Alat Keamanan dan Perlindungan</t>
  </si>
  <si>
    <t>II</t>
  </si>
  <si>
    <t>Gedung dan Bangunan</t>
  </si>
  <si>
    <t>03.11.01</t>
  </si>
  <si>
    <t>Bangunan Gedung Tempat Kerja</t>
  </si>
  <si>
    <t>03.11.02</t>
  </si>
  <si>
    <t>Bangunan Gedung Tempat Tinggal</t>
  </si>
  <si>
    <t>03.11.03</t>
  </si>
  <si>
    <t>Bangunan Menara</t>
  </si>
  <si>
    <t>03.12.01</t>
  </si>
  <si>
    <t>Bangunan Bersejarah</t>
  </si>
  <si>
    <t>03.12.05</t>
  </si>
  <si>
    <t>Tugu Peringatan</t>
  </si>
  <si>
    <t>03.12.03</t>
  </si>
  <si>
    <t>Candi</t>
  </si>
  <si>
    <t>03.12.04</t>
  </si>
  <si>
    <t>Monumen/Bangunan Bersejarah</t>
  </si>
  <si>
    <t>Tugu Peringatan Lain</t>
  </si>
  <si>
    <t>03.12.06</t>
  </si>
  <si>
    <t>Tugu Titik Kontrol/Pasti</t>
  </si>
  <si>
    <t>03.12.07</t>
  </si>
  <si>
    <t>Rambu-Rambu</t>
  </si>
  <si>
    <t>03.12.08</t>
  </si>
  <si>
    <t>Rambu-Rambu Lalu Lintas Udara</t>
  </si>
  <si>
    <t>III</t>
  </si>
  <si>
    <t>Jalan, Irigasi, dan Jaringan</t>
  </si>
  <si>
    <t>04.13.01</t>
  </si>
  <si>
    <t>Jalan</t>
  </si>
  <si>
    <t>04.13.02</t>
  </si>
  <si>
    <t>Jembatan</t>
  </si>
  <si>
    <t>04.14.01</t>
  </si>
  <si>
    <t>Bangunan Air Irigasi</t>
  </si>
  <si>
    <t>04.14.02</t>
  </si>
  <si>
    <t>Bangunan Air Pasang Surut</t>
  </si>
  <si>
    <t>04.14.03</t>
  </si>
  <si>
    <t>Bangunan Air Rawa</t>
  </si>
  <si>
    <t>04.14.04</t>
  </si>
  <si>
    <t>Bangunan Pengaman Sungai dan Penanggulangan Bencana Alam</t>
  </si>
  <si>
    <t>04.14.05</t>
  </si>
  <si>
    <t>Bangunan Pengembangan Sumber Air dan Air Tanah</t>
  </si>
  <si>
    <t>04.14.06</t>
  </si>
  <si>
    <t>Bangunan Air Bersih/Baku</t>
  </si>
  <si>
    <t>04.14.07</t>
  </si>
  <si>
    <t>Bangunan Air Kotor</t>
  </si>
  <si>
    <t>04.14.08</t>
  </si>
  <si>
    <t>Bangunan Air</t>
  </si>
  <si>
    <t>04.15.01</t>
  </si>
  <si>
    <t>Instalasi Air Minum/Air Bersih</t>
  </si>
  <si>
    <t>04.15.02</t>
  </si>
  <si>
    <t>Instalasi Air Kotor</t>
  </si>
  <si>
    <t>04.15.03</t>
  </si>
  <si>
    <t>Instalasi Pengolahan Sampah</t>
  </si>
  <si>
    <t>04.15.04</t>
  </si>
  <si>
    <t>Instalasi Pengolahan Bahan Bangunan</t>
  </si>
  <si>
    <t>04.15.05</t>
  </si>
  <si>
    <t>Instalasi Pembangkit Listrik</t>
  </si>
  <si>
    <t>04.15.06</t>
  </si>
  <si>
    <t>Instalasi Gardu Listrik</t>
  </si>
  <si>
    <t>04.15.07</t>
  </si>
  <si>
    <t>Instalasi Pertahanan</t>
  </si>
  <si>
    <t>04.15.08</t>
  </si>
  <si>
    <t>Instalasi Gas</t>
  </si>
  <si>
    <t>04.15.09</t>
  </si>
  <si>
    <t>Instalasi Pengaman</t>
  </si>
  <si>
    <t>04.16.01</t>
  </si>
  <si>
    <t>Jaringan Air Minum</t>
  </si>
  <si>
    <t>04.16.02</t>
  </si>
  <si>
    <t>Jaringan Listrik</t>
  </si>
  <si>
    <t>04.16.03</t>
  </si>
  <si>
    <t>Jaringan Telepon</t>
  </si>
  <si>
    <t>04.16.04</t>
  </si>
  <si>
    <t>Jaringan Gas</t>
  </si>
  <si>
    <t>X</t>
  </si>
  <si>
    <t>KODE : 1</t>
  </si>
  <si>
    <t>Waktu Perolehan</t>
  </si>
  <si>
    <t>Nilai (Rp)</t>
  </si>
  <si>
    <t>Sisa Manfaat Saat Kapitalisasi</t>
  </si>
  <si>
    <t>Tahun Habis Barang Sebelum kapitalisasi</t>
  </si>
  <si>
    <t>%</t>
  </si>
  <si>
    <t xml:space="preserve">Potensi Penambahan UE </t>
  </si>
  <si>
    <t xml:space="preserve"> penambahan UE  Maksimal</t>
  </si>
  <si>
    <t>Sisa Masa Manfaat Akhir</t>
  </si>
  <si>
    <t>Tanggal Habis Barang Setelah Kapitalisasi</t>
  </si>
  <si>
    <t>Nilali perolehan</t>
  </si>
  <si>
    <t>susut</t>
  </si>
  <si>
    <t xml:space="preserve">Akumulasi Penyusutan </t>
  </si>
  <si>
    <t xml:space="preserve">NILAI BUKU s.d </t>
  </si>
  <si>
    <t>Sebelum Kapitalisasi</t>
  </si>
  <si>
    <t>Setelah Kapitalisasi</t>
  </si>
  <si>
    <t>S.D 31 Desember</t>
  </si>
  <si>
    <t>Akumulasi Tahun</t>
  </si>
  <si>
    <t>Tahun</t>
  </si>
  <si>
    <t>Hari</t>
  </si>
  <si>
    <t>Periode</t>
  </si>
  <si>
    <t>GEDUNG</t>
  </si>
  <si>
    <t>Kontrol Kebenaran Perhitungan Penyusutan:</t>
  </si>
  <si>
    <t>Total Nilai Perolehan + Rehab/Pemeliharan</t>
  </si>
  <si>
    <t>Akumulasi penyusutan</t>
  </si>
  <si>
    <t>Nilai Buku s.d. Tahun 2019</t>
  </si>
  <si>
    <t>Selisih</t>
  </si>
  <si>
    <t xml:space="preserve"> </t>
  </si>
  <si>
    <t>REHAB/RENOVASI KANTOR CAMAT GUNUNG TOAR</t>
  </si>
  <si>
    <t>Penyusutan KIB s.d 2013</t>
  </si>
  <si>
    <t>Penyusutan s.d 2013</t>
  </si>
  <si>
    <t>Jumlah</t>
  </si>
  <si>
    <t>KODE : 5</t>
  </si>
  <si>
    <t>Tanggal Habis Barang Sebelum kapitalisasi</t>
  </si>
  <si>
    <t>Penyusutan / Thn</t>
  </si>
  <si>
    <t>Nilai Buku s.d. Tahun 2018</t>
  </si>
  <si>
    <t>KODE : 6</t>
  </si>
  <si>
    <t>KODE : 7</t>
  </si>
  <si>
    <t>KODE : 8</t>
  </si>
  <si>
    <t>KODE : 9</t>
  </si>
  <si>
    <t>KONDISI BANGUNAN/ BARANG (B, KB, RB, H)</t>
  </si>
  <si>
    <t>KONSTRUKSI BANGUNAN</t>
  </si>
  <si>
    <t>LETAK/ LOKASI ALAMAT</t>
  </si>
  <si>
    <t>DOKUMEN GEDUNG</t>
  </si>
  <si>
    <t>LUAS (M2)</t>
  </si>
  <si>
    <t>STATUS TANAH</t>
  </si>
  <si>
    <t>NOMOR KODE TANAH</t>
  </si>
  <si>
    <t>BERTINGKAT/ TIDAK</t>
  </si>
  <si>
    <t>BETON/ TIDAK</t>
  </si>
  <si>
    <t>LUAS LANTAI (M2)</t>
  </si>
  <si>
    <t>TANGGAL</t>
  </si>
  <si>
    <r>
      <t xml:space="preserve">                  </t>
    </r>
    <r>
      <rPr>
        <b/>
        <sz val="12"/>
        <color indexed="8"/>
        <rFont val="Cambria"/>
        <family val="1"/>
        <scheme val="major"/>
      </rPr>
      <t>NO KODE LOKASI : 12.04.06.04.52</t>
    </r>
  </si>
  <si>
    <t>NO. URUT</t>
  </si>
  <si>
    <t>LUAS</t>
  </si>
  <si>
    <t>TAHUN PENGADAAN</t>
  </si>
  <si>
    <t>LETAK / ALAMAT LOKASI</t>
  </si>
  <si>
    <t>PENGGUNAAN</t>
  </si>
  <si>
    <t>ASAL USUL</t>
  </si>
  <si>
    <t>HAK</t>
  </si>
  <si>
    <t>SERTIFIKAT</t>
  </si>
  <si>
    <t>REGISTER</t>
  </si>
  <si>
    <t xml:space="preserve">TANAH </t>
  </si>
  <si>
    <t>TANAH</t>
  </si>
  <si>
    <t>KABUPATEN KUANTAN SINGINGI,</t>
  </si>
  <si>
    <t>PENGURUS BARANG,</t>
  </si>
  <si>
    <t>DEFLIDES GUSNI, SP,. M.Si</t>
  </si>
  <si>
    <t>NIP. 19691231 200003 1 126</t>
  </si>
  <si>
    <t>NO KODE LOKASI : 12.04.06.04.52</t>
  </si>
  <si>
    <t>ALAT - ALAT BERAT</t>
  </si>
  <si>
    <t>ALAT - ALAT ANGKUTAN</t>
  </si>
  <si>
    <t>ALAT - ALAT BENGKEL</t>
  </si>
  <si>
    <t>ALAT - ALAT PERTANIAN DAN PERTERNAKAN</t>
  </si>
  <si>
    <t>ALAT - ALAT KANTOR DAN RUMAH TANGGA</t>
  </si>
  <si>
    <t>ALAT - ALAT STUDIO DAN KOMUNIKASI</t>
  </si>
  <si>
    <t>ALAT - ALAT UKUR</t>
  </si>
  <si>
    <t>ALAT - ALAT KEDOKTERAN</t>
  </si>
  <si>
    <t>ALAT - ALAT LABORATORIUM</t>
  </si>
  <si>
    <t>ALAT - ALAT KEAMANAN</t>
  </si>
  <si>
    <t>KARTU INVENTARIS BARANG ( KIB )</t>
  </si>
  <si>
    <t>B. PERALATAN DAN MESIN</t>
  </si>
  <si>
    <t>BANGUNAN MONUMEN</t>
  </si>
  <si>
    <t>KANTOR DESA SEBERANG GUNUNG G. TOAR</t>
  </si>
  <si>
    <t>KANTOR DESA TEBERAU PANJANG G. TOAR</t>
  </si>
  <si>
    <t>Gunung Toar</t>
  </si>
  <si>
    <t>Tidak</t>
  </si>
  <si>
    <t>C. GEDUNG DAN BANGUNAN</t>
  </si>
  <si>
    <t>GEDUNG DAN BANGUNAN</t>
  </si>
  <si>
    <t>BANGUNAN GEDUNG</t>
  </si>
  <si>
    <t>KONTRUKSI BANGUNAN</t>
  </si>
  <si>
    <t>PANJANG (M2)</t>
  </si>
  <si>
    <t>LEBAR (M)</t>
  </si>
  <si>
    <t>KONDISI BANGUNAN/ BARANG  (B,KB,RB,)</t>
  </si>
  <si>
    <t>BERTINGKAT / TIDAK</t>
  </si>
  <si>
    <t>BETON / TIDAK</t>
  </si>
  <si>
    <t xml:space="preserve">JALAN, IRIGASI DAN JARINGAN </t>
  </si>
  <si>
    <t xml:space="preserve">JALAN DAN JEMBATAN </t>
  </si>
  <si>
    <t>NIHIL</t>
  </si>
  <si>
    <t/>
  </si>
  <si>
    <t>BANGUNAN AIR (IRIGASI)</t>
  </si>
  <si>
    <t>INSTALASI</t>
  </si>
  <si>
    <t>JARINGAN</t>
  </si>
  <si>
    <t>BUKU PERPUSTAKAAN</t>
  </si>
  <si>
    <t>BARANG BERCORAK KESESIAN/KEBUDAYAAN</t>
  </si>
  <si>
    <t>HEWAN/TERNAK DAN TUMBUHAN</t>
  </si>
  <si>
    <t>TAHUN CETAK/ PEMBELIAN</t>
  </si>
  <si>
    <t>JUDUL / PENCIPTA</t>
  </si>
  <si>
    <t>SPESIFIKASI</t>
  </si>
  <si>
    <t>ASAL DAERAH</t>
  </si>
  <si>
    <t>PENCIPTA</t>
  </si>
  <si>
    <t>JENIS</t>
  </si>
  <si>
    <t>UKURAN</t>
  </si>
  <si>
    <t>BUKU DAN PERPUSTAKAAN</t>
  </si>
  <si>
    <t>BARANG BERCORAK KESENIAN/KEBUDAYAAN</t>
  </si>
  <si>
    <t xml:space="preserve">HEWAN/ TERNAK DAN TUMBUHAN </t>
  </si>
  <si>
    <t>JENIS BARANG/NAMA BARANG</t>
  </si>
  <si>
    <t>BANGUNAN (P,SP,D)</t>
  </si>
  <si>
    <t>LETAK LOKASI/ ALAMAT</t>
  </si>
  <si>
    <t>TGL, BULAN, THN MULAI</t>
  </si>
  <si>
    <t>ASAL USUL PEMBIAYAAN</t>
  </si>
  <si>
    <t>NILAI KONTRAK (Rp)</t>
  </si>
  <si>
    <t>KONSTRUKSI DALAM PENGERJAAN</t>
  </si>
  <si>
    <r>
      <t xml:space="preserve">                  </t>
    </r>
    <r>
      <rPr>
        <b/>
        <sz val="11"/>
        <color indexed="8"/>
        <rFont val="Cambria"/>
        <family val="1"/>
        <scheme val="major"/>
      </rPr>
      <t>NO KODE LOKASI : 12.04.06.04.52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</si>
</sst>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64" formatCode="_-* #,##0.00_-;\-* #,##0.00_-;_-* &quot;-&quot;??_-;_-@_-"/>
    <numFmt numFmtId="165" formatCode="_(* #,##0.00_);_(* \(#,##0.00\);_(* &quot;-&quot;_);_(@_)"/>
    <numFmt numFmtId="166" formatCode="dd\-mmm\-yyyy"/>
    <numFmt numFmtId="167" formatCode="#,##0_ ;\-#,##0\ "/>
    <numFmt numFmtId="168" formatCode="#,##0;[Red]#,##0"/>
    <numFmt numFmtId="169" formatCode="_(* #,##0.0000000_);_(* \(#,##0.0000000\);_(* &quot;-&quot;??_);_(@_)"/>
    <numFmt numFmtId="170" formatCode="_(* #,##0.000_);_(* \(#,##0.000\);_(* &quot;-&quot;_);_(@_)"/>
    <numFmt numFmtId="171" formatCode="_-* #,##0_-;\-* #,##0_-;_-* &quot;-&quot;??_-;_-@_-"/>
  </numFmts>
  <fonts count="54" x14ac:knownFonts="1">
    <font>
      <sz val="11"/>
      <color theme="1"/>
      <name val="Calibri"/>
      <family val="2"/>
      <scheme val="minor"/>
    </font>
    <font>
      <sz val="11"/>
      <color theme="1"/>
      <name val="Calibri"/>
      <family val="2"/>
      <charset val="1"/>
      <scheme val="minor"/>
    </font>
    <font>
      <sz val="11"/>
      <color theme="1"/>
      <name val="Calibri"/>
      <family val="2"/>
      <scheme val="minor"/>
    </font>
    <font>
      <b/>
      <sz val="11"/>
      <color theme="1"/>
      <name val="Calibri"/>
      <family val="2"/>
      <scheme val="minor"/>
    </font>
    <font>
      <b/>
      <sz val="20"/>
      <color theme="1"/>
      <name val="Calibri"/>
      <family val="2"/>
      <scheme val="minor"/>
    </font>
    <font>
      <sz val="11"/>
      <color indexed="8"/>
      <name val="Calibri"/>
      <family val="2"/>
      <charset val="1"/>
    </font>
    <font>
      <sz val="10"/>
      <color theme="1"/>
      <name val="Calibri"/>
      <family val="2"/>
      <scheme val="minor"/>
    </font>
    <font>
      <sz val="9"/>
      <color theme="1"/>
      <name val="Calibri"/>
      <family val="2"/>
      <scheme val="minor"/>
    </font>
    <font>
      <b/>
      <u/>
      <sz val="11"/>
      <color theme="1"/>
      <name val="Calibri"/>
      <family val="2"/>
      <scheme val="minor"/>
    </font>
    <font>
      <b/>
      <sz val="14"/>
      <color theme="1"/>
      <name val="Calibri"/>
      <family val="2"/>
      <scheme val="minor"/>
    </font>
    <font>
      <b/>
      <sz val="16"/>
      <color theme="1"/>
      <name val="Calibri"/>
      <family val="2"/>
      <scheme val="minor"/>
    </font>
    <font>
      <b/>
      <sz val="12"/>
      <color indexed="8"/>
      <name val="Calibri"/>
      <family val="2"/>
    </font>
    <font>
      <b/>
      <sz val="10"/>
      <color theme="1"/>
      <name val="Calibri"/>
      <family val="2"/>
      <scheme val="minor"/>
    </font>
    <font>
      <b/>
      <sz val="10"/>
      <color rgb="FFFF0000"/>
      <name val="Calibri"/>
      <family val="2"/>
      <scheme val="minor"/>
    </font>
    <font>
      <b/>
      <sz val="10"/>
      <name val="Calibri"/>
      <family val="2"/>
      <scheme val="minor"/>
    </font>
    <font>
      <b/>
      <sz val="10"/>
      <color theme="3"/>
      <name val="Calibri"/>
      <family val="2"/>
      <scheme val="minor"/>
    </font>
    <font>
      <sz val="10"/>
      <name val="Calibri"/>
      <family val="2"/>
      <scheme val="minor"/>
    </font>
    <font>
      <sz val="10"/>
      <color rgb="FFFF0000"/>
      <name val="Calibri"/>
      <family val="2"/>
      <scheme val="minor"/>
    </font>
    <font>
      <sz val="11"/>
      <color theme="0"/>
      <name val="Calibri"/>
      <family val="2"/>
      <scheme val="minor"/>
    </font>
    <font>
      <sz val="10"/>
      <color theme="0"/>
      <name val="Calibri"/>
      <family val="2"/>
      <scheme val="minor"/>
    </font>
    <font>
      <sz val="8"/>
      <name val="Calibri"/>
      <family val="2"/>
      <scheme val="minor"/>
    </font>
    <font>
      <sz val="11"/>
      <name val="Calibri"/>
      <family val="2"/>
      <scheme val="minor"/>
    </font>
    <font>
      <sz val="10"/>
      <name val="Arial"/>
      <family val="2"/>
    </font>
    <font>
      <b/>
      <sz val="10"/>
      <color theme="1"/>
      <name val="Tahoma"/>
      <family val="2"/>
    </font>
    <font>
      <b/>
      <sz val="11"/>
      <color theme="1"/>
      <name val="Cambria"/>
      <family val="1"/>
      <scheme val="major"/>
    </font>
    <font>
      <sz val="11"/>
      <color theme="1"/>
      <name val="Cambria"/>
      <family val="1"/>
      <scheme val="major"/>
    </font>
    <font>
      <b/>
      <sz val="16"/>
      <color theme="1"/>
      <name val="Cambria"/>
      <family val="1"/>
      <scheme val="major"/>
    </font>
    <font>
      <sz val="11"/>
      <color theme="0"/>
      <name val="Cambria"/>
      <family val="1"/>
      <scheme val="major"/>
    </font>
    <font>
      <b/>
      <sz val="20"/>
      <color theme="1"/>
      <name val="Cambria"/>
      <family val="1"/>
      <scheme val="major"/>
    </font>
    <font>
      <b/>
      <sz val="14"/>
      <color theme="1"/>
      <name val="Cambria"/>
      <family val="1"/>
      <scheme val="major"/>
    </font>
    <font>
      <b/>
      <sz val="12"/>
      <color indexed="8"/>
      <name val="Cambria"/>
      <family val="1"/>
      <scheme val="major"/>
    </font>
    <font>
      <sz val="10"/>
      <color theme="1"/>
      <name val="Cambria"/>
      <family val="1"/>
      <scheme val="major"/>
    </font>
    <font>
      <b/>
      <sz val="10"/>
      <color theme="1"/>
      <name val="Cambria"/>
      <family val="1"/>
      <scheme val="major"/>
    </font>
    <font>
      <sz val="10"/>
      <name val="Cambria"/>
      <family val="1"/>
      <scheme val="major"/>
    </font>
    <font>
      <b/>
      <u/>
      <sz val="11"/>
      <color theme="1"/>
      <name val="Cambria"/>
      <family val="1"/>
      <scheme val="major"/>
    </font>
    <font>
      <b/>
      <sz val="11"/>
      <color theme="1"/>
      <name val="Tahoma"/>
      <family val="2"/>
    </font>
    <font>
      <sz val="11"/>
      <color indexed="8"/>
      <name val="Calibri"/>
      <family val="2"/>
    </font>
    <font>
      <sz val="11"/>
      <name val="Cambria"/>
      <family val="1"/>
      <scheme val="major"/>
    </font>
    <font>
      <b/>
      <sz val="10"/>
      <name val="Cambria"/>
      <family val="1"/>
      <scheme val="major"/>
    </font>
    <font>
      <b/>
      <sz val="12"/>
      <color theme="1"/>
      <name val="Arial Narrow"/>
      <family val="2"/>
    </font>
    <font>
      <sz val="12"/>
      <color theme="1"/>
      <name val="Arial Narrow"/>
      <family val="2"/>
    </font>
    <font>
      <sz val="12"/>
      <color rgb="FF000000"/>
      <name val="Arial Narrow"/>
      <family val="2"/>
    </font>
    <font>
      <sz val="12"/>
      <name val="Arial Narrow"/>
      <family val="2"/>
    </font>
    <font>
      <b/>
      <u/>
      <sz val="11"/>
      <name val="Calibri"/>
      <family val="2"/>
      <scheme val="minor"/>
    </font>
    <font>
      <sz val="12"/>
      <color theme="0"/>
      <name val="Arial Narrow"/>
      <family val="2"/>
    </font>
    <font>
      <sz val="10"/>
      <color indexed="8"/>
      <name val="Calibri"/>
      <family val="2"/>
      <scheme val="minor"/>
    </font>
    <font>
      <b/>
      <sz val="12"/>
      <color rgb="FF000000"/>
      <name val="Arial Narrow"/>
      <family val="2"/>
    </font>
    <font>
      <b/>
      <sz val="11"/>
      <name val="Cambria"/>
      <family val="1"/>
      <scheme val="major"/>
    </font>
    <font>
      <b/>
      <sz val="11"/>
      <color rgb="FFFF0000"/>
      <name val="Cambria"/>
      <family val="1"/>
      <scheme val="major"/>
    </font>
    <font>
      <sz val="14"/>
      <color theme="1"/>
      <name val="Cambria"/>
      <family val="1"/>
      <scheme val="major"/>
    </font>
    <font>
      <sz val="11"/>
      <color rgb="FFFF0000"/>
      <name val="Cambria"/>
      <family val="1"/>
      <scheme val="major"/>
    </font>
    <font>
      <sz val="10"/>
      <color rgb="FFFF0000"/>
      <name val="Cambria"/>
      <family val="1"/>
      <scheme val="major"/>
    </font>
    <font>
      <b/>
      <sz val="11"/>
      <color indexed="8"/>
      <name val="Cambria"/>
      <family val="1"/>
      <scheme val="major"/>
    </font>
    <font>
      <b/>
      <sz val="11"/>
      <color theme="3"/>
      <name val="Cambria"/>
      <family val="1"/>
      <scheme val="maj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92D050"/>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indexed="64"/>
      </left>
      <right style="thin">
        <color indexed="64"/>
      </right>
      <top style="hair">
        <color indexed="64"/>
      </top>
      <bottom style="hair">
        <color indexed="64"/>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indexed="64"/>
      </bottom>
      <diagonal/>
    </border>
    <border>
      <left style="thin">
        <color auto="1"/>
      </left>
      <right style="thin">
        <color auto="1"/>
      </right>
      <top style="medium">
        <color auto="1"/>
      </top>
      <bottom style="double">
        <color indexed="64"/>
      </bottom>
      <diagonal/>
    </border>
    <border>
      <left style="thin">
        <color auto="1"/>
      </left>
      <right style="medium">
        <color auto="1"/>
      </right>
      <top style="medium">
        <color auto="1"/>
      </top>
      <bottom style="double">
        <color indexed="64"/>
      </bottom>
      <diagonal/>
    </border>
    <border>
      <left style="double">
        <color auto="1"/>
      </left>
      <right style="thin">
        <color auto="1"/>
      </right>
      <top/>
      <bottom style="thin">
        <color auto="1"/>
      </bottom>
      <diagonal/>
    </border>
    <border>
      <left style="thin">
        <color auto="1"/>
      </left>
      <right style="double">
        <color auto="1"/>
      </right>
      <top/>
      <bottom style="thin">
        <color auto="1"/>
      </bottom>
      <diagonal/>
    </border>
    <border>
      <left style="double">
        <color auto="1"/>
      </left>
      <right style="thin">
        <color auto="1"/>
      </right>
      <top style="thin">
        <color auto="1"/>
      </top>
      <bottom style="medium">
        <color auto="1"/>
      </bottom>
      <diagonal/>
    </border>
    <border>
      <left style="thin">
        <color auto="1"/>
      </left>
      <right style="double">
        <color auto="1"/>
      </right>
      <top style="thin">
        <color auto="1"/>
      </top>
      <bottom style="medium">
        <color auto="1"/>
      </bottom>
      <diagonal/>
    </border>
  </borders>
  <cellStyleXfs count="19">
    <xf numFmtId="0" fontId="0" fillId="0" borderId="0"/>
    <xf numFmtId="41" fontId="2" fillId="0" borderId="0" applyFont="0" applyFill="0" applyBorder="0" applyAlignment="0" applyProtection="0"/>
    <xf numFmtId="0" fontId="5" fillId="0" borderId="0"/>
    <xf numFmtId="0" fontId="2" fillId="0" borderId="0"/>
    <xf numFmtId="43" fontId="2" fillId="0" borderId="0" applyFont="0" applyFill="0" applyBorder="0" applyAlignment="0" applyProtection="0"/>
    <xf numFmtId="0" fontId="22" fillId="0" borderId="0"/>
    <xf numFmtId="0" fontId="2" fillId="0" borderId="0"/>
    <xf numFmtId="41" fontId="36"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2" fillId="0" borderId="0"/>
    <xf numFmtId="41" fontId="1" fillId="0" borderId="0" applyFont="0" applyFill="0" applyBorder="0" applyAlignment="0" applyProtection="0"/>
    <xf numFmtId="0" fontId="22" fillId="0" borderId="0"/>
    <xf numFmtId="0" fontId="1" fillId="0" borderId="0"/>
    <xf numFmtId="9" fontId="1" fillId="0" borderId="0" applyFont="0" applyFill="0" applyBorder="0" applyAlignment="0" applyProtection="0"/>
    <xf numFmtId="164" fontId="2" fillId="0" borderId="0" applyFont="0" applyFill="0" applyBorder="0" applyAlignment="0" applyProtection="0"/>
    <xf numFmtId="41" fontId="2" fillId="0" borderId="0" applyFont="0" applyFill="0" applyBorder="0" applyAlignment="0" applyProtection="0"/>
  </cellStyleXfs>
  <cellXfs count="694">
    <xf numFmtId="0" fontId="0" fillId="0" borderId="0" xfId="0"/>
    <xf numFmtId="0" fontId="0" fillId="0" borderId="0" xfId="0" applyFill="1"/>
    <xf numFmtId="0" fontId="6" fillId="0" borderId="1" xfId="3" applyFont="1" applyBorder="1" applyAlignment="1">
      <alignment vertical="center"/>
    </xf>
    <xf numFmtId="0" fontId="0" fillId="0" borderId="1" xfId="0" applyFill="1" applyBorder="1" applyAlignment="1">
      <alignment horizontal="center"/>
    </xf>
    <xf numFmtId="0" fontId="0" fillId="0" borderId="1" xfId="0" applyFill="1" applyBorder="1"/>
    <xf numFmtId="0" fontId="0" fillId="0" borderId="1" xfId="0" applyFill="1" applyBorder="1" applyAlignment="1"/>
    <xf numFmtId="0" fontId="7" fillId="0" borderId="1" xfId="0" applyFont="1" applyFill="1" applyBorder="1" applyAlignment="1">
      <alignment vertical="center"/>
    </xf>
    <xf numFmtId="0" fontId="7" fillId="0" borderId="1" xfId="0" applyFont="1" applyFill="1" applyBorder="1" applyAlignment="1">
      <alignment horizontal="center" vertical="center"/>
    </xf>
    <xf numFmtId="0" fontId="7" fillId="0" borderId="1" xfId="0" applyFont="1" applyFill="1" applyBorder="1" applyAlignment="1"/>
    <xf numFmtId="0" fontId="7" fillId="0" borderId="1" xfId="0" applyFont="1" applyFill="1" applyBorder="1" applyAlignment="1">
      <alignment horizontal="center"/>
    </xf>
    <xf numFmtId="0" fontId="7" fillId="0" borderId="1" xfId="0" applyFont="1" applyFill="1" applyBorder="1" applyAlignment="1">
      <alignment vertical="center" wrapText="1"/>
    </xf>
    <xf numFmtId="0" fontId="6" fillId="0" borderId="2" xfId="2" applyFont="1" applyBorder="1" applyAlignment="1">
      <alignment horizontal="center" vertical="center"/>
    </xf>
    <xf numFmtId="0" fontId="7" fillId="0" borderId="1" xfId="0" applyFont="1" applyFill="1" applyBorder="1" applyAlignment="1">
      <alignment vertical="top" wrapText="1"/>
    </xf>
    <xf numFmtId="0" fontId="7"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horizontal="left" vertical="top" wrapText="1"/>
    </xf>
    <xf numFmtId="0" fontId="4" fillId="0" borderId="0" xfId="0" applyFont="1" applyAlignment="1">
      <alignment horizontal="center"/>
    </xf>
    <xf numFmtId="0" fontId="4" fillId="0" borderId="0" xfId="0" applyFont="1" applyFill="1" applyAlignment="1">
      <alignment horizontal="center"/>
    </xf>
    <xf numFmtId="0" fontId="0" fillId="0" borderId="1" xfId="0" applyFill="1" applyBorder="1" applyAlignment="1">
      <alignment horizontal="center" wrapText="1"/>
    </xf>
    <xf numFmtId="0" fontId="4" fillId="0" borderId="0" xfId="0" applyFont="1" applyAlignment="1"/>
    <xf numFmtId="0" fontId="4" fillId="0" borderId="0" xfId="0" applyFont="1" applyFill="1" applyAlignment="1"/>
    <xf numFmtId="0" fontId="0" fillId="0" borderId="0" xfId="0" applyAlignment="1"/>
    <xf numFmtId="0" fontId="6" fillId="2" borderId="4" xfId="3" applyFont="1" applyFill="1" applyBorder="1" applyAlignment="1">
      <alignment vertical="center" wrapText="1"/>
    </xf>
    <xf numFmtId="0" fontId="6" fillId="2" borderId="7" xfId="3" applyFont="1" applyFill="1" applyBorder="1" applyAlignment="1">
      <alignment vertical="center" wrapText="1"/>
    </xf>
    <xf numFmtId="0" fontId="6" fillId="2" borderId="2" xfId="3" applyFont="1" applyFill="1" applyBorder="1" applyAlignment="1">
      <alignment vertical="center" wrapText="1"/>
    </xf>
    <xf numFmtId="0" fontId="6" fillId="2" borderId="6" xfId="3" applyFont="1" applyFill="1" applyBorder="1" applyAlignment="1">
      <alignment vertical="center" wrapText="1"/>
    </xf>
    <xf numFmtId="0" fontId="0" fillId="0" borderId="0" xfId="0" applyFont="1"/>
    <xf numFmtId="0" fontId="0" fillId="0" borderId="0" xfId="0" applyFont="1" applyAlignment="1"/>
    <xf numFmtId="0" fontId="8" fillId="0" borderId="0" xfId="0" applyFont="1" applyAlignment="1"/>
    <xf numFmtId="0" fontId="0" fillId="0" borderId="0" xfId="0" applyAlignment="1">
      <alignment horizontal="center"/>
    </xf>
    <xf numFmtId="0" fontId="9" fillId="0" borderId="0" xfId="0" applyFont="1" applyAlignment="1"/>
    <xf numFmtId="0" fontId="6" fillId="2" borderId="3" xfId="0" applyFont="1" applyFill="1" applyBorder="1" applyAlignment="1">
      <alignment vertical="center"/>
    </xf>
    <xf numFmtId="0" fontId="6" fillId="0" borderId="1" xfId="0" applyFont="1" applyFill="1" applyBorder="1" applyAlignment="1">
      <alignment horizontal="left"/>
    </xf>
    <xf numFmtId="0" fontId="12" fillId="0" borderId="1" xfId="0" applyFont="1" applyFill="1" applyBorder="1" applyAlignment="1">
      <alignment horizontal="left" wrapText="1"/>
    </xf>
    <xf numFmtId="0" fontId="6" fillId="0" borderId="1" xfId="0" applyFont="1" applyFill="1" applyBorder="1" applyAlignment="1">
      <alignment horizontal="center"/>
    </xf>
    <xf numFmtId="0" fontId="6" fillId="0" borderId="1" xfId="0" applyFont="1" applyFill="1" applyBorder="1" applyAlignment="1"/>
    <xf numFmtId="43" fontId="13" fillId="0" borderId="1" xfId="0" applyNumberFormat="1" applyFont="1" applyFill="1" applyBorder="1" applyAlignment="1"/>
    <xf numFmtId="0" fontId="6" fillId="0" borderId="1" xfId="0" applyFont="1" applyFill="1" applyBorder="1" applyAlignment="1">
      <alignment horizontal="left" vertical="center"/>
    </xf>
    <xf numFmtId="0" fontId="6" fillId="0" borderId="1" xfId="0" applyFont="1" applyFill="1" applyBorder="1"/>
    <xf numFmtId="0" fontId="6" fillId="0" borderId="1" xfId="0" applyFont="1" applyFill="1" applyBorder="1" applyAlignment="1">
      <alignment horizontal="left" wrapText="1"/>
    </xf>
    <xf numFmtId="41" fontId="6" fillId="0" borderId="1" xfId="1" applyFont="1" applyFill="1" applyBorder="1" applyAlignment="1"/>
    <xf numFmtId="0" fontId="14" fillId="0" borderId="1" xfId="0" applyFont="1" applyFill="1" applyBorder="1" applyAlignment="1">
      <alignment horizontal="center"/>
    </xf>
    <xf numFmtId="0" fontId="6" fillId="0" borderId="2" xfId="0" applyFont="1" applyFill="1" applyBorder="1" applyAlignment="1">
      <alignment horizontal="left" vertical="center"/>
    </xf>
    <xf numFmtId="0" fontId="6" fillId="0" borderId="2" xfId="0" applyFont="1" applyFill="1" applyBorder="1" applyAlignment="1">
      <alignment horizontal="left" wrapText="1"/>
    </xf>
    <xf numFmtId="0" fontId="6" fillId="0" borderId="2" xfId="0" applyFont="1" applyFill="1" applyBorder="1" applyAlignment="1">
      <alignment horizontal="center"/>
    </xf>
    <xf numFmtId="0" fontId="6" fillId="0" borderId="2" xfId="0" applyFont="1" applyFill="1" applyBorder="1"/>
    <xf numFmtId="0" fontId="6" fillId="2" borderId="3" xfId="0" applyFont="1" applyFill="1" applyBorder="1" applyAlignment="1">
      <alignment horizontal="left" vertical="center"/>
    </xf>
    <xf numFmtId="0" fontId="12" fillId="2" borderId="3" xfId="0" applyFont="1" applyFill="1" applyBorder="1" applyAlignment="1">
      <alignment horizontal="left" vertical="center" wrapText="1"/>
    </xf>
    <xf numFmtId="0" fontId="6" fillId="2" borderId="3" xfId="0" applyFont="1" applyFill="1" applyBorder="1" applyAlignment="1">
      <alignment horizontal="center" vertical="center"/>
    </xf>
    <xf numFmtId="0" fontId="6" fillId="2" borderId="3" xfId="3" applyFont="1" applyFill="1" applyBorder="1" applyAlignment="1">
      <alignment vertical="center" wrapText="1"/>
    </xf>
    <xf numFmtId="43" fontId="15" fillId="2" borderId="3" xfId="0" applyNumberFormat="1" applyFont="1" applyFill="1" applyBorder="1" applyAlignment="1">
      <alignment vertical="center"/>
    </xf>
    <xf numFmtId="0" fontId="6" fillId="2" borderId="3" xfId="0" applyFont="1" applyFill="1" applyBorder="1" applyAlignment="1">
      <alignment horizontal="left" wrapText="1"/>
    </xf>
    <xf numFmtId="0" fontId="6" fillId="2" borderId="3" xfId="0" applyFont="1" applyFill="1" applyBorder="1" applyAlignment="1">
      <alignment horizontal="center"/>
    </xf>
    <xf numFmtId="0" fontId="6" fillId="2" borderId="3" xfId="0" applyFont="1" applyFill="1" applyBorder="1" applyAlignment="1"/>
    <xf numFmtId="0" fontId="6" fillId="2" borderId="3" xfId="0" applyFont="1" applyFill="1" applyBorder="1"/>
    <xf numFmtId="41" fontId="6" fillId="2" borderId="3" xfId="1" applyFont="1" applyFill="1" applyBorder="1" applyAlignment="1"/>
    <xf numFmtId="0" fontId="6" fillId="2" borderId="3" xfId="0" applyFont="1" applyFill="1" applyBorder="1" applyAlignment="1">
      <alignment horizontal="left" vertical="center" wrapText="1"/>
    </xf>
    <xf numFmtId="165" fontId="12" fillId="2" borderId="3" xfId="0" applyNumberFormat="1" applyFont="1" applyFill="1" applyBorder="1" applyAlignment="1">
      <alignment vertical="center"/>
    </xf>
    <xf numFmtId="0" fontId="6" fillId="2" borderId="3" xfId="0" applyFont="1" applyFill="1" applyBorder="1" applyAlignment="1">
      <alignment vertical="center" wrapText="1"/>
    </xf>
    <xf numFmtId="0" fontId="16" fillId="2" borderId="3" xfId="3" quotePrefix="1" applyFont="1" applyFill="1" applyBorder="1" applyAlignment="1">
      <alignment horizontal="center" vertical="center"/>
    </xf>
    <xf numFmtId="0" fontId="6" fillId="2" borderId="3" xfId="3" applyFont="1" applyFill="1" applyBorder="1" applyAlignment="1">
      <alignment horizontal="center" vertical="center" wrapText="1"/>
    </xf>
    <xf numFmtId="165" fontId="6" fillId="2" borderId="3" xfId="1" applyNumberFormat="1" applyFont="1" applyFill="1" applyBorder="1" applyAlignment="1">
      <alignment vertical="center"/>
    </xf>
    <xf numFmtId="0" fontId="16" fillId="2" borderId="3" xfId="3" applyFont="1" applyFill="1" applyBorder="1" applyAlignment="1">
      <alignment horizontal="center" vertical="center"/>
    </xf>
    <xf numFmtId="0" fontId="6" fillId="2" borderId="3" xfId="3" applyFont="1" applyFill="1" applyBorder="1" applyAlignment="1">
      <alignment horizontal="center" vertical="center"/>
    </xf>
    <xf numFmtId="0" fontId="12" fillId="2" borderId="3" xfId="0" applyFont="1" applyFill="1" applyBorder="1" applyAlignment="1">
      <alignment horizontal="center"/>
    </xf>
    <xf numFmtId="0" fontId="6" fillId="0" borderId="6" xfId="0" applyFont="1" applyFill="1" applyBorder="1" applyAlignment="1">
      <alignment horizontal="left" vertical="center"/>
    </xf>
    <xf numFmtId="0" fontId="6" fillId="0" borderId="6" xfId="0" applyFont="1" applyFill="1" applyBorder="1" applyAlignment="1">
      <alignment horizontal="left" wrapText="1"/>
    </xf>
    <xf numFmtId="0" fontId="6" fillId="0" borderId="6" xfId="0" applyFont="1" applyFill="1" applyBorder="1" applyAlignment="1">
      <alignment horizontal="center"/>
    </xf>
    <xf numFmtId="0" fontId="6" fillId="0" borderId="6" xfId="0" applyFont="1" applyFill="1" applyBorder="1" applyAlignment="1"/>
    <xf numFmtId="0" fontId="6" fillId="0" borderId="6" xfId="0" applyFont="1" applyFill="1" applyBorder="1"/>
    <xf numFmtId="0" fontId="6" fillId="0" borderId="6" xfId="3" applyFont="1" applyFill="1" applyBorder="1" applyAlignment="1">
      <alignment vertical="center" wrapText="1"/>
    </xf>
    <xf numFmtId="0" fontId="6" fillId="0" borderId="1" xfId="0" applyFont="1" applyFill="1" applyBorder="1" applyAlignment="1">
      <alignment horizontal="left" vertical="center" wrapText="1"/>
    </xf>
    <xf numFmtId="0" fontId="12" fillId="0" borderId="1" xfId="0" applyFont="1" applyFill="1" applyBorder="1" applyAlignment="1">
      <alignment horizontal="center"/>
    </xf>
    <xf numFmtId="0" fontId="12" fillId="0" borderId="1" xfId="0" applyFont="1" applyFill="1" applyBorder="1" applyAlignment="1">
      <alignment vertical="center" wrapText="1"/>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165" fontId="12" fillId="0" borderId="1" xfId="0" applyNumberFormat="1" applyFont="1" applyFill="1" applyBorder="1" applyAlignment="1">
      <alignment vertical="center"/>
    </xf>
    <xf numFmtId="0" fontId="6" fillId="0" borderId="1" xfId="0" applyFont="1" applyFill="1" applyBorder="1" applyAlignment="1">
      <alignment horizontal="left" vertical="top" wrapText="1"/>
    </xf>
    <xf numFmtId="0" fontId="6" fillId="0" borderId="1" xfId="0" applyFont="1" applyFill="1" applyBorder="1" applyAlignment="1">
      <alignment horizontal="center" vertical="top" wrapText="1"/>
    </xf>
    <xf numFmtId="0" fontId="6" fillId="0" borderId="1" xfId="0" applyFont="1" applyFill="1" applyBorder="1" applyAlignment="1">
      <alignment vertical="top" wrapText="1"/>
    </xf>
    <xf numFmtId="165" fontId="6" fillId="0" borderId="1" xfId="1" applyNumberFormat="1" applyFont="1" applyFill="1" applyBorder="1" applyAlignment="1">
      <alignment vertical="top" wrapText="1"/>
    </xf>
    <xf numFmtId="0" fontId="6" fillId="0" borderId="1" xfId="0" applyFont="1" applyFill="1" applyBorder="1" applyAlignment="1">
      <alignment horizontal="center" vertical="center" wrapText="1"/>
    </xf>
    <xf numFmtId="165" fontId="6" fillId="0" borderId="1" xfId="1" applyNumberFormat="1" applyFont="1" applyFill="1" applyBorder="1" applyAlignment="1">
      <alignment vertical="center" wrapText="1"/>
    </xf>
    <xf numFmtId="0" fontId="17" fillId="0" borderId="1" xfId="0" applyFont="1" applyFill="1" applyBorder="1" applyAlignment="1">
      <alignment horizontal="center"/>
    </xf>
    <xf numFmtId="0" fontId="17" fillId="0" borderId="1" xfId="0" applyFont="1" applyFill="1" applyBorder="1" applyAlignment="1"/>
    <xf numFmtId="0" fontId="6" fillId="0" borderId="3" xfId="0" applyFont="1" applyFill="1" applyBorder="1" applyAlignment="1">
      <alignment horizontal="left" vertical="center"/>
    </xf>
    <xf numFmtId="0" fontId="6" fillId="0" borderId="3" xfId="0" applyFont="1" applyFill="1" applyBorder="1" applyAlignment="1">
      <alignment horizontal="left" wrapText="1"/>
    </xf>
    <xf numFmtId="0" fontId="6" fillId="0" borderId="3" xfId="0" applyFont="1" applyFill="1" applyBorder="1" applyAlignment="1">
      <alignment horizontal="center"/>
    </xf>
    <xf numFmtId="0" fontId="6" fillId="0" borderId="3" xfId="0" applyFont="1" applyFill="1" applyBorder="1" applyAlignment="1"/>
    <xf numFmtId="0" fontId="6" fillId="0" borderId="3" xfId="0" applyFont="1" applyFill="1" applyBorder="1"/>
    <xf numFmtId="0" fontId="6" fillId="0" borderId="3" xfId="3" applyFont="1" applyFill="1" applyBorder="1" applyAlignment="1">
      <alignment vertical="center" wrapText="1"/>
    </xf>
    <xf numFmtId="165" fontId="12" fillId="2" borderId="3" xfId="0" applyNumberFormat="1" applyFont="1" applyFill="1" applyBorder="1" applyAlignment="1"/>
    <xf numFmtId="165" fontId="6" fillId="2" borderId="3" xfId="1" applyNumberFormat="1" applyFont="1" applyFill="1" applyBorder="1" applyAlignment="1"/>
    <xf numFmtId="165" fontId="6" fillId="2" borderId="3" xfId="1" applyNumberFormat="1" applyFont="1" applyFill="1" applyBorder="1"/>
    <xf numFmtId="0" fontId="12" fillId="0" borderId="6" xfId="0" applyFont="1" applyFill="1" applyBorder="1" applyAlignment="1">
      <alignment vertical="center" wrapText="1"/>
    </xf>
    <xf numFmtId="43" fontId="15" fillId="0" borderId="6" xfId="0" applyNumberFormat="1" applyFont="1" applyFill="1" applyBorder="1" applyAlignment="1"/>
    <xf numFmtId="0" fontId="12" fillId="0" borderId="3" xfId="0" applyFont="1" applyFill="1" applyBorder="1" applyAlignment="1">
      <alignment horizontal="center"/>
    </xf>
    <xf numFmtId="0" fontId="6" fillId="2" borderId="6" xfId="0" applyFont="1" applyFill="1" applyBorder="1" applyAlignment="1">
      <alignment horizontal="left" vertical="center"/>
    </xf>
    <xf numFmtId="0" fontId="6" fillId="2" borderId="6" xfId="0" applyFont="1" applyFill="1" applyBorder="1" applyAlignment="1">
      <alignment horizontal="left" wrapText="1"/>
    </xf>
    <xf numFmtId="0" fontId="6" fillId="2" borderId="6" xfId="0" applyFont="1" applyFill="1" applyBorder="1" applyAlignment="1">
      <alignment horizontal="center"/>
    </xf>
    <xf numFmtId="0" fontId="6" fillId="2" borderId="6" xfId="0" applyFont="1" applyFill="1" applyBorder="1" applyAlignment="1"/>
    <xf numFmtId="0" fontId="6" fillId="2" borderId="6" xfId="0" applyFont="1" applyFill="1" applyBorder="1"/>
    <xf numFmtId="165" fontId="6" fillId="2" borderId="6" xfId="1" applyNumberFormat="1" applyFont="1" applyFill="1" applyBorder="1"/>
    <xf numFmtId="165" fontId="6" fillId="2" borderId="6" xfId="1" applyNumberFormat="1" applyFont="1" applyFill="1" applyBorder="1" applyAlignment="1"/>
    <xf numFmtId="43" fontId="12" fillId="2" borderId="3" xfId="0" applyNumberFormat="1" applyFont="1" applyFill="1" applyBorder="1" applyAlignment="1">
      <alignment vertical="center"/>
    </xf>
    <xf numFmtId="0" fontId="18" fillId="2" borderId="0" xfId="0" applyFont="1" applyFill="1"/>
    <xf numFmtId="0" fontId="18" fillId="2" borderId="0" xfId="0" applyFont="1" applyFill="1" applyAlignment="1"/>
    <xf numFmtId="41" fontId="19" fillId="2" borderId="0" xfId="1" applyFont="1" applyFill="1"/>
    <xf numFmtId="43" fontId="6" fillId="2" borderId="0" xfId="1" applyNumberFormat="1" applyFont="1" applyFill="1"/>
    <xf numFmtId="43" fontId="0" fillId="0" borderId="0" xfId="0" applyNumberFormat="1" applyFont="1"/>
    <xf numFmtId="43" fontId="12" fillId="0" borderId="1" xfId="0" applyNumberFormat="1" applyFont="1" applyFill="1" applyBorder="1" applyAlignment="1"/>
    <xf numFmtId="0" fontId="0" fillId="0" borderId="0" xfId="0" applyAlignment="1">
      <alignment horizontal="center"/>
    </xf>
    <xf numFmtId="0" fontId="0" fillId="0" borderId="1" xfId="0" applyFill="1" applyBorder="1" applyAlignment="1">
      <alignment horizontal="center" wrapText="1"/>
    </xf>
    <xf numFmtId="0" fontId="6" fillId="2" borderId="3" xfId="3" applyFont="1" applyFill="1" applyBorder="1" applyAlignment="1">
      <alignment horizontal="center" vertical="center" wrapText="1"/>
    </xf>
    <xf numFmtId="0" fontId="6" fillId="0" borderId="16" xfId="3" quotePrefix="1" applyFont="1" applyFill="1" applyBorder="1" applyAlignment="1">
      <alignment horizontal="center" vertical="center" wrapText="1"/>
    </xf>
    <xf numFmtId="0" fontId="6" fillId="3" borderId="3" xfId="3" applyFont="1" applyFill="1" applyBorder="1" applyAlignment="1">
      <alignment horizontal="center" vertical="center" wrapText="1"/>
    </xf>
    <xf numFmtId="0" fontId="18" fillId="3" borderId="0" xfId="0" applyFont="1" applyFill="1"/>
    <xf numFmtId="41" fontId="19" fillId="3" borderId="0" xfId="1" applyFont="1" applyFill="1"/>
    <xf numFmtId="0" fontId="0" fillId="3" borderId="0" xfId="0" applyFill="1"/>
    <xf numFmtId="0" fontId="6" fillId="0" borderId="3" xfId="3" quotePrefix="1" applyFont="1" applyFill="1" applyBorder="1" applyAlignment="1">
      <alignment horizontal="center" vertical="center" wrapText="1"/>
    </xf>
    <xf numFmtId="0" fontId="6" fillId="0" borderId="3" xfId="3" applyFont="1" applyFill="1" applyBorder="1" applyAlignment="1">
      <alignment horizontal="left" vertical="center" wrapText="1"/>
    </xf>
    <xf numFmtId="0" fontId="6" fillId="2" borderId="3" xfId="0" quotePrefix="1" applyFont="1" applyFill="1" applyBorder="1" applyAlignment="1">
      <alignment vertical="center"/>
    </xf>
    <xf numFmtId="49" fontId="6" fillId="0" borderId="3" xfId="3" applyNumberFormat="1" applyFont="1" applyFill="1" applyBorder="1" applyAlignment="1">
      <alignment horizontal="center" vertical="center" wrapText="1"/>
    </xf>
    <xf numFmtId="1" fontId="6" fillId="0" borderId="3" xfId="3" applyNumberFormat="1" applyFont="1" applyFill="1" applyBorder="1" applyAlignment="1">
      <alignment horizontal="center" vertical="center" wrapText="1"/>
    </xf>
    <xf numFmtId="0" fontId="6" fillId="2" borderId="3" xfId="0" applyFont="1" applyFill="1" applyBorder="1" applyAlignment="1">
      <alignment wrapText="1"/>
    </xf>
    <xf numFmtId="43" fontId="6" fillId="2" borderId="3" xfId="4" applyFont="1" applyFill="1" applyBorder="1" applyAlignment="1"/>
    <xf numFmtId="0" fontId="6" fillId="0" borderId="3" xfId="3" applyFont="1" applyFill="1" applyBorder="1" applyAlignment="1">
      <alignment horizontal="center" vertical="center" wrapText="1"/>
    </xf>
    <xf numFmtId="0" fontId="6" fillId="2" borderId="3" xfId="0" quotePrefix="1" applyFont="1" applyFill="1" applyBorder="1" applyAlignment="1">
      <alignment horizontal="center"/>
    </xf>
    <xf numFmtId="0" fontId="21" fillId="2" borderId="0" xfId="0" applyFont="1" applyFill="1"/>
    <xf numFmtId="0" fontId="6" fillId="3" borderId="3" xfId="0" applyFont="1" applyFill="1" applyBorder="1" applyAlignment="1">
      <alignment horizontal="left" vertical="center"/>
    </xf>
    <xf numFmtId="0" fontId="6" fillId="3" borderId="3" xfId="0" applyFont="1" applyFill="1" applyBorder="1" applyAlignment="1">
      <alignment horizontal="left" wrapText="1"/>
    </xf>
    <xf numFmtId="0" fontId="6" fillId="3" borderId="3" xfId="0" applyFont="1" applyFill="1" applyBorder="1" applyAlignment="1">
      <alignment horizontal="center"/>
    </xf>
    <xf numFmtId="0" fontId="6" fillId="3" borderId="3" xfId="0" applyFont="1" applyFill="1" applyBorder="1" applyAlignment="1"/>
    <xf numFmtId="0" fontId="6" fillId="3" borderId="3" xfId="0" applyFont="1" applyFill="1" applyBorder="1"/>
    <xf numFmtId="165" fontId="6" fillId="3" borderId="3" xfId="1" applyNumberFormat="1" applyFont="1" applyFill="1" applyBorder="1" applyAlignment="1"/>
    <xf numFmtId="0" fontId="7" fillId="3" borderId="1" xfId="0" applyFont="1" applyFill="1" applyBorder="1" applyAlignment="1">
      <alignment horizontal="center"/>
    </xf>
    <xf numFmtId="0" fontId="7" fillId="3" borderId="1" xfId="0" applyFont="1" applyFill="1" applyBorder="1" applyAlignment="1"/>
    <xf numFmtId="0" fontId="21" fillId="3" borderId="0" xfId="0" applyFont="1" applyFill="1"/>
    <xf numFmtId="0" fontId="6" fillId="3" borderId="11" xfId="0" applyFont="1" applyFill="1" applyBorder="1" applyAlignment="1"/>
    <xf numFmtId="0" fontId="6" fillId="3" borderId="3" xfId="0" quotePrefix="1" applyFont="1" applyFill="1" applyBorder="1" applyAlignment="1">
      <alignment horizontal="center"/>
    </xf>
    <xf numFmtId="165" fontId="6" fillId="3" borderId="3" xfId="1" applyNumberFormat="1" applyFont="1" applyFill="1" applyBorder="1"/>
    <xf numFmtId="0" fontId="21" fillId="0" borderId="0" xfId="5" applyFont="1" applyAlignment="1">
      <alignment horizontal="center" vertical="center"/>
    </xf>
    <xf numFmtId="0" fontId="6" fillId="2" borderId="11" xfId="0" applyFont="1" applyFill="1" applyBorder="1" applyAlignment="1"/>
    <xf numFmtId="0" fontId="6" fillId="3" borderId="1" xfId="0" applyFont="1" applyFill="1" applyBorder="1" applyAlignment="1">
      <alignment horizontal="center" vertical="center"/>
    </xf>
    <xf numFmtId="0" fontId="6" fillId="2" borderId="11" xfId="0" quotePrefix="1" applyFont="1" applyFill="1" applyBorder="1" applyAlignment="1">
      <alignment horizontal="center"/>
    </xf>
    <xf numFmtId="0" fontId="21" fillId="3" borderId="0" xfId="5" applyFont="1" applyFill="1" applyAlignment="1">
      <alignment horizontal="center" vertical="center"/>
    </xf>
    <xf numFmtId="0" fontId="6" fillId="3" borderId="16" xfId="3" applyFont="1" applyFill="1" applyBorder="1" applyAlignment="1">
      <alignment horizontal="center" vertical="center"/>
    </xf>
    <xf numFmtId="0" fontId="6" fillId="0" borderId="16" xfId="3" applyFont="1" applyFill="1" applyBorder="1" applyAlignment="1">
      <alignment horizontal="center" vertical="center" wrapText="1"/>
    </xf>
    <xf numFmtId="0" fontId="6" fillId="2" borderId="14" xfId="0" applyFont="1" applyFill="1" applyBorder="1" applyAlignment="1"/>
    <xf numFmtId="165" fontId="6" fillId="0" borderId="3" xfId="1" applyNumberFormat="1" applyFont="1" applyFill="1" applyBorder="1" applyAlignment="1"/>
    <xf numFmtId="0" fontId="0" fillId="0" borderId="0" xfId="0" applyBorder="1"/>
    <xf numFmtId="0" fontId="21" fillId="0" borderId="0" xfId="0" applyFont="1" applyFill="1"/>
    <xf numFmtId="41" fontId="19" fillId="0" borderId="0" xfId="1" applyFont="1" applyFill="1"/>
    <xf numFmtId="0" fontId="18" fillId="0" borderId="0" xfId="0" applyFont="1" applyFill="1"/>
    <xf numFmtId="0" fontId="6" fillId="0" borderId="11" xfId="0" applyFont="1" applyFill="1" applyBorder="1" applyAlignment="1"/>
    <xf numFmtId="0" fontId="6" fillId="0" borderId="3" xfId="0" quotePrefix="1" applyFont="1" applyFill="1" applyBorder="1" applyAlignment="1">
      <alignment horizontal="center"/>
    </xf>
    <xf numFmtId="165" fontId="6" fillId="0" borderId="3" xfId="1" applyNumberFormat="1" applyFont="1" applyFill="1" applyBorder="1"/>
    <xf numFmtId="0" fontId="21" fillId="0" borderId="0" xfId="5" applyFont="1" applyFill="1" applyAlignment="1">
      <alignment horizontal="center" vertical="center"/>
    </xf>
    <xf numFmtId="0" fontId="6" fillId="0" borderId="16" xfId="3" applyFont="1" applyFill="1" applyBorder="1" applyAlignment="1">
      <alignment horizontal="center" vertical="center"/>
    </xf>
    <xf numFmtId="43" fontId="12" fillId="0" borderId="0" xfId="4" applyFont="1" applyAlignment="1"/>
    <xf numFmtId="0" fontId="25" fillId="0" borderId="0" xfId="0" applyFont="1"/>
    <xf numFmtId="0" fontId="28" fillId="0" borderId="0" xfId="0" applyFont="1" applyFill="1" applyAlignment="1"/>
    <xf numFmtId="0" fontId="28" fillId="0" borderId="0" xfId="0" applyFont="1" applyFill="1" applyAlignment="1">
      <alignment horizontal="center"/>
    </xf>
    <xf numFmtId="0" fontId="28" fillId="0" borderId="0" xfId="0" applyFont="1" applyAlignment="1">
      <alignment horizontal="center"/>
    </xf>
    <xf numFmtId="0" fontId="28" fillId="0" borderId="0" xfId="0" applyFont="1" applyAlignment="1"/>
    <xf numFmtId="0" fontId="25" fillId="0" borderId="0" xfId="0" applyFont="1" applyAlignment="1">
      <alignment horizontal="center"/>
    </xf>
    <xf numFmtId="0" fontId="25" fillId="0" borderId="0" xfId="0" applyFont="1" applyAlignment="1"/>
    <xf numFmtId="0" fontId="31" fillId="0" borderId="1" xfId="0" applyFont="1" applyFill="1" applyBorder="1" applyAlignment="1">
      <alignment horizontal="left" vertical="center"/>
    </xf>
    <xf numFmtId="0" fontId="34" fillId="0" borderId="0" xfId="0" applyFont="1" applyAlignment="1"/>
    <xf numFmtId="0" fontId="25" fillId="0" borderId="0" xfId="0" applyFont="1" applyAlignment="1">
      <alignment vertical="center"/>
    </xf>
    <xf numFmtId="0" fontId="27" fillId="2" borderId="0" xfId="0" applyFont="1" applyFill="1" applyAlignment="1">
      <alignment vertical="center"/>
    </xf>
    <xf numFmtId="0" fontId="28" fillId="0" borderId="0" xfId="0" applyFont="1" applyFill="1" applyAlignment="1">
      <alignment vertical="center"/>
    </xf>
    <xf numFmtId="0" fontId="28" fillId="0" borderId="0" xfId="0" applyFont="1" applyFill="1" applyAlignment="1">
      <alignment horizontal="center" vertical="center"/>
    </xf>
    <xf numFmtId="0" fontId="29" fillId="0" borderId="0" xfId="0" applyFont="1" applyAlignment="1">
      <alignment vertical="center"/>
    </xf>
    <xf numFmtId="0" fontId="28" fillId="0" borderId="0" xfId="0" applyFont="1" applyAlignment="1">
      <alignment horizontal="center" vertical="center"/>
    </xf>
    <xf numFmtId="0" fontId="28" fillId="0" borderId="0" xfId="0" applyFont="1" applyAlignment="1">
      <alignment vertical="center"/>
    </xf>
    <xf numFmtId="0" fontId="25" fillId="0" borderId="0" xfId="0" applyFont="1" applyAlignment="1">
      <alignment horizontal="center" vertical="center"/>
    </xf>
    <xf numFmtId="43" fontId="25" fillId="0" borderId="0" xfId="0" applyNumberFormat="1" applyFont="1" applyAlignment="1">
      <alignment vertical="center"/>
    </xf>
    <xf numFmtId="0" fontId="25" fillId="0" borderId="0" xfId="0" applyFont="1" applyFill="1" applyAlignment="1">
      <alignment vertical="center"/>
    </xf>
    <xf numFmtId="0" fontId="31" fillId="0" borderId="1" xfId="0" applyFont="1" applyFill="1" applyBorder="1" applyAlignment="1">
      <alignment horizontal="center" vertical="center"/>
    </xf>
    <xf numFmtId="0" fontId="31" fillId="0" borderId="1" xfId="0" applyFont="1" applyFill="1" applyBorder="1" applyAlignment="1">
      <alignment vertical="center"/>
    </xf>
    <xf numFmtId="43" fontId="32" fillId="0" borderId="1" xfId="0" applyNumberFormat="1" applyFont="1" applyFill="1" applyBorder="1" applyAlignment="1">
      <alignment vertical="center"/>
    </xf>
    <xf numFmtId="0" fontId="32" fillId="0" borderId="1" xfId="0" applyFont="1" applyFill="1" applyBorder="1" applyAlignment="1">
      <alignment horizontal="center" vertical="center"/>
    </xf>
    <xf numFmtId="0" fontId="34" fillId="0" borderId="0" xfId="0" applyFont="1" applyAlignment="1">
      <alignment vertical="center"/>
    </xf>
    <xf numFmtId="0" fontId="35" fillId="0" borderId="6" xfId="1" applyNumberFormat="1" applyFont="1" applyFill="1" applyBorder="1" applyAlignment="1">
      <alignment horizontal="center" vertical="center" wrapText="1"/>
    </xf>
    <xf numFmtId="164" fontId="25" fillId="0" borderId="0" xfId="0" applyNumberFormat="1" applyFont="1" applyAlignment="1">
      <alignment vertical="center"/>
    </xf>
    <xf numFmtId="0" fontId="3" fillId="0" borderId="0" xfId="8" applyFont="1" applyAlignment="1">
      <alignment horizontal="center" vertical="center"/>
    </xf>
    <xf numFmtId="0" fontId="3" fillId="4" borderId="0" xfId="8" applyFont="1" applyFill="1" applyAlignment="1">
      <alignment horizontal="center" vertical="center"/>
    </xf>
    <xf numFmtId="0" fontId="3" fillId="4" borderId="0" xfId="8" applyFont="1" applyFill="1" applyAlignment="1">
      <alignment vertical="center"/>
    </xf>
    <xf numFmtId="0" fontId="3" fillId="0" borderId="0" xfId="8" applyFont="1" applyAlignment="1">
      <alignment vertical="center"/>
    </xf>
    <xf numFmtId="0" fontId="1" fillId="0" borderId="0" xfId="8" applyAlignment="1">
      <alignment horizontal="center" vertical="center"/>
    </xf>
    <xf numFmtId="0" fontId="1" fillId="0" borderId="0" xfId="8" quotePrefix="1" applyAlignment="1">
      <alignment horizontal="center" vertical="center"/>
    </xf>
    <xf numFmtId="21" fontId="1" fillId="0" borderId="0" xfId="8" applyNumberFormat="1" applyAlignment="1">
      <alignment horizontal="center" vertical="center"/>
    </xf>
    <xf numFmtId="0" fontId="1" fillId="0" borderId="0" xfId="8" applyAlignment="1">
      <alignment vertical="center"/>
    </xf>
    <xf numFmtId="21" fontId="1" fillId="0" borderId="0" xfId="8" quotePrefix="1" applyNumberFormat="1" applyAlignment="1">
      <alignment horizontal="center" vertical="center"/>
    </xf>
    <xf numFmtId="0" fontId="37" fillId="2" borderId="0" xfId="0" applyFont="1" applyFill="1" applyAlignment="1">
      <alignment vertical="center"/>
    </xf>
    <xf numFmtId="0" fontId="37" fillId="0" borderId="0" xfId="0" applyFont="1" applyAlignment="1">
      <alignment vertical="center"/>
    </xf>
    <xf numFmtId="165" fontId="37" fillId="2" borderId="0" xfId="0" applyNumberFormat="1" applyFont="1" applyFill="1" applyAlignment="1">
      <alignment vertical="center"/>
    </xf>
    <xf numFmtId="165" fontId="25" fillId="0" borderId="0" xfId="0" applyNumberFormat="1" applyFont="1" applyAlignment="1">
      <alignment vertical="center"/>
    </xf>
    <xf numFmtId="0" fontId="1" fillId="0" borderId="0" xfId="9" applyFill="1"/>
    <xf numFmtId="4" fontId="1" fillId="0" borderId="0" xfId="9" applyNumberFormat="1" applyFill="1"/>
    <xf numFmtId="0" fontId="0" fillId="0" borderId="0" xfId="9" applyFont="1" applyFill="1"/>
    <xf numFmtId="0" fontId="40" fillId="0" borderId="0" xfId="10" applyFont="1" applyFill="1" applyAlignment="1">
      <alignment horizontal="center"/>
    </xf>
    <xf numFmtId="0" fontId="40" fillId="0" borderId="0" xfId="10" applyFont="1" applyFill="1"/>
    <xf numFmtId="164" fontId="40" fillId="0" borderId="0" xfId="11" applyNumberFormat="1" applyFont="1" applyFill="1" applyBorder="1" applyAlignment="1">
      <alignment horizontal="center" vertical="center" wrapText="1"/>
    </xf>
    <xf numFmtId="0" fontId="41" fillId="0" borderId="0" xfId="10" applyNumberFormat="1" applyFont="1" applyFill="1" applyBorder="1" applyAlignment="1">
      <alignment horizontal="center" vertical="center" wrapText="1"/>
    </xf>
    <xf numFmtId="14" fontId="40" fillId="0" borderId="0" xfId="10" applyNumberFormat="1" applyFont="1" applyFill="1"/>
    <xf numFmtId="0" fontId="40" fillId="0" borderId="0" xfId="10" applyFont="1" applyFill="1" applyBorder="1"/>
    <xf numFmtId="0" fontId="39" fillId="0" borderId="5" xfId="12" applyFont="1" applyFill="1" applyBorder="1" applyAlignment="1">
      <alignment horizontal="center" vertical="center" wrapText="1"/>
    </xf>
    <xf numFmtId="0" fontId="39" fillId="0" borderId="0" xfId="12" applyFont="1" applyFill="1" applyBorder="1" applyAlignment="1">
      <alignment horizontal="center" vertical="center" wrapText="1"/>
    </xf>
    <xf numFmtId="0" fontId="39" fillId="0" borderId="0" xfId="10" applyFont="1" applyFill="1" applyBorder="1" applyAlignment="1">
      <alignment horizontal="center" vertical="center" wrapText="1"/>
    </xf>
    <xf numFmtId="0" fontId="39" fillId="0" borderId="0" xfId="10" applyFont="1" applyFill="1" applyBorder="1" applyAlignment="1">
      <alignment vertical="center" wrapText="1"/>
    </xf>
    <xf numFmtId="165" fontId="39" fillId="0" borderId="0" xfId="13" applyNumberFormat="1" applyFont="1" applyFill="1" applyBorder="1" applyAlignment="1">
      <alignment vertical="center" wrapText="1"/>
    </xf>
    <xf numFmtId="165" fontId="40" fillId="0" borderId="0" xfId="13" applyNumberFormat="1" applyFont="1" applyFill="1" applyBorder="1" applyAlignment="1">
      <alignment horizontal="center" vertical="center" wrapText="1"/>
    </xf>
    <xf numFmtId="165" fontId="40" fillId="0" borderId="0" xfId="13" applyNumberFormat="1" applyFont="1" applyFill="1" applyAlignment="1">
      <alignment horizontal="center" vertical="center" wrapText="1"/>
    </xf>
    <xf numFmtId="0" fontId="40" fillId="0" borderId="0" xfId="10" applyFont="1" applyFill="1" applyAlignment="1">
      <alignment horizontal="center" vertical="center" wrapText="1"/>
    </xf>
    <xf numFmtId="14" fontId="39" fillId="0" borderId="0" xfId="10" applyNumberFormat="1" applyFont="1" applyFill="1" applyBorder="1" applyAlignment="1">
      <alignment horizontal="center" vertical="center" wrapText="1"/>
    </xf>
    <xf numFmtId="14" fontId="39" fillId="0" borderId="1" xfId="10" applyNumberFormat="1" applyFont="1" applyFill="1" applyBorder="1" applyAlignment="1">
      <alignment horizontal="center" vertical="center" wrapText="1"/>
    </xf>
    <xf numFmtId="1" fontId="39" fillId="0" borderId="1" xfId="10" applyNumberFormat="1" applyFont="1" applyFill="1" applyBorder="1" applyAlignment="1">
      <alignment horizontal="center" vertical="center" wrapText="1"/>
    </xf>
    <xf numFmtId="0" fontId="39" fillId="0" borderId="1" xfId="10" applyFont="1" applyFill="1" applyBorder="1" applyAlignment="1">
      <alignment horizontal="center" vertical="center" wrapText="1"/>
    </xf>
    <xf numFmtId="0" fontId="39" fillId="0" borderId="1" xfId="10" applyFont="1" applyFill="1" applyBorder="1" applyAlignment="1">
      <alignment horizontal="center" vertical="center"/>
    </xf>
    <xf numFmtId="1" fontId="39" fillId="0" borderId="0" xfId="10" applyNumberFormat="1" applyFont="1" applyFill="1" applyBorder="1" applyAlignment="1">
      <alignment horizontal="center" vertical="center" wrapText="1"/>
    </xf>
    <xf numFmtId="0" fontId="6" fillId="6" borderId="1" xfId="10" applyFont="1" applyFill="1" applyBorder="1" applyAlignment="1">
      <alignment vertical="center"/>
    </xf>
    <xf numFmtId="0" fontId="42" fillId="7" borderId="1" xfId="14" applyFont="1" applyFill="1" applyBorder="1" applyAlignment="1">
      <alignment horizontal="left"/>
    </xf>
    <xf numFmtId="14" fontId="42" fillId="7" borderId="1" xfId="10" applyNumberFormat="1" applyFont="1" applyFill="1" applyBorder="1" applyAlignment="1">
      <alignment horizontal="center" vertical="top" wrapText="1"/>
    </xf>
    <xf numFmtId="1" fontId="42" fillId="7" borderId="1" xfId="10" applyNumberFormat="1" applyFont="1" applyFill="1" applyBorder="1" applyAlignment="1">
      <alignment wrapText="1"/>
    </xf>
    <xf numFmtId="165" fontId="42" fillId="7" borderId="1" xfId="13" applyNumberFormat="1" applyFont="1" applyFill="1" applyBorder="1"/>
    <xf numFmtId="3" fontId="42" fillId="7" borderId="1" xfId="10" applyNumberFormat="1" applyFont="1" applyFill="1" applyBorder="1" applyAlignment="1">
      <alignment horizontal="center" vertical="top" wrapText="1"/>
    </xf>
    <xf numFmtId="3" fontId="42" fillId="7" borderId="1" xfId="11" applyNumberFormat="1" applyFont="1" applyFill="1" applyBorder="1" applyAlignment="1">
      <alignment horizontal="center" vertical="top" wrapText="1"/>
    </xf>
    <xf numFmtId="1" fontId="42" fillId="7" borderId="1" xfId="10" applyNumberFormat="1" applyFont="1" applyFill="1" applyBorder="1" applyAlignment="1">
      <alignment horizontal="center" vertical="top" wrapText="1"/>
    </xf>
    <xf numFmtId="166" fontId="42" fillId="7" borderId="1" xfId="10" applyNumberFormat="1" applyFont="1" applyFill="1" applyBorder="1" applyAlignment="1">
      <alignment horizontal="center" vertical="top" wrapText="1"/>
    </xf>
    <xf numFmtId="164" fontId="42" fillId="7" borderId="1" xfId="10" quotePrefix="1" applyNumberFormat="1" applyFont="1" applyFill="1" applyBorder="1" applyAlignment="1">
      <alignment horizontal="center" vertical="top" wrapText="1"/>
    </xf>
    <xf numFmtId="167" fontId="42" fillId="7" borderId="1" xfId="10" applyNumberFormat="1" applyFont="1" applyFill="1" applyBorder="1" applyAlignment="1">
      <alignment horizontal="center" vertical="top" wrapText="1"/>
    </xf>
    <xf numFmtId="4" fontId="42" fillId="7" borderId="1" xfId="10" applyNumberFormat="1" applyFont="1" applyFill="1" applyBorder="1" applyAlignment="1">
      <alignment horizontal="center" vertical="top" wrapText="1"/>
    </xf>
    <xf numFmtId="4" fontId="42" fillId="7" borderId="1" xfId="10" applyNumberFormat="1" applyFont="1" applyFill="1" applyBorder="1" applyAlignment="1">
      <alignment horizontal="right" vertical="top" wrapText="1"/>
    </xf>
    <xf numFmtId="4" fontId="42" fillId="6" borderId="1" xfId="10" applyNumberFormat="1" applyFont="1" applyFill="1" applyBorder="1" applyAlignment="1">
      <alignment horizontal="right" vertical="top" wrapText="1"/>
    </xf>
    <xf numFmtId="0" fontId="42" fillId="7" borderId="1" xfId="10" applyFont="1" applyFill="1" applyBorder="1" applyAlignment="1">
      <alignment horizontal="center" vertical="top" wrapText="1"/>
    </xf>
    <xf numFmtId="167" fontId="40" fillId="7" borderId="1" xfId="10" applyNumberFormat="1" applyFont="1" applyFill="1" applyBorder="1" applyAlignment="1">
      <alignment horizontal="center" vertical="top" wrapText="1"/>
    </xf>
    <xf numFmtId="4" fontId="40" fillId="7" borderId="1" xfId="10" applyNumberFormat="1" applyFont="1" applyFill="1" applyBorder="1" applyAlignment="1">
      <alignment horizontal="center" vertical="top" wrapText="1"/>
    </xf>
    <xf numFmtId="4" fontId="42" fillId="7" borderId="1" xfId="13" applyNumberFormat="1" applyFont="1" applyFill="1" applyBorder="1" applyAlignment="1">
      <alignment horizontal="center" vertical="top" wrapText="1"/>
    </xf>
    <xf numFmtId="1" fontId="42" fillId="7" borderId="1" xfId="10" applyNumberFormat="1" applyFont="1" applyFill="1" applyBorder="1" applyAlignment="1">
      <alignment horizontal="left" vertical="top" wrapText="1"/>
    </xf>
    <xf numFmtId="43" fontId="42" fillId="0" borderId="0" xfId="10" applyNumberFormat="1" applyFont="1" applyFill="1" applyBorder="1" applyAlignment="1">
      <alignment horizontal="center" vertical="top" wrapText="1"/>
    </xf>
    <xf numFmtId="168" fontId="43" fillId="0" borderId="12" xfId="15" applyNumberFormat="1" applyFont="1" applyFill="1" applyBorder="1"/>
    <xf numFmtId="0" fontId="42" fillId="0" borderId="13" xfId="10" applyFont="1" applyFill="1" applyBorder="1" applyAlignment="1">
      <alignment horizontal="center" vertical="top" wrapText="1"/>
    </xf>
    <xf numFmtId="0" fontId="42" fillId="0" borderId="8" xfId="10" applyFont="1" applyFill="1" applyBorder="1" applyAlignment="1">
      <alignment horizontal="center" vertical="top" wrapText="1"/>
    </xf>
    <xf numFmtId="0" fontId="42" fillId="0" borderId="0" xfId="10" applyFont="1" applyFill="1" applyBorder="1" applyAlignment="1">
      <alignment horizontal="center" vertical="top" wrapText="1"/>
    </xf>
    <xf numFmtId="14" fontId="42" fillId="0" borderId="0" xfId="10" applyNumberFormat="1" applyFont="1" applyFill="1" applyBorder="1" applyAlignment="1">
      <alignment horizontal="center" vertical="top" wrapText="1"/>
    </xf>
    <xf numFmtId="0" fontId="42" fillId="0" borderId="0" xfId="13" applyNumberFormat="1" applyFont="1" applyFill="1" applyBorder="1" applyAlignment="1">
      <alignment horizontal="center" vertical="top" wrapText="1"/>
    </xf>
    <xf numFmtId="165" fontId="42" fillId="0" borderId="0" xfId="13" applyNumberFormat="1" applyFont="1" applyFill="1" applyBorder="1" applyAlignment="1">
      <alignment horizontal="center" vertical="top" wrapText="1"/>
    </xf>
    <xf numFmtId="0" fontId="42" fillId="0" borderId="0" xfId="10" applyNumberFormat="1" applyFont="1" applyFill="1" applyBorder="1" applyAlignment="1">
      <alignment horizontal="center" vertical="top" wrapText="1"/>
    </xf>
    <xf numFmtId="165" fontId="42" fillId="0" borderId="0" xfId="10" applyNumberFormat="1" applyFont="1" applyFill="1" applyBorder="1" applyAlignment="1">
      <alignment horizontal="center" vertical="top" wrapText="1"/>
    </xf>
    <xf numFmtId="169" fontId="42" fillId="0" borderId="0" xfId="10" applyNumberFormat="1" applyFont="1" applyFill="1" applyBorder="1" applyAlignment="1">
      <alignment horizontal="center" vertical="top" wrapText="1"/>
    </xf>
    <xf numFmtId="170" fontId="42" fillId="0" borderId="0" xfId="10" applyNumberFormat="1" applyFont="1" applyFill="1" applyBorder="1" applyAlignment="1">
      <alignment horizontal="center" vertical="top" wrapText="1"/>
    </xf>
    <xf numFmtId="165" fontId="42" fillId="0" borderId="0" xfId="13" applyNumberFormat="1" applyFont="1" applyFill="1" applyAlignment="1">
      <alignment horizontal="center" vertical="top" wrapText="1"/>
    </xf>
    <xf numFmtId="0" fontId="42" fillId="0" borderId="0" xfId="10" applyFont="1" applyFill="1" applyAlignment="1">
      <alignment horizontal="center" vertical="top" wrapText="1"/>
    </xf>
    <xf numFmtId="14" fontId="42" fillId="0" borderId="0" xfId="10" applyNumberFormat="1" applyFont="1" applyFill="1" applyAlignment="1">
      <alignment horizontal="center" vertical="top" wrapText="1"/>
    </xf>
    <xf numFmtId="0" fontId="40" fillId="0" borderId="1" xfId="10" applyFont="1" applyFill="1" applyBorder="1" applyAlignment="1">
      <alignment vertical="top" wrapText="1"/>
    </xf>
    <xf numFmtId="1" fontId="40" fillId="0" borderId="1" xfId="10" applyNumberFormat="1" applyFont="1" applyFill="1" applyBorder="1" applyAlignment="1">
      <alignment horizontal="center" vertical="top" wrapText="1"/>
    </xf>
    <xf numFmtId="14" fontId="40" fillId="0" borderId="1" xfId="10" applyNumberFormat="1" applyFont="1" applyFill="1" applyBorder="1" applyAlignment="1">
      <alignment horizontal="center" vertical="top" wrapText="1"/>
    </xf>
    <xf numFmtId="1" fontId="40" fillId="0" borderId="1" xfId="10" applyNumberFormat="1" applyFont="1" applyFill="1" applyBorder="1" applyAlignment="1">
      <alignment wrapText="1"/>
    </xf>
    <xf numFmtId="165" fontId="40" fillId="5" borderId="1" xfId="13" applyNumberFormat="1" applyFont="1" applyFill="1" applyBorder="1" applyAlignment="1">
      <alignment vertical="top" wrapText="1"/>
    </xf>
    <xf numFmtId="3" fontId="40" fillId="0" borderId="1" xfId="11" applyNumberFormat="1" applyFont="1" applyFill="1" applyBorder="1" applyAlignment="1">
      <alignment horizontal="center" vertical="top" wrapText="1"/>
    </xf>
    <xf numFmtId="1" fontId="42" fillId="0" borderId="1" xfId="10" applyNumberFormat="1" applyFont="1" applyFill="1" applyBorder="1" applyAlignment="1">
      <alignment horizontal="center" vertical="top" wrapText="1"/>
    </xf>
    <xf numFmtId="9" fontId="41" fillId="0" borderId="1" xfId="16" applyFont="1" applyFill="1" applyBorder="1" applyAlignment="1">
      <alignment horizontal="center" vertical="top" wrapText="1"/>
    </xf>
    <xf numFmtId="3" fontId="40" fillId="0" borderId="1" xfId="10" applyNumberFormat="1" applyFont="1" applyFill="1" applyBorder="1" applyAlignment="1">
      <alignment horizontal="center" vertical="top" wrapText="1"/>
    </xf>
    <xf numFmtId="164" fontId="40" fillId="0" borderId="1" xfId="10" applyNumberFormat="1" applyFont="1" applyFill="1" applyBorder="1" applyAlignment="1">
      <alignment horizontal="center" vertical="top" wrapText="1"/>
    </xf>
    <xf numFmtId="167" fontId="40" fillId="0" borderId="1" xfId="10" applyNumberFormat="1" applyFont="1" applyFill="1" applyBorder="1" applyAlignment="1">
      <alignment horizontal="center" vertical="top" wrapText="1"/>
    </xf>
    <xf numFmtId="4" fontId="42" fillId="0" borderId="1" xfId="10" applyNumberFormat="1" applyFont="1" applyFill="1" applyBorder="1" applyAlignment="1">
      <alignment horizontal="center" vertical="top" wrapText="1"/>
    </xf>
    <xf numFmtId="4" fontId="42" fillId="0" borderId="1" xfId="10" applyNumberFormat="1" applyFont="1" applyFill="1" applyBorder="1" applyAlignment="1">
      <alignment horizontal="right" vertical="top" wrapText="1"/>
    </xf>
    <xf numFmtId="0" fontId="40" fillId="0" borderId="1" xfId="10" applyFont="1" applyFill="1" applyBorder="1" applyAlignment="1">
      <alignment horizontal="center" vertical="top" wrapText="1"/>
    </xf>
    <xf numFmtId="4" fontId="40" fillId="0" borderId="1" xfId="10" applyNumberFormat="1" applyFont="1" applyFill="1" applyBorder="1" applyAlignment="1">
      <alignment horizontal="center" vertical="top" wrapText="1"/>
    </xf>
    <xf numFmtId="4" fontId="40" fillId="0" borderId="1" xfId="13" applyNumberFormat="1" applyFont="1" applyFill="1" applyBorder="1" applyAlignment="1">
      <alignment horizontal="center" vertical="top" wrapText="1"/>
    </xf>
    <xf numFmtId="0" fontId="44" fillId="0" borderId="1" xfId="10" applyFont="1" applyFill="1" applyBorder="1" applyAlignment="1">
      <alignment horizontal="left" vertical="top" wrapText="1"/>
    </xf>
    <xf numFmtId="165" fontId="40" fillId="0" borderId="0" xfId="13" applyNumberFormat="1" applyFont="1" applyFill="1" applyBorder="1" applyAlignment="1">
      <alignment horizontal="center" vertical="top" wrapText="1"/>
    </xf>
    <xf numFmtId="168" fontId="1" fillId="0" borderId="11" xfId="15" applyNumberFormat="1" applyFill="1" applyBorder="1"/>
    <xf numFmtId="0" fontId="40" fillId="0" borderId="0" xfId="10" applyFont="1" applyFill="1" applyBorder="1" applyAlignment="1">
      <alignment horizontal="center" vertical="top" wrapText="1"/>
    </xf>
    <xf numFmtId="43" fontId="40" fillId="0" borderId="9" xfId="11" applyFont="1" applyFill="1" applyBorder="1" applyAlignment="1">
      <alignment horizontal="center" vertical="top" wrapText="1"/>
    </xf>
    <xf numFmtId="14" fontId="41" fillId="0" borderId="0" xfId="10" applyNumberFormat="1" applyFont="1" applyFill="1" applyBorder="1" applyAlignment="1">
      <alignment horizontal="center" vertical="top" wrapText="1"/>
    </xf>
    <xf numFmtId="43" fontId="40" fillId="0" borderId="0" xfId="10" applyNumberFormat="1" applyFont="1" applyFill="1" applyBorder="1" applyAlignment="1">
      <alignment horizontal="center" vertical="top" wrapText="1"/>
    </xf>
    <xf numFmtId="14" fontId="40" fillId="0" borderId="0" xfId="10" applyNumberFormat="1" applyFont="1" applyFill="1" applyBorder="1" applyAlignment="1">
      <alignment horizontal="center" vertical="top" wrapText="1"/>
    </xf>
    <xf numFmtId="0" fontId="40" fillId="0" borderId="0" xfId="13" applyNumberFormat="1" applyFont="1" applyFill="1" applyBorder="1" applyAlignment="1">
      <alignment horizontal="center" vertical="top" wrapText="1"/>
    </xf>
    <xf numFmtId="0" fontId="40" fillId="0" borderId="0" xfId="10" applyNumberFormat="1" applyFont="1" applyFill="1" applyBorder="1" applyAlignment="1">
      <alignment horizontal="center" vertical="top" wrapText="1"/>
    </xf>
    <xf numFmtId="165" fontId="40" fillId="0" borderId="0" xfId="10" applyNumberFormat="1" applyFont="1" applyFill="1" applyBorder="1" applyAlignment="1">
      <alignment horizontal="center" vertical="top" wrapText="1"/>
    </xf>
    <xf numFmtId="169" fontId="40" fillId="0" borderId="0" xfId="10" applyNumberFormat="1" applyFont="1" applyFill="1" applyBorder="1" applyAlignment="1">
      <alignment horizontal="center" vertical="top" wrapText="1"/>
    </xf>
    <xf numFmtId="170" fontId="40" fillId="0" borderId="0" xfId="10" applyNumberFormat="1" applyFont="1" applyFill="1" applyBorder="1" applyAlignment="1">
      <alignment horizontal="center" vertical="top" wrapText="1"/>
    </xf>
    <xf numFmtId="165" fontId="40" fillId="0" borderId="0" xfId="13" applyNumberFormat="1" applyFont="1" applyFill="1" applyAlignment="1">
      <alignment horizontal="center" vertical="top" wrapText="1"/>
    </xf>
    <xf numFmtId="0" fontId="40" fillId="0" borderId="0" xfId="10" applyFont="1" applyFill="1" applyAlignment="1">
      <alignment horizontal="center" vertical="top" wrapText="1"/>
    </xf>
    <xf numFmtId="14" fontId="40" fillId="0" borderId="0" xfId="10" applyNumberFormat="1" applyFont="1" applyFill="1" applyAlignment="1">
      <alignment horizontal="center" vertical="top" wrapText="1"/>
    </xf>
    <xf numFmtId="0" fontId="42" fillId="0" borderId="1" xfId="14" applyFont="1" applyFill="1" applyBorder="1"/>
    <xf numFmtId="0" fontId="42" fillId="0" borderId="1" xfId="14" applyFont="1" applyFill="1" applyBorder="1" applyAlignment="1">
      <alignment horizontal="left"/>
    </xf>
    <xf numFmtId="164" fontId="40" fillId="0" borderId="0" xfId="11" applyNumberFormat="1" applyFont="1" applyFill="1" applyBorder="1" applyAlignment="1">
      <alignment horizontal="center" vertical="top" wrapText="1"/>
    </xf>
    <xf numFmtId="41" fontId="40" fillId="0" borderId="9" xfId="13" applyFont="1" applyFill="1" applyBorder="1" applyAlignment="1">
      <alignment horizontal="center" vertical="top" wrapText="1"/>
    </xf>
    <xf numFmtId="168" fontId="3" fillId="0" borderId="11" xfId="15" applyNumberFormat="1" applyFont="1" applyFill="1" applyBorder="1"/>
    <xf numFmtId="41" fontId="40" fillId="0" borderId="0" xfId="13" applyFont="1" applyFill="1" applyBorder="1" applyAlignment="1">
      <alignment horizontal="center" vertical="top" wrapText="1"/>
    </xf>
    <xf numFmtId="0" fontId="40" fillId="0" borderId="1" xfId="10" applyFont="1" applyFill="1" applyBorder="1" applyAlignment="1">
      <alignment vertical="top"/>
    </xf>
    <xf numFmtId="41" fontId="40" fillId="5" borderId="1" xfId="13" applyFont="1" applyFill="1" applyBorder="1" applyAlignment="1">
      <alignment vertical="top" wrapText="1"/>
    </xf>
    <xf numFmtId="0" fontId="40" fillId="0" borderId="1" xfId="9" applyFont="1" applyFill="1" applyBorder="1"/>
    <xf numFmtId="4" fontId="40" fillId="0" borderId="14" xfId="10" applyNumberFormat="1" applyFont="1" applyFill="1" applyBorder="1" applyAlignment="1">
      <alignment horizontal="center" vertical="top" wrapText="1"/>
    </xf>
    <xf numFmtId="0" fontId="40" fillId="0" borderId="15" xfId="10" applyFont="1" applyFill="1" applyBorder="1" applyAlignment="1">
      <alignment horizontal="center" vertical="top" wrapText="1"/>
    </xf>
    <xf numFmtId="0" fontId="40" fillId="0" borderId="10" xfId="10" applyFont="1" applyFill="1" applyBorder="1" applyAlignment="1">
      <alignment horizontal="center" vertical="top" wrapText="1"/>
    </xf>
    <xf numFmtId="4" fontId="40" fillId="0" borderId="0" xfId="10" applyNumberFormat="1" applyFont="1" applyFill="1" applyBorder="1" applyAlignment="1">
      <alignment horizontal="center" vertical="top" wrapText="1"/>
    </xf>
    <xf numFmtId="0" fontId="2" fillId="0" borderId="1" xfId="0" applyFont="1" applyBorder="1" applyAlignment="1">
      <alignment vertical="center" wrapText="1"/>
    </xf>
    <xf numFmtId="41" fontId="45" fillId="2" borderId="1" xfId="13" applyFont="1" applyFill="1" applyBorder="1" applyAlignment="1">
      <alignment horizontal="left" vertical="center" wrapText="1"/>
    </xf>
    <xf numFmtId="0" fontId="1" fillId="0" borderId="1" xfId="10" applyFont="1" applyFill="1" applyBorder="1" applyAlignment="1">
      <alignment vertical="center"/>
    </xf>
    <xf numFmtId="4" fontId="40" fillId="0" borderId="0" xfId="10" applyNumberFormat="1" applyFont="1" applyFill="1" applyBorder="1" applyAlignment="1">
      <alignment horizontal="center" vertical="top"/>
    </xf>
    <xf numFmtId="164" fontId="40" fillId="0" borderId="0" xfId="17" applyFont="1" applyFill="1" applyBorder="1" applyAlignment="1">
      <alignment horizontal="center" vertical="top" wrapText="1"/>
    </xf>
    <xf numFmtId="4" fontId="40" fillId="0" borderId="1" xfId="10" applyNumberFormat="1" applyFont="1" applyFill="1" applyBorder="1" applyAlignment="1">
      <alignment horizontal="right" vertical="top" wrapText="1"/>
    </xf>
    <xf numFmtId="166" fontId="41" fillId="0" borderId="1" xfId="10" applyNumberFormat="1" applyFont="1" applyFill="1" applyBorder="1" applyAlignment="1">
      <alignment horizontal="center" vertical="top" wrapText="1"/>
    </xf>
    <xf numFmtId="4" fontId="41" fillId="0" borderId="1" xfId="10" applyNumberFormat="1" applyFont="1" applyFill="1" applyBorder="1" applyAlignment="1">
      <alignment horizontal="center" vertical="top" wrapText="1"/>
    </xf>
    <xf numFmtId="164" fontId="40" fillId="0" borderId="1" xfId="11" applyNumberFormat="1" applyFont="1" applyFill="1" applyBorder="1" applyAlignment="1">
      <alignment horizontal="center" vertical="top" wrapText="1"/>
    </xf>
    <xf numFmtId="4" fontId="40" fillId="0" borderId="1" xfId="13" applyNumberFormat="1" applyFont="1" applyFill="1" applyBorder="1" applyAlignment="1">
      <alignment horizontal="right" vertical="top" wrapText="1"/>
    </xf>
    <xf numFmtId="0" fontId="40" fillId="0" borderId="1" xfId="11" applyNumberFormat="1" applyFont="1" applyFill="1" applyBorder="1" applyAlignment="1">
      <alignment horizontal="center" vertical="top" wrapText="1"/>
    </xf>
    <xf numFmtId="4" fontId="40" fillId="0" borderId="1" xfId="11" applyNumberFormat="1" applyFont="1" applyFill="1" applyBorder="1" applyAlignment="1">
      <alignment horizontal="center" vertical="top" wrapText="1"/>
    </xf>
    <xf numFmtId="166" fontId="40" fillId="0" borderId="1" xfId="10" applyNumberFormat="1" applyFont="1" applyFill="1" applyBorder="1" applyAlignment="1">
      <alignment horizontal="center" vertical="top" wrapText="1"/>
    </xf>
    <xf numFmtId="0" fontId="40" fillId="0" borderId="1" xfId="10" applyFont="1" applyFill="1" applyBorder="1" applyAlignment="1">
      <alignment horizontal="left" vertical="top" wrapText="1"/>
    </xf>
    <xf numFmtId="165" fontId="39" fillId="5" borderId="1" xfId="13" applyNumberFormat="1" applyFont="1" applyFill="1" applyBorder="1" applyAlignment="1">
      <alignment vertical="top"/>
    </xf>
    <xf numFmtId="3" fontId="39" fillId="0" borderId="1" xfId="10" applyNumberFormat="1" applyFont="1" applyFill="1" applyBorder="1" applyAlignment="1">
      <alignment horizontal="center" vertical="top" wrapText="1"/>
    </xf>
    <xf numFmtId="171" fontId="39" fillId="0" borderId="1" xfId="11" applyNumberFormat="1" applyFont="1" applyFill="1" applyBorder="1" applyAlignment="1">
      <alignment horizontal="center" vertical="top" wrapText="1"/>
    </xf>
    <xf numFmtId="166" fontId="46" fillId="0" borderId="1" xfId="10" applyNumberFormat="1" applyFont="1" applyFill="1" applyBorder="1" applyAlignment="1">
      <alignment horizontal="center" vertical="top" wrapText="1"/>
    </xf>
    <xf numFmtId="164" fontId="39" fillId="0" borderId="1" xfId="10" applyNumberFormat="1" applyFont="1" applyFill="1" applyBorder="1" applyAlignment="1">
      <alignment horizontal="center" vertical="top" wrapText="1"/>
    </xf>
    <xf numFmtId="167" fontId="39" fillId="0" borderId="1" xfId="10" applyNumberFormat="1" applyFont="1" applyFill="1" applyBorder="1" applyAlignment="1">
      <alignment horizontal="center" vertical="top" wrapText="1"/>
    </xf>
    <xf numFmtId="4" fontId="46" fillId="0" borderId="1" xfId="10" applyNumberFormat="1" applyFont="1" applyFill="1" applyBorder="1" applyAlignment="1">
      <alignment horizontal="center" vertical="top" wrapText="1"/>
    </xf>
    <xf numFmtId="164" fontId="39" fillId="0" borderId="1" xfId="11" applyNumberFormat="1" applyFont="1" applyFill="1" applyBorder="1" applyAlignment="1">
      <alignment horizontal="center" vertical="top" wrapText="1"/>
    </xf>
    <xf numFmtId="4" fontId="39" fillId="0" borderId="1" xfId="13" applyNumberFormat="1" applyFont="1" applyFill="1" applyBorder="1" applyAlignment="1">
      <alignment horizontal="right" vertical="top" wrapText="1"/>
    </xf>
    <xf numFmtId="0" fontId="39" fillId="0" borderId="1" xfId="11" applyNumberFormat="1" applyFont="1" applyFill="1" applyBorder="1" applyAlignment="1">
      <alignment horizontal="center" vertical="top" wrapText="1"/>
    </xf>
    <xf numFmtId="166" fontId="39" fillId="0" borderId="1" xfId="10" applyNumberFormat="1" applyFont="1" applyFill="1" applyBorder="1" applyAlignment="1">
      <alignment horizontal="center" vertical="top" wrapText="1"/>
    </xf>
    <xf numFmtId="4" fontId="39" fillId="0" borderId="1" xfId="11" applyNumberFormat="1" applyFont="1" applyFill="1" applyBorder="1" applyAlignment="1">
      <alignment horizontal="center" vertical="top" wrapText="1"/>
    </xf>
    <xf numFmtId="0" fontId="39" fillId="0" borderId="1" xfId="10" applyFont="1" applyFill="1" applyBorder="1" applyAlignment="1">
      <alignment horizontal="center" vertical="top" wrapText="1"/>
    </xf>
    <xf numFmtId="0" fontId="39" fillId="0" borderId="0" xfId="10" applyFont="1" applyFill="1" applyBorder="1" applyAlignment="1">
      <alignment horizontal="center" vertical="top" wrapText="1"/>
    </xf>
    <xf numFmtId="14" fontId="46" fillId="0" borderId="0" xfId="10" applyNumberFormat="1" applyFont="1" applyFill="1" applyBorder="1" applyAlignment="1">
      <alignment horizontal="center" vertical="top" wrapText="1"/>
    </xf>
    <xf numFmtId="43" fontId="39" fillId="0" borderId="0" xfId="10" applyNumberFormat="1" applyFont="1" applyFill="1" applyBorder="1" applyAlignment="1">
      <alignment horizontal="center" vertical="top" wrapText="1"/>
    </xf>
    <xf numFmtId="14" fontId="39" fillId="0" borderId="0" xfId="10" applyNumberFormat="1" applyFont="1" applyFill="1" applyBorder="1" applyAlignment="1">
      <alignment horizontal="center" vertical="top" wrapText="1"/>
    </xf>
    <xf numFmtId="0" fontId="39" fillId="0" borderId="0" xfId="13" applyNumberFormat="1" applyFont="1" applyFill="1" applyBorder="1" applyAlignment="1">
      <alignment horizontal="center" vertical="top" wrapText="1"/>
    </xf>
    <xf numFmtId="165" fontId="39" fillId="0" borderId="0" xfId="13" applyNumberFormat="1" applyFont="1" applyFill="1" applyBorder="1" applyAlignment="1">
      <alignment horizontal="center" vertical="top" wrapText="1"/>
    </xf>
    <xf numFmtId="0" fontId="39" fillId="0" borderId="0" xfId="10" applyNumberFormat="1" applyFont="1" applyFill="1" applyBorder="1" applyAlignment="1">
      <alignment horizontal="center" vertical="top" wrapText="1"/>
    </xf>
    <xf numFmtId="165" fontId="39" fillId="0" borderId="0" xfId="10" applyNumberFormat="1" applyFont="1" applyFill="1" applyBorder="1" applyAlignment="1">
      <alignment horizontal="center" vertical="top" wrapText="1"/>
    </xf>
    <xf numFmtId="169" fontId="39" fillId="0" borderId="0" xfId="10" applyNumberFormat="1" applyFont="1" applyFill="1" applyBorder="1" applyAlignment="1">
      <alignment horizontal="center" vertical="top" wrapText="1"/>
    </xf>
    <xf numFmtId="170" fontId="39" fillId="0" borderId="0" xfId="10" applyNumberFormat="1" applyFont="1" applyFill="1" applyBorder="1" applyAlignment="1">
      <alignment horizontal="center" vertical="top" wrapText="1"/>
    </xf>
    <xf numFmtId="165" fontId="39" fillId="0" borderId="0" xfId="13" applyNumberFormat="1" applyFont="1" applyFill="1" applyAlignment="1">
      <alignment horizontal="center" vertical="top" wrapText="1"/>
    </xf>
    <xf numFmtId="0" fontId="39" fillId="0" borderId="0" xfId="10" applyFont="1" applyFill="1" applyAlignment="1">
      <alignment horizontal="center" vertical="top" wrapText="1"/>
    </xf>
    <xf numFmtId="14" fontId="39" fillId="0" borderId="0" xfId="10" applyNumberFormat="1" applyFont="1" applyFill="1" applyAlignment="1">
      <alignment horizontal="center" vertical="top" wrapText="1"/>
    </xf>
    <xf numFmtId="165" fontId="1" fillId="0" borderId="0" xfId="9" applyNumberFormat="1" applyFill="1"/>
    <xf numFmtId="0" fontId="42" fillId="7" borderId="1" xfId="14" applyFont="1" applyFill="1" applyBorder="1"/>
    <xf numFmtId="164" fontId="42" fillId="7" borderId="1" xfId="10" applyNumberFormat="1" applyFont="1" applyFill="1" applyBorder="1" applyAlignment="1">
      <alignment horizontal="center" vertical="top" wrapText="1"/>
    </xf>
    <xf numFmtId="168" fontId="1" fillId="0" borderId="14" xfId="15" applyNumberFormat="1" applyFill="1" applyBorder="1"/>
    <xf numFmtId="41" fontId="40" fillId="0" borderId="10" xfId="13" applyFont="1" applyFill="1" applyBorder="1" applyAlignment="1">
      <alignment horizontal="center" vertical="top" wrapText="1"/>
    </xf>
    <xf numFmtId="41" fontId="39" fillId="5" borderId="1" xfId="13" applyFont="1" applyFill="1" applyBorder="1" applyAlignment="1">
      <alignment vertical="top"/>
    </xf>
    <xf numFmtId="1" fontId="41" fillId="0" borderId="1" xfId="10" applyNumberFormat="1" applyFont="1" applyFill="1" applyBorder="1" applyAlignment="1">
      <alignment horizontal="center" vertical="top" wrapText="1"/>
    </xf>
    <xf numFmtId="43" fontId="1" fillId="0" borderId="0" xfId="9" applyNumberFormat="1" applyFill="1"/>
    <xf numFmtId="41" fontId="1" fillId="0" borderId="0" xfId="9" applyNumberFormat="1" applyFill="1"/>
    <xf numFmtId="1" fontId="42" fillId="7" borderId="1" xfId="18" applyNumberFormat="1" applyFont="1" applyFill="1" applyBorder="1" applyAlignment="1">
      <alignment horizontal="center" vertical="top" wrapText="1"/>
    </xf>
    <xf numFmtId="41" fontId="39" fillId="5" borderId="1" xfId="13" applyFont="1" applyFill="1" applyBorder="1" applyAlignment="1">
      <alignment vertical="center"/>
    </xf>
    <xf numFmtId="3" fontId="39" fillId="0" borderId="1" xfId="10" applyNumberFormat="1" applyFont="1" applyFill="1" applyBorder="1" applyAlignment="1">
      <alignment horizontal="center" vertical="center" wrapText="1"/>
    </xf>
    <xf numFmtId="171" fontId="39" fillId="0" borderId="1" xfId="11" applyNumberFormat="1" applyFont="1" applyFill="1" applyBorder="1" applyAlignment="1">
      <alignment horizontal="center" vertical="center" wrapText="1"/>
    </xf>
    <xf numFmtId="166" fontId="46" fillId="0" borderId="1" xfId="10" applyNumberFormat="1" applyFont="1" applyFill="1" applyBorder="1" applyAlignment="1">
      <alignment horizontal="center" vertical="center" wrapText="1"/>
    </xf>
    <xf numFmtId="164" fontId="39" fillId="0" borderId="1" xfId="10" applyNumberFormat="1" applyFont="1" applyFill="1" applyBorder="1" applyAlignment="1">
      <alignment horizontal="center" vertical="center" wrapText="1"/>
    </xf>
    <xf numFmtId="167" fontId="39" fillId="0" borderId="1" xfId="10" applyNumberFormat="1" applyFont="1" applyFill="1" applyBorder="1" applyAlignment="1">
      <alignment horizontal="center" vertical="center" wrapText="1"/>
    </xf>
    <xf numFmtId="4" fontId="46" fillId="0" borderId="1" xfId="10" applyNumberFormat="1" applyFont="1" applyFill="1" applyBorder="1" applyAlignment="1">
      <alignment horizontal="center" vertical="center" wrapText="1"/>
    </xf>
    <xf numFmtId="164" fontId="39" fillId="0" borderId="1" xfId="11" applyNumberFormat="1" applyFont="1" applyFill="1" applyBorder="1" applyAlignment="1">
      <alignment horizontal="center" vertical="center" wrapText="1"/>
    </xf>
    <xf numFmtId="4" fontId="39" fillId="0" borderId="1" xfId="13" applyNumberFormat="1" applyFont="1" applyFill="1" applyBorder="1" applyAlignment="1">
      <alignment horizontal="right" vertical="center" wrapText="1"/>
    </xf>
    <xf numFmtId="0" fontId="39" fillId="0" borderId="1" xfId="11" applyNumberFormat="1" applyFont="1" applyFill="1" applyBorder="1" applyAlignment="1">
      <alignment horizontal="center" vertical="center" wrapText="1"/>
    </xf>
    <xf numFmtId="166" fontId="39" fillId="0" borderId="1" xfId="10" applyNumberFormat="1" applyFont="1" applyFill="1" applyBorder="1" applyAlignment="1">
      <alignment horizontal="center" vertical="center" wrapText="1"/>
    </xf>
    <xf numFmtId="4" fontId="39" fillId="0" borderId="1" xfId="11" applyNumberFormat="1" applyFont="1" applyFill="1" applyBorder="1" applyAlignment="1">
      <alignment horizontal="center" vertical="center" wrapText="1"/>
    </xf>
    <xf numFmtId="14" fontId="46" fillId="0" borderId="0" xfId="10" applyNumberFormat="1" applyFont="1" applyFill="1" applyBorder="1" applyAlignment="1">
      <alignment horizontal="center" vertical="center" wrapText="1"/>
    </xf>
    <xf numFmtId="43" fontId="39" fillId="0" borderId="0" xfId="10" applyNumberFormat="1" applyFont="1" applyFill="1" applyBorder="1" applyAlignment="1">
      <alignment horizontal="center" vertical="center" wrapText="1"/>
    </xf>
    <xf numFmtId="0" fontId="39" fillId="0" borderId="0" xfId="13" applyNumberFormat="1" applyFont="1" applyFill="1" applyBorder="1" applyAlignment="1">
      <alignment horizontal="center" vertical="center" wrapText="1"/>
    </xf>
    <xf numFmtId="165" fontId="39" fillId="0" borderId="0" xfId="13" applyNumberFormat="1" applyFont="1" applyFill="1" applyBorder="1" applyAlignment="1">
      <alignment horizontal="center" vertical="center" wrapText="1"/>
    </xf>
    <xf numFmtId="0" fontId="39" fillId="0" borderId="0" xfId="10" applyNumberFormat="1" applyFont="1" applyFill="1" applyBorder="1" applyAlignment="1">
      <alignment horizontal="center" vertical="center" wrapText="1"/>
    </xf>
    <xf numFmtId="165" fontId="39" fillId="0" borderId="0" xfId="10" applyNumberFormat="1" applyFont="1" applyFill="1" applyBorder="1" applyAlignment="1">
      <alignment horizontal="center" vertical="center" wrapText="1"/>
    </xf>
    <xf numFmtId="169" fontId="39" fillId="0" borderId="0" xfId="10" applyNumberFormat="1" applyFont="1" applyFill="1" applyBorder="1" applyAlignment="1">
      <alignment horizontal="center" vertical="center" wrapText="1"/>
    </xf>
    <xf numFmtId="170" fontId="39" fillId="0" borderId="0" xfId="10" applyNumberFormat="1" applyFont="1" applyFill="1" applyBorder="1" applyAlignment="1">
      <alignment horizontal="center" vertical="center" wrapText="1"/>
    </xf>
    <xf numFmtId="165" fontId="39" fillId="0" borderId="0" xfId="13" applyNumberFormat="1" applyFont="1" applyFill="1" applyAlignment="1">
      <alignment horizontal="center" vertical="center" wrapText="1"/>
    </xf>
    <xf numFmtId="0" fontId="39" fillId="0" borderId="0" xfId="10" applyFont="1" applyFill="1" applyAlignment="1">
      <alignment horizontal="center" vertical="center" wrapText="1"/>
    </xf>
    <xf numFmtId="14" fontId="39" fillId="0" borderId="0" xfId="10" applyNumberFormat="1" applyFont="1" applyFill="1" applyAlignment="1">
      <alignment horizontal="center" vertical="center" wrapText="1"/>
    </xf>
    <xf numFmtId="0" fontId="24" fillId="0" borderId="6" xfId="13" applyNumberFormat="1" applyFont="1" applyFill="1" applyBorder="1" applyAlignment="1">
      <alignment horizontal="center" vertical="center" wrapText="1"/>
    </xf>
    <xf numFmtId="0" fontId="32" fillId="0" borderId="1" xfId="0" applyFont="1" applyFill="1" applyBorder="1" applyAlignment="1">
      <alignment vertical="center" wrapText="1"/>
    </xf>
    <xf numFmtId="0" fontId="31" fillId="0" borderId="1" xfId="0" applyFont="1" applyFill="1" applyBorder="1" applyAlignment="1">
      <alignment vertical="center" wrapText="1"/>
    </xf>
    <xf numFmtId="165" fontId="32" fillId="0" borderId="1" xfId="0" applyNumberFormat="1" applyFont="1" applyFill="1" applyBorder="1" applyAlignment="1">
      <alignment vertical="center"/>
    </xf>
    <xf numFmtId="0" fontId="31" fillId="0" borderId="1" xfId="0" applyFont="1" applyFill="1" applyBorder="1" applyAlignment="1">
      <alignment horizontal="left" vertical="center" wrapText="1"/>
    </xf>
    <xf numFmtId="0" fontId="31" fillId="0" borderId="1" xfId="0" quotePrefix="1" applyFont="1" applyFill="1" applyBorder="1" applyAlignment="1">
      <alignment horizontal="center" vertical="center" wrapText="1"/>
    </xf>
    <xf numFmtId="0" fontId="31" fillId="0" borderId="1" xfId="0" applyFont="1" applyFill="1" applyBorder="1" applyAlignment="1">
      <alignment horizontal="center" vertical="center" wrapText="1"/>
    </xf>
    <xf numFmtId="165" fontId="31" fillId="0" borderId="1" xfId="1" applyNumberFormat="1" applyFont="1" applyFill="1" applyBorder="1" applyAlignment="1">
      <alignment vertical="center" wrapText="1"/>
    </xf>
    <xf numFmtId="0" fontId="25" fillId="0" borderId="0" xfId="6" applyFont="1" applyFill="1" applyBorder="1" applyAlignment="1">
      <alignment vertical="center"/>
    </xf>
    <xf numFmtId="0" fontId="31" fillId="0" borderId="0" xfId="0" applyFont="1" applyFill="1" applyAlignment="1">
      <alignment vertical="center"/>
    </xf>
    <xf numFmtId="41" fontId="31" fillId="0" borderId="0" xfId="7" applyFont="1" applyFill="1" applyAlignment="1">
      <alignment vertical="center"/>
    </xf>
    <xf numFmtId="165" fontId="31" fillId="0" borderId="0" xfId="13" applyNumberFormat="1" applyFont="1" applyFill="1" applyAlignment="1">
      <alignment vertical="center"/>
    </xf>
    <xf numFmtId="165" fontId="31" fillId="0" borderId="0" xfId="13" quotePrefix="1" applyNumberFormat="1" applyFont="1" applyFill="1" applyAlignment="1">
      <alignment vertical="center"/>
    </xf>
    <xf numFmtId="0" fontId="31" fillId="0" borderId="4"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24" fillId="0" borderId="0" xfId="0" applyFont="1"/>
    <xf numFmtId="0" fontId="32" fillId="0" borderId="1" xfId="0" applyFont="1" applyFill="1" applyBorder="1" applyAlignment="1">
      <alignment horizontal="left" vertical="center"/>
    </xf>
    <xf numFmtId="0" fontId="32" fillId="0" borderId="1" xfId="0" applyFont="1" applyFill="1" applyBorder="1" applyAlignment="1">
      <alignment vertical="center"/>
    </xf>
    <xf numFmtId="0" fontId="25" fillId="0" borderId="0" xfId="0" applyFont="1" applyFill="1" applyAlignment="1">
      <alignment horizontal="center"/>
    </xf>
    <xf numFmtId="0" fontId="25" fillId="0" borderId="0" xfId="0" applyFont="1" applyFill="1" applyAlignment="1"/>
    <xf numFmtId="0" fontId="33" fillId="0" borderId="0" xfId="0" applyFont="1" applyAlignment="1">
      <alignment vertical="center"/>
    </xf>
    <xf numFmtId="0" fontId="25" fillId="0" borderId="0" xfId="0" applyFont="1" applyAlignment="1">
      <alignment horizontal="center" vertical="center"/>
    </xf>
    <xf numFmtId="0" fontId="25" fillId="0" borderId="0" xfId="0" applyFont="1" applyAlignment="1">
      <alignment horizontal="center"/>
    </xf>
    <xf numFmtId="0" fontId="24" fillId="0" borderId="1" xfId="0" applyFont="1" applyBorder="1" applyAlignment="1">
      <alignment horizontal="left" vertical="center" wrapText="1"/>
    </xf>
    <xf numFmtId="0" fontId="25" fillId="2" borderId="28" xfId="0" applyFont="1" applyFill="1" applyBorder="1" applyAlignment="1">
      <alignment horizontal="left" vertical="center"/>
    </xf>
    <xf numFmtId="0" fontId="25" fillId="2" borderId="1" xfId="0" applyFont="1" applyFill="1" applyBorder="1" applyAlignment="1">
      <alignment vertical="center"/>
    </xf>
    <xf numFmtId="0" fontId="25" fillId="2" borderId="29" xfId="0" applyFont="1" applyFill="1" applyBorder="1" applyAlignment="1">
      <alignment vertical="center"/>
    </xf>
    <xf numFmtId="0" fontId="24" fillId="0" borderId="28" xfId="0" applyFont="1" applyBorder="1" applyAlignment="1">
      <alignment horizontal="left" vertical="center"/>
    </xf>
    <xf numFmtId="0" fontId="49" fillId="2" borderId="1" xfId="0" applyFont="1" applyFill="1" applyBorder="1" applyAlignment="1">
      <alignment vertical="center"/>
    </xf>
    <xf numFmtId="0" fontId="25" fillId="2" borderId="1" xfId="0" applyFont="1" applyFill="1" applyBorder="1" applyAlignment="1"/>
    <xf numFmtId="0" fontId="25" fillId="2" borderId="29" xfId="0" applyFont="1" applyFill="1" applyBorder="1" applyAlignment="1"/>
    <xf numFmtId="41" fontId="25" fillId="2" borderId="1" xfId="1" applyFont="1" applyFill="1" applyBorder="1" applyAlignment="1"/>
    <xf numFmtId="0" fontId="47" fillId="2" borderId="1" xfId="0" applyFont="1" applyFill="1" applyBorder="1" applyAlignment="1">
      <alignment horizontal="center"/>
    </xf>
    <xf numFmtId="0" fontId="50" fillId="2" borderId="1" xfId="0" applyFont="1" applyFill="1" applyBorder="1" applyAlignment="1"/>
    <xf numFmtId="0" fontId="25" fillId="0" borderId="30" xfId="0" applyFont="1" applyFill="1" applyBorder="1" applyAlignment="1">
      <alignment horizontal="left" vertical="center"/>
    </xf>
    <xf numFmtId="0" fontId="25" fillId="0" borderId="31" xfId="0" applyFont="1" applyFill="1" applyBorder="1"/>
    <xf numFmtId="0" fontId="25" fillId="0" borderId="31" xfId="0" applyFont="1" applyFill="1" applyBorder="1" applyAlignment="1"/>
    <xf numFmtId="0" fontId="25" fillId="0" borderId="32" xfId="0" applyFont="1" applyFill="1" applyBorder="1" applyAlignment="1"/>
    <xf numFmtId="0" fontId="24" fillId="0" borderId="31" xfId="0" applyFont="1" applyBorder="1" applyAlignment="1">
      <alignment horizontal="center" vertical="center"/>
    </xf>
    <xf numFmtId="0" fontId="25" fillId="2" borderId="33" xfId="0" applyFont="1" applyFill="1" applyBorder="1" applyAlignment="1">
      <alignment horizontal="left" vertical="center"/>
    </xf>
    <xf numFmtId="0" fontId="24" fillId="2" borderId="6" xfId="0" applyFont="1" applyFill="1" applyBorder="1" applyAlignment="1">
      <alignment horizontal="left" vertical="center" wrapText="1"/>
    </xf>
    <xf numFmtId="0" fontId="25" fillId="2" borderId="6" xfId="0" applyFont="1" applyFill="1" applyBorder="1" applyAlignment="1">
      <alignment vertical="center"/>
    </xf>
    <xf numFmtId="43" fontId="48" fillId="2" borderId="6" xfId="0" applyNumberFormat="1" applyFont="1" applyFill="1" applyBorder="1" applyAlignment="1">
      <alignment vertical="center"/>
    </xf>
    <xf numFmtId="0" fontId="25" fillId="2" borderId="34" xfId="0" applyFont="1" applyFill="1" applyBorder="1" applyAlignment="1">
      <alignment vertical="center"/>
    </xf>
    <xf numFmtId="0" fontId="24" fillId="0" borderId="35" xfId="0" applyFont="1" applyBorder="1" applyAlignment="1">
      <alignment horizontal="center" vertical="center"/>
    </xf>
    <xf numFmtId="0" fontId="24" fillId="0" borderId="36" xfId="0" applyFont="1" applyBorder="1" applyAlignment="1">
      <alignment horizontal="center" vertical="center"/>
    </xf>
    <xf numFmtId="0" fontId="24" fillId="0" borderId="36" xfId="0" applyFont="1" applyBorder="1" applyAlignment="1">
      <alignment horizontal="center" vertical="center" wrapText="1"/>
    </xf>
    <xf numFmtId="0" fontId="24" fillId="0" borderId="37" xfId="0" applyFont="1" applyBorder="1" applyAlignment="1">
      <alignment horizontal="center" vertical="center"/>
    </xf>
    <xf numFmtId="0" fontId="24" fillId="2" borderId="1" xfId="0" applyFont="1" applyFill="1" applyBorder="1" applyAlignment="1">
      <alignment horizontal="center" vertical="center"/>
    </xf>
    <xf numFmtId="0" fontId="24" fillId="0" borderId="0" xfId="0" applyFont="1" applyAlignment="1"/>
    <xf numFmtId="0" fontId="25" fillId="0" borderId="1" xfId="0" applyFont="1" applyFill="1" applyBorder="1" applyAlignment="1">
      <alignment horizontal="center" vertical="center"/>
    </xf>
    <xf numFmtId="0" fontId="25" fillId="0" borderId="1" xfId="0" applyFont="1" applyFill="1" applyBorder="1" applyAlignment="1">
      <alignment vertical="center"/>
    </xf>
    <xf numFmtId="41" fontId="27" fillId="2" borderId="0" xfId="1" applyFont="1" applyFill="1" applyAlignment="1">
      <alignment vertical="center"/>
    </xf>
    <xf numFmtId="43" fontId="24" fillId="2" borderId="0" xfId="0" applyNumberFormat="1" applyFont="1" applyFill="1" applyBorder="1" applyAlignment="1">
      <alignment vertical="center"/>
    </xf>
    <xf numFmtId="0" fontId="25" fillId="2" borderId="1" xfId="0" applyFont="1" applyFill="1" applyBorder="1" applyAlignment="1">
      <alignment horizontal="left" vertical="center"/>
    </xf>
    <xf numFmtId="0" fontId="25" fillId="2" borderId="1" xfId="0" applyFont="1" applyFill="1" applyBorder="1" applyAlignment="1">
      <alignment horizontal="center" vertical="center"/>
    </xf>
    <xf numFmtId="0" fontId="25" fillId="2" borderId="1" xfId="3" applyFont="1" applyFill="1" applyBorder="1" applyAlignment="1">
      <alignment vertical="center" wrapText="1"/>
    </xf>
    <xf numFmtId="41" fontId="25" fillId="2" borderId="1" xfId="1" applyFont="1" applyFill="1" applyBorder="1" applyAlignment="1">
      <alignment vertical="center"/>
    </xf>
    <xf numFmtId="0" fontId="25" fillId="0" borderId="1" xfId="3" quotePrefix="1" applyFont="1" applyFill="1" applyBorder="1" applyAlignment="1">
      <alignment horizontal="center" vertical="center" wrapText="1"/>
    </xf>
    <xf numFmtId="165" fontId="24" fillId="2" borderId="1" xfId="0" applyNumberFormat="1" applyFont="1" applyFill="1" applyBorder="1" applyAlignment="1">
      <alignment vertical="center"/>
    </xf>
    <xf numFmtId="0" fontId="25" fillId="0" borderId="1" xfId="3" applyFont="1" applyFill="1" applyBorder="1" applyAlignment="1">
      <alignment horizontal="left" vertical="center" wrapText="1"/>
    </xf>
    <xf numFmtId="49" fontId="25" fillId="0" borderId="1" xfId="3" applyNumberFormat="1" applyFont="1" applyFill="1" applyBorder="1" applyAlignment="1">
      <alignment horizontal="center" vertical="center" wrapText="1"/>
    </xf>
    <xf numFmtId="1" fontId="25" fillId="0" borderId="1" xfId="3" applyNumberFormat="1" applyFont="1" applyFill="1" applyBorder="1" applyAlignment="1">
      <alignment horizontal="center" vertical="center" wrapText="1"/>
    </xf>
    <xf numFmtId="0" fontId="25" fillId="2" borderId="1" xfId="0" applyFont="1" applyFill="1" applyBorder="1" applyAlignment="1">
      <alignment vertical="center" wrapText="1"/>
    </xf>
    <xf numFmtId="0" fontId="25" fillId="2" borderId="1" xfId="3" applyFont="1" applyFill="1" applyBorder="1" applyAlignment="1">
      <alignment horizontal="center" vertical="center" wrapText="1"/>
    </xf>
    <xf numFmtId="43" fontId="25" fillId="2" borderId="1" xfId="4" applyFont="1" applyFill="1" applyBorder="1" applyAlignment="1">
      <alignment vertical="center"/>
    </xf>
    <xf numFmtId="0" fontId="25" fillId="0" borderId="1" xfId="3" applyFont="1" applyFill="1" applyBorder="1" applyAlignment="1">
      <alignment vertical="center" wrapText="1"/>
    </xf>
    <xf numFmtId="0" fontId="37" fillId="2" borderId="1" xfId="0" applyFont="1" applyFill="1" applyBorder="1" applyAlignment="1">
      <alignment horizontal="center" vertical="center"/>
    </xf>
    <xf numFmtId="0" fontId="37" fillId="2" borderId="1" xfId="0" applyFont="1" applyFill="1" applyBorder="1" applyAlignment="1">
      <alignment vertical="center"/>
    </xf>
    <xf numFmtId="0" fontId="37" fillId="2" borderId="1" xfId="3" applyFont="1" applyFill="1" applyBorder="1" applyAlignment="1">
      <alignment vertical="center" wrapText="1"/>
    </xf>
    <xf numFmtId="165" fontId="47" fillId="2" borderId="1" xfId="0" applyNumberFormat="1" applyFont="1" applyFill="1" applyBorder="1" applyAlignment="1">
      <alignment vertical="center"/>
    </xf>
    <xf numFmtId="43" fontId="37" fillId="2" borderId="0" xfId="1" applyNumberFormat="1" applyFont="1" applyFill="1" applyAlignment="1">
      <alignment vertical="center"/>
    </xf>
    <xf numFmtId="0" fontId="25" fillId="0" borderId="1" xfId="3" applyFont="1" applyFill="1" applyBorder="1" applyAlignment="1">
      <alignment horizontal="center" vertical="center" wrapText="1"/>
    </xf>
    <xf numFmtId="0" fontId="25" fillId="2" borderId="1" xfId="0" quotePrefix="1" applyFont="1" applyFill="1" applyBorder="1" applyAlignment="1">
      <alignment horizontal="center" vertical="center"/>
    </xf>
    <xf numFmtId="165" fontId="25" fillId="2" borderId="1" xfId="1" applyNumberFormat="1" applyFont="1" applyFill="1" applyBorder="1" applyAlignment="1">
      <alignment vertical="center"/>
    </xf>
    <xf numFmtId="165" fontId="25" fillId="0" borderId="1" xfId="1" applyNumberFormat="1" applyFont="1" applyFill="1" applyBorder="1" applyAlignment="1">
      <alignment vertical="center"/>
    </xf>
    <xf numFmtId="41" fontId="25" fillId="0" borderId="0" xfId="7" applyFont="1" applyFill="1" applyAlignment="1">
      <alignment vertical="center"/>
    </xf>
    <xf numFmtId="165" fontId="25" fillId="0" borderId="0" xfId="1" applyNumberFormat="1" applyFont="1" applyFill="1" applyAlignment="1">
      <alignment vertical="center"/>
    </xf>
    <xf numFmtId="165" fontId="25" fillId="0" borderId="0" xfId="1" quotePrefix="1" applyNumberFormat="1" applyFont="1" applyFill="1" applyAlignment="1">
      <alignment vertical="center"/>
    </xf>
    <xf numFmtId="0" fontId="38" fillId="0" borderId="0" xfId="0" applyFont="1" applyAlignment="1">
      <alignment vertical="center"/>
    </xf>
    <xf numFmtId="0" fontId="32" fillId="0" borderId="2" xfId="2" applyFont="1" applyBorder="1" applyAlignment="1">
      <alignment horizontal="center" vertical="center"/>
    </xf>
    <xf numFmtId="0" fontId="32" fillId="0" borderId="2" xfId="2" applyFont="1" applyFill="1" applyBorder="1" applyAlignment="1">
      <alignment horizontal="center" vertical="center"/>
    </xf>
    <xf numFmtId="0" fontId="47" fillId="2" borderId="0" xfId="0" applyFont="1" applyFill="1" applyAlignment="1">
      <alignment vertical="center"/>
    </xf>
    <xf numFmtId="0" fontId="24" fillId="0" borderId="0" xfId="0" applyFont="1" applyAlignment="1">
      <alignment vertical="center"/>
    </xf>
    <xf numFmtId="0" fontId="25" fillId="0" borderId="28" xfId="0" applyFont="1" applyFill="1" applyBorder="1" applyAlignment="1">
      <alignment horizontal="left" vertical="center"/>
    </xf>
    <xf numFmtId="0" fontId="25" fillId="0" borderId="29" xfId="0" applyFont="1" applyFill="1" applyBorder="1" applyAlignment="1">
      <alignment vertical="center"/>
    </xf>
    <xf numFmtId="0" fontId="24" fillId="0" borderId="1" xfId="0" applyFont="1" applyFill="1" applyBorder="1" applyAlignment="1">
      <alignment horizontal="left" vertical="center" wrapText="1"/>
    </xf>
    <xf numFmtId="43" fontId="24" fillId="2" borderId="1" xfId="0" applyNumberFormat="1" applyFont="1" applyFill="1" applyBorder="1" applyAlignment="1">
      <alignment vertical="center"/>
    </xf>
    <xf numFmtId="0" fontId="25" fillId="2" borderId="28" xfId="0" applyFont="1" applyFill="1" applyBorder="1" applyAlignment="1">
      <alignment horizontal="center" vertical="center"/>
    </xf>
    <xf numFmtId="43" fontId="37" fillId="2" borderId="29" xfId="4" applyFont="1" applyFill="1" applyBorder="1" applyAlignment="1">
      <alignment vertical="center"/>
    </xf>
    <xf numFmtId="0" fontId="37" fillId="0" borderId="1" xfId="5" applyFont="1" applyBorder="1" applyAlignment="1">
      <alignment horizontal="center" vertical="center"/>
    </xf>
    <xf numFmtId="0" fontId="25" fillId="2" borderId="29" xfId="0" applyFont="1" applyFill="1" applyBorder="1" applyAlignment="1">
      <alignment horizontal="center" vertical="center"/>
    </xf>
    <xf numFmtId="0" fontId="25" fillId="0" borderId="31" xfId="0" applyFont="1" applyFill="1" applyBorder="1" applyAlignment="1">
      <alignment horizontal="center" vertical="center"/>
    </xf>
    <xf numFmtId="0" fontId="25" fillId="0" borderId="31" xfId="0" applyFont="1" applyFill="1" applyBorder="1" applyAlignment="1">
      <alignment vertical="center"/>
    </xf>
    <xf numFmtId="0" fontId="25" fillId="0" borderId="32" xfId="0" applyFont="1" applyFill="1" applyBorder="1" applyAlignment="1">
      <alignment vertical="center"/>
    </xf>
    <xf numFmtId="0" fontId="25" fillId="0" borderId="6" xfId="0" applyFont="1" applyFill="1" applyBorder="1" applyAlignment="1">
      <alignment horizontal="center" vertical="center"/>
    </xf>
    <xf numFmtId="0" fontId="25" fillId="0" borderId="6" xfId="0" applyFont="1" applyFill="1" applyBorder="1" applyAlignment="1">
      <alignment vertical="center"/>
    </xf>
    <xf numFmtId="43" fontId="24" fillId="0" borderId="6" xfId="0" applyNumberFormat="1" applyFont="1" applyFill="1" applyBorder="1" applyAlignment="1">
      <alignment vertical="center"/>
    </xf>
    <xf numFmtId="0" fontId="25" fillId="0" borderId="34" xfId="0" applyFont="1" applyFill="1" applyBorder="1" applyAlignment="1">
      <alignment vertical="center"/>
    </xf>
    <xf numFmtId="0" fontId="32" fillId="0" borderId="35" xfId="2" applyFont="1" applyBorder="1" applyAlignment="1">
      <alignment horizontal="center" vertical="center"/>
    </xf>
    <xf numFmtId="0" fontId="32" fillId="0" borderId="36" xfId="2" applyFont="1" applyBorder="1" applyAlignment="1">
      <alignment horizontal="center" vertical="center"/>
    </xf>
    <xf numFmtId="0" fontId="32" fillId="0" borderId="36" xfId="2" applyFont="1" applyFill="1" applyBorder="1" applyAlignment="1">
      <alignment horizontal="center" vertical="center"/>
    </xf>
    <xf numFmtId="0" fontId="32" fillId="0" borderId="37" xfId="2" applyFont="1" applyBorder="1" applyAlignment="1">
      <alignment horizontal="center" vertical="center"/>
    </xf>
    <xf numFmtId="0" fontId="24" fillId="0" borderId="33" xfId="0" applyFont="1" applyFill="1" applyBorder="1" applyAlignment="1">
      <alignment horizontal="left" vertical="center"/>
    </xf>
    <xf numFmtId="0" fontId="24" fillId="0" borderId="6" xfId="0" applyFont="1" applyFill="1" applyBorder="1" applyAlignment="1">
      <alignment horizontal="center" vertical="center"/>
    </xf>
    <xf numFmtId="0" fontId="24" fillId="0" borderId="6" xfId="0" applyFont="1" applyFill="1" applyBorder="1" applyAlignment="1">
      <alignment vertical="center"/>
    </xf>
    <xf numFmtId="0" fontId="24" fillId="2" borderId="28" xfId="0" applyFont="1" applyFill="1" applyBorder="1" applyAlignment="1">
      <alignment horizontal="left" vertical="center"/>
    </xf>
    <xf numFmtId="0" fontId="24" fillId="0" borderId="1" xfId="3" quotePrefix="1" applyFont="1" applyFill="1" applyBorder="1" applyAlignment="1">
      <alignment horizontal="center" vertical="center" wrapText="1"/>
    </xf>
    <xf numFmtId="0" fontId="47" fillId="2" borderId="28" xfId="0" applyFont="1" applyFill="1" applyBorder="1" applyAlignment="1">
      <alignment horizontal="left" vertical="center"/>
    </xf>
    <xf numFmtId="0" fontId="47" fillId="2" borderId="1" xfId="0" applyFont="1" applyFill="1" applyBorder="1" applyAlignment="1">
      <alignment horizontal="center" vertical="center"/>
    </xf>
    <xf numFmtId="0" fontId="47" fillId="0" borderId="1" xfId="0" applyFont="1" applyFill="1" applyBorder="1" applyAlignment="1">
      <alignment horizontal="left" vertical="center" wrapText="1"/>
    </xf>
    <xf numFmtId="0" fontId="24" fillId="0" borderId="1" xfId="0" applyFont="1" applyFill="1" applyBorder="1" applyAlignment="1">
      <alignment vertical="center"/>
    </xf>
    <xf numFmtId="0" fontId="24" fillId="0" borderId="0" xfId="0" applyFont="1" applyAlignment="1">
      <alignment wrapText="1"/>
    </xf>
    <xf numFmtId="165" fontId="24" fillId="0" borderId="0" xfId="0" applyNumberFormat="1" applyFont="1" applyAlignment="1">
      <alignment vertical="center"/>
    </xf>
    <xf numFmtId="0" fontId="25" fillId="0" borderId="1" xfId="0" applyFont="1" applyBorder="1" applyAlignment="1">
      <alignment horizontal="center" vertical="center"/>
    </xf>
    <xf numFmtId="0" fontId="28" fillId="0" borderId="0" xfId="0" applyFont="1" applyBorder="1" applyAlignment="1">
      <alignment horizontal="left" vertical="center"/>
    </xf>
    <xf numFmtId="0" fontId="24" fillId="0" borderId="26" xfId="0" applyFont="1" applyBorder="1" applyAlignment="1">
      <alignment horizontal="center" vertical="center"/>
    </xf>
    <xf numFmtId="0" fontId="24" fillId="0" borderId="1" xfId="0" applyFont="1" applyBorder="1" applyAlignment="1">
      <alignment horizontal="center" vertical="center"/>
    </xf>
    <xf numFmtId="0" fontId="24" fillId="0" borderId="31" xfId="0" applyFont="1" applyBorder="1" applyAlignment="1">
      <alignment horizontal="center" vertical="center"/>
    </xf>
    <xf numFmtId="0" fontId="24" fillId="0" borderId="0" xfId="0" applyFont="1" applyAlignment="1">
      <alignment horizontal="center"/>
    </xf>
    <xf numFmtId="0" fontId="24" fillId="0" borderId="26" xfId="0" applyFont="1" applyBorder="1" applyAlignment="1">
      <alignment horizontal="center" vertical="center" wrapText="1"/>
    </xf>
    <xf numFmtId="0" fontId="24" fillId="0" borderId="1" xfId="0" applyFont="1" applyBorder="1" applyAlignment="1">
      <alignment horizontal="center" vertical="center" wrapText="1"/>
    </xf>
    <xf numFmtId="0" fontId="24" fillId="0" borderId="31" xfId="0" applyFont="1" applyBorder="1" applyAlignment="1">
      <alignment horizontal="center" vertical="center" wrapText="1"/>
    </xf>
    <xf numFmtId="0" fontId="34" fillId="0" borderId="0" xfId="0" applyFont="1" applyAlignment="1">
      <alignment horizontal="center"/>
    </xf>
    <xf numFmtId="0" fontId="24" fillId="0" borderId="25" xfId="0" applyFont="1" applyBorder="1" applyAlignment="1">
      <alignment horizontal="center" vertical="center" wrapText="1"/>
    </xf>
    <xf numFmtId="0" fontId="24" fillId="0" borderId="28" xfId="0" applyFont="1" applyBorder="1" applyAlignment="1">
      <alignment horizontal="center" vertical="center" wrapText="1"/>
    </xf>
    <xf numFmtId="0" fontId="24" fillId="0" borderId="30" xfId="0" applyFont="1" applyBorder="1" applyAlignment="1">
      <alignment horizontal="center" vertical="center" wrapText="1"/>
    </xf>
    <xf numFmtId="0" fontId="26" fillId="0" borderId="0" xfId="0" applyFont="1" applyAlignment="1">
      <alignment horizontal="center"/>
    </xf>
    <xf numFmtId="0" fontId="24" fillId="0" borderId="27" xfId="0" applyFont="1" applyBorder="1" applyAlignment="1">
      <alignment horizontal="center" vertical="center"/>
    </xf>
    <xf numFmtId="0" fontId="24" fillId="0" borderId="29" xfId="0" applyFont="1" applyBorder="1" applyAlignment="1">
      <alignment horizontal="center" vertical="center"/>
    </xf>
    <xf numFmtId="0" fontId="24" fillId="0" borderId="32" xfId="0" applyFont="1" applyBorder="1" applyAlignment="1">
      <alignment horizontal="center" vertical="center"/>
    </xf>
    <xf numFmtId="0" fontId="10" fillId="0" borderId="0" xfId="0" applyFont="1" applyAlignment="1">
      <alignment horizontal="center"/>
    </xf>
    <xf numFmtId="0" fontId="6" fillId="0" borderId="1" xfId="2" applyFont="1" applyBorder="1" applyAlignment="1">
      <alignment horizontal="center" vertical="center" wrapText="1"/>
    </xf>
    <xf numFmtId="0" fontId="12" fillId="0" borderId="1" xfId="0" applyFont="1" applyBorder="1" applyAlignment="1">
      <alignment horizontal="center" vertical="center"/>
    </xf>
    <xf numFmtId="0" fontId="6" fillId="0" borderId="1" xfId="3" applyFont="1" applyBorder="1" applyAlignment="1">
      <alignment horizontal="center" vertical="center" wrapText="1"/>
    </xf>
    <xf numFmtId="0" fontId="6" fillId="0" borderId="2" xfId="3" applyFont="1" applyBorder="1" applyAlignment="1">
      <alignment horizontal="center" vertical="center" wrapText="1"/>
    </xf>
    <xf numFmtId="0" fontId="6" fillId="0" borderId="3" xfId="3" applyFont="1" applyBorder="1" applyAlignment="1">
      <alignment horizontal="center" vertical="center" wrapText="1"/>
    </xf>
    <xf numFmtId="0" fontId="6" fillId="0" borderId="6" xfId="3" applyFont="1" applyBorder="1" applyAlignment="1">
      <alignment horizontal="center" vertical="center" wrapText="1"/>
    </xf>
    <xf numFmtId="0" fontId="6" fillId="0" borderId="1" xfId="3" applyFont="1" applyFill="1" applyBorder="1" applyAlignment="1">
      <alignment horizontal="center" vertical="center" wrapText="1"/>
    </xf>
    <xf numFmtId="0" fontId="6" fillId="0" borderId="2" xfId="3" applyFont="1" applyFill="1" applyBorder="1" applyAlignment="1">
      <alignment horizontal="center" vertical="center"/>
    </xf>
    <xf numFmtId="0" fontId="6" fillId="0" borderId="3" xfId="3" applyFont="1" applyFill="1" applyBorder="1" applyAlignment="1">
      <alignment horizontal="center" vertical="center"/>
    </xf>
    <xf numFmtId="0" fontId="6" fillId="0" borderId="6" xfId="3" applyFont="1" applyFill="1" applyBorder="1" applyAlignment="1">
      <alignment horizontal="center" vertical="center"/>
    </xf>
    <xf numFmtId="0" fontId="0" fillId="0" borderId="1" xfId="0" applyFill="1" applyBorder="1" applyAlignment="1">
      <alignment horizontal="center" wrapText="1"/>
    </xf>
    <xf numFmtId="0" fontId="6" fillId="0" borderId="1" xfId="3" applyFont="1" applyBorder="1" applyAlignment="1">
      <alignment horizontal="center" vertical="center"/>
    </xf>
    <xf numFmtId="0" fontId="6" fillId="2" borderId="1" xfId="3" applyFont="1" applyFill="1" applyBorder="1" applyAlignment="1">
      <alignment horizontal="center" vertical="center" wrapText="1"/>
    </xf>
    <xf numFmtId="0" fontId="6" fillId="2" borderId="8" xfId="3" applyFont="1" applyFill="1" applyBorder="1" applyAlignment="1">
      <alignment horizontal="center" vertical="center" wrapText="1"/>
    </xf>
    <xf numFmtId="0" fontId="6" fillId="2" borderId="9" xfId="3" applyFont="1" applyFill="1" applyBorder="1" applyAlignment="1">
      <alignment horizontal="center" vertical="center" wrapText="1"/>
    </xf>
    <xf numFmtId="0" fontId="6" fillId="2" borderId="10" xfId="3"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12" fillId="2" borderId="4" xfId="0" applyFont="1" applyFill="1" applyBorder="1" applyAlignment="1">
      <alignment horizontal="center"/>
    </xf>
    <xf numFmtId="0" fontId="12" fillId="2" borderId="7" xfId="0" applyFont="1" applyFill="1" applyBorder="1" applyAlignment="1">
      <alignment horizontal="center"/>
    </xf>
    <xf numFmtId="0" fontId="12" fillId="2" borderId="5" xfId="0" applyFont="1" applyFill="1" applyBorder="1" applyAlignment="1">
      <alignment horizontal="center"/>
    </xf>
    <xf numFmtId="0" fontId="12" fillId="2" borderId="1" xfId="0" applyFont="1" applyFill="1" applyBorder="1" applyAlignment="1">
      <alignment horizontal="center"/>
    </xf>
    <xf numFmtId="0" fontId="6" fillId="0" borderId="1" xfId="0" applyFont="1" applyFill="1" applyBorder="1" applyAlignment="1">
      <alignment horizontal="center" vertical="center" wrapText="1"/>
    </xf>
    <xf numFmtId="0" fontId="0" fillId="0" borderId="0" xfId="0" applyAlignment="1">
      <alignment horizontal="center"/>
    </xf>
    <xf numFmtId="0" fontId="0" fillId="0" borderId="0" xfId="0" applyFont="1" applyAlignment="1">
      <alignment horizontal="center"/>
    </xf>
    <xf numFmtId="0" fontId="8" fillId="0" borderId="0" xfId="0" applyFont="1" applyAlignment="1">
      <alignment horizontal="center"/>
    </xf>
    <xf numFmtId="0" fontId="24" fillId="0" borderId="0" xfId="0" applyFont="1" applyAlignment="1">
      <alignment horizontal="center" wrapText="1"/>
    </xf>
    <xf numFmtId="0" fontId="24" fillId="0" borderId="1" xfId="3" applyFont="1" applyFill="1" applyBorder="1" applyAlignment="1">
      <alignment horizontal="center" vertical="center"/>
    </xf>
    <xf numFmtId="0" fontId="24" fillId="0" borderId="31" xfId="3" applyFont="1" applyFill="1" applyBorder="1" applyAlignment="1">
      <alignment horizontal="center" vertical="center"/>
    </xf>
    <xf numFmtId="0" fontId="24" fillId="0" borderId="26" xfId="3" applyFont="1" applyFill="1" applyBorder="1" applyAlignment="1">
      <alignment horizontal="center" vertical="center" wrapText="1"/>
    </xf>
    <xf numFmtId="0" fontId="24" fillId="0" borderId="1" xfId="3" applyFont="1" applyFill="1" applyBorder="1" applyAlignment="1">
      <alignment horizontal="center" vertical="center" wrapText="1"/>
    </xf>
    <xf numFmtId="0" fontId="24" fillId="0" borderId="31" xfId="3" applyFont="1" applyFill="1" applyBorder="1" applyAlignment="1">
      <alignment horizontal="center" vertical="center" wrapText="1"/>
    </xf>
    <xf numFmtId="0" fontId="26" fillId="0" borderId="0" xfId="0" applyFont="1" applyAlignment="1">
      <alignment horizontal="center" vertical="center"/>
    </xf>
    <xf numFmtId="0" fontId="24" fillId="0" borderId="25" xfId="2" applyFont="1" applyFill="1" applyBorder="1" applyAlignment="1">
      <alignment horizontal="center" vertical="center" wrapText="1"/>
    </xf>
    <xf numFmtId="0" fontId="24" fillId="0" borderId="28" xfId="2" applyFont="1" applyFill="1" applyBorder="1" applyAlignment="1">
      <alignment horizontal="center" vertical="center" wrapText="1"/>
    </xf>
    <xf numFmtId="0" fontId="24" fillId="0" borderId="30" xfId="2" applyFont="1" applyFill="1" applyBorder="1" applyAlignment="1">
      <alignment horizontal="center" vertical="center" wrapText="1"/>
    </xf>
    <xf numFmtId="0" fontId="24" fillId="0" borderId="26" xfId="0" applyFont="1" applyFill="1" applyBorder="1" applyAlignment="1">
      <alignment horizontal="center" vertical="center"/>
    </xf>
    <xf numFmtId="0" fontId="24" fillId="0" borderId="1" xfId="0" applyFont="1" applyFill="1" applyBorder="1" applyAlignment="1">
      <alignment horizontal="center" vertical="center"/>
    </xf>
    <xf numFmtId="0" fontId="24" fillId="0" borderId="31" xfId="0" applyFont="1" applyFill="1" applyBorder="1" applyAlignment="1">
      <alignment horizontal="center" vertical="center"/>
    </xf>
    <xf numFmtId="0" fontId="24" fillId="0" borderId="27" xfId="3" applyFont="1" applyFill="1" applyBorder="1" applyAlignment="1">
      <alignment horizontal="center" vertical="center"/>
    </xf>
    <xf numFmtId="0" fontId="24" fillId="0" borderId="29" xfId="3" applyFont="1" applyFill="1" applyBorder="1" applyAlignment="1">
      <alignment horizontal="center" vertical="center"/>
    </xf>
    <xf numFmtId="0" fontId="24" fillId="0" borderId="32" xfId="3" applyFont="1" applyFill="1" applyBorder="1" applyAlignment="1">
      <alignment horizontal="center" vertical="center"/>
    </xf>
    <xf numFmtId="0" fontId="30" fillId="0" borderId="0" xfId="0" applyFont="1" applyAlignment="1">
      <alignment horizontal="left" vertical="center"/>
    </xf>
    <xf numFmtId="0" fontId="28" fillId="0" borderId="0" xfId="0" applyFont="1" applyAlignment="1">
      <alignment horizontal="left" vertical="center"/>
    </xf>
    <xf numFmtId="165" fontId="35" fillId="0" borderId="4" xfId="1" applyNumberFormat="1" applyFont="1" applyFill="1" applyBorder="1" applyAlignment="1">
      <alignment horizontal="center" vertical="center" wrapText="1"/>
    </xf>
    <xf numFmtId="165" fontId="35" fillId="0" borderId="7" xfId="1" applyNumberFormat="1" applyFont="1" applyFill="1" applyBorder="1" applyAlignment="1">
      <alignment horizontal="center" vertical="center" wrapText="1"/>
    </xf>
    <xf numFmtId="165" fontId="35" fillId="0" borderId="5" xfId="1" applyNumberFormat="1" applyFont="1" applyFill="1" applyBorder="1" applyAlignment="1">
      <alignment horizontal="center" vertical="center" wrapText="1"/>
    </xf>
    <xf numFmtId="165" fontId="23" fillId="0" borderId="2" xfId="1" applyNumberFormat="1" applyFont="1" applyFill="1" applyBorder="1" applyAlignment="1">
      <alignment horizontal="center" vertical="center" wrapText="1"/>
    </xf>
    <xf numFmtId="165" fontId="23" fillId="0" borderId="6" xfId="1" applyNumberFormat="1" applyFont="1" applyFill="1" applyBorder="1" applyAlignment="1">
      <alignment horizontal="center" vertical="center" wrapText="1"/>
    </xf>
    <xf numFmtId="0" fontId="23" fillId="0" borderId="2" xfId="0" applyFont="1" applyFill="1" applyBorder="1" applyAlignment="1">
      <alignment horizontal="center" vertical="center" wrapText="1"/>
    </xf>
    <xf numFmtId="0" fontId="23" fillId="0" borderId="6" xfId="0" applyFont="1" applyFill="1" applyBorder="1" applyAlignment="1">
      <alignment horizontal="center" vertical="center" wrapText="1"/>
    </xf>
    <xf numFmtId="0" fontId="47" fillId="0" borderId="18" xfId="3" applyFont="1" applyFill="1" applyBorder="1" applyAlignment="1">
      <alignment horizontal="center" vertical="center" wrapText="1"/>
    </xf>
    <xf numFmtId="0" fontId="47" fillId="0" borderId="1" xfId="3" applyFont="1" applyFill="1" applyBorder="1" applyAlignment="1">
      <alignment horizontal="center" vertical="center" wrapText="1"/>
    </xf>
    <xf numFmtId="0" fontId="47" fillId="0" borderId="23" xfId="3" applyFont="1" applyFill="1" applyBorder="1" applyAlignment="1">
      <alignment horizontal="center" vertical="center" wrapText="1"/>
    </xf>
    <xf numFmtId="0" fontId="47" fillId="0" borderId="1" xfId="3" applyFont="1" applyFill="1" applyBorder="1" applyAlignment="1">
      <alignment horizontal="center" vertical="center"/>
    </xf>
    <xf numFmtId="0" fontId="47" fillId="0" borderId="23" xfId="3" applyFont="1" applyFill="1" applyBorder="1" applyAlignment="1">
      <alignment horizontal="center" vertical="center"/>
    </xf>
    <xf numFmtId="0" fontId="47" fillId="0" borderId="19" xfId="3" applyFont="1" applyFill="1" applyBorder="1" applyAlignment="1">
      <alignment horizontal="center" vertical="center"/>
    </xf>
    <xf numFmtId="0" fontId="47" fillId="0" borderId="21" xfId="3" applyFont="1" applyFill="1" applyBorder="1" applyAlignment="1">
      <alignment horizontal="center" vertical="center"/>
    </xf>
    <xf numFmtId="0" fontId="47" fillId="0" borderId="24" xfId="3" applyFont="1" applyFill="1" applyBorder="1" applyAlignment="1">
      <alignment horizontal="center" vertical="center"/>
    </xf>
    <xf numFmtId="0" fontId="47" fillId="0" borderId="17" xfId="2" applyFont="1" applyFill="1" applyBorder="1" applyAlignment="1">
      <alignment horizontal="center" vertical="center" wrapText="1"/>
    </xf>
    <xf numFmtId="0" fontId="47" fillId="0" borderId="20" xfId="2" applyFont="1" applyFill="1" applyBorder="1" applyAlignment="1">
      <alignment horizontal="center" vertical="center" wrapText="1"/>
    </xf>
    <xf numFmtId="0" fontId="47" fillId="0" borderId="22" xfId="2" applyFont="1" applyFill="1" applyBorder="1" applyAlignment="1">
      <alignment horizontal="center" vertical="center" wrapText="1"/>
    </xf>
    <xf numFmtId="165" fontId="24" fillId="0" borderId="4" xfId="13" applyNumberFormat="1" applyFont="1" applyFill="1" applyBorder="1" applyAlignment="1">
      <alignment horizontal="center" vertical="center" wrapText="1"/>
    </xf>
    <xf numFmtId="165" fontId="24" fillId="0" borderId="7" xfId="13" applyNumberFormat="1" applyFont="1" applyFill="1" applyBorder="1" applyAlignment="1">
      <alignment horizontal="center" vertical="center" wrapText="1"/>
    </xf>
    <xf numFmtId="165" fontId="24" fillId="0" borderId="5" xfId="13" applyNumberFormat="1" applyFont="1" applyFill="1" applyBorder="1" applyAlignment="1">
      <alignment horizontal="center" vertical="center" wrapText="1"/>
    </xf>
    <xf numFmtId="165" fontId="32" fillId="0" borderId="2" xfId="13" applyNumberFormat="1" applyFont="1" applyFill="1" applyBorder="1" applyAlignment="1">
      <alignment horizontal="center" vertical="center" wrapText="1"/>
    </xf>
    <xf numFmtId="165" fontId="32" fillId="0" borderId="6" xfId="13" applyNumberFormat="1" applyFont="1" applyFill="1" applyBorder="1" applyAlignment="1">
      <alignment horizontal="center" vertical="center" wrapText="1"/>
    </xf>
    <xf numFmtId="0" fontId="32" fillId="0" borderId="2" xfId="0" applyFont="1" applyFill="1" applyBorder="1" applyAlignment="1">
      <alignment horizontal="center" vertical="center" wrapText="1"/>
    </xf>
    <xf numFmtId="0" fontId="32" fillId="0" borderId="6" xfId="0" applyFont="1" applyFill="1" applyBorder="1" applyAlignment="1">
      <alignment horizontal="center" vertical="center" wrapText="1"/>
    </xf>
    <xf numFmtId="0" fontId="39" fillId="0" borderId="15" xfId="10" applyFont="1" applyFill="1" applyBorder="1" applyAlignment="1">
      <alignment horizontal="left"/>
    </xf>
    <xf numFmtId="0" fontId="39" fillId="0" borderId="1" xfId="10" applyFont="1" applyFill="1" applyBorder="1" applyAlignment="1">
      <alignment horizontal="center" vertical="center" wrapText="1"/>
    </xf>
    <xf numFmtId="0" fontId="39" fillId="5" borderId="1" xfId="10" applyFont="1" applyFill="1" applyBorder="1" applyAlignment="1">
      <alignment horizontal="center" vertical="center" wrapText="1"/>
    </xf>
    <xf numFmtId="0" fontId="39" fillId="0" borderId="1" xfId="12" applyFont="1" applyFill="1" applyBorder="1" applyAlignment="1">
      <alignment horizontal="center" vertical="center" wrapText="1"/>
    </xf>
    <xf numFmtId="0" fontId="39" fillId="0" borderId="2" xfId="12" applyFont="1" applyFill="1" applyBorder="1" applyAlignment="1">
      <alignment horizontal="center" vertical="center" wrapText="1"/>
    </xf>
    <xf numFmtId="0" fontId="39" fillId="0" borderId="3" xfId="12" applyFont="1" applyFill="1" applyBorder="1" applyAlignment="1">
      <alignment horizontal="center" vertical="center" wrapText="1"/>
    </xf>
    <xf numFmtId="0" fontId="39" fillId="0" borderId="6" xfId="12" applyFont="1" applyFill="1" applyBorder="1" applyAlignment="1">
      <alignment horizontal="center" vertical="center" wrapText="1"/>
    </xf>
    <xf numFmtId="0" fontId="39" fillId="0" borderId="0" xfId="12" applyFont="1" applyFill="1" applyBorder="1" applyAlignment="1">
      <alignment horizontal="center" vertical="center" wrapText="1"/>
    </xf>
    <xf numFmtId="0" fontId="39" fillId="0" borderId="12" xfId="10" applyFont="1" applyFill="1" applyBorder="1" applyAlignment="1">
      <alignment horizontal="center" vertical="center" wrapText="1"/>
    </xf>
    <xf numFmtId="0" fontId="39" fillId="0" borderId="14" xfId="10" applyFont="1" applyFill="1" applyBorder="1" applyAlignment="1">
      <alignment horizontal="center" vertical="center" wrapText="1"/>
    </xf>
    <xf numFmtId="0" fontId="39" fillId="0" borderId="2" xfId="10" applyFont="1" applyFill="1" applyBorder="1" applyAlignment="1">
      <alignment horizontal="center" vertical="center" wrapText="1"/>
    </xf>
    <xf numFmtId="0" fontId="39" fillId="0" borderId="3" xfId="10" applyFont="1" applyFill="1" applyBorder="1" applyAlignment="1">
      <alignment horizontal="center" vertical="center" wrapText="1"/>
    </xf>
    <xf numFmtId="0" fontId="39" fillId="0" borderId="6" xfId="10" applyFont="1" applyFill="1" applyBorder="1" applyAlignment="1">
      <alignment horizontal="center" vertical="center" wrapText="1"/>
    </xf>
    <xf numFmtId="0" fontId="39" fillId="0" borderId="4" xfId="12" applyFont="1" applyFill="1" applyBorder="1" applyAlignment="1">
      <alignment horizontal="center" vertical="center" wrapText="1"/>
    </xf>
    <xf numFmtId="0" fontId="39" fillId="0" borderId="5" xfId="12" applyFont="1" applyFill="1" applyBorder="1" applyAlignment="1">
      <alignment horizontal="center" vertical="center" wrapText="1"/>
    </xf>
    <xf numFmtId="0" fontId="39" fillId="0" borderId="7" xfId="12" applyFont="1" applyFill="1" applyBorder="1" applyAlignment="1">
      <alignment horizontal="center" vertical="center" wrapText="1"/>
    </xf>
    <xf numFmtId="0" fontId="40" fillId="0" borderId="1" xfId="10" applyFont="1" applyFill="1" applyBorder="1" applyAlignment="1">
      <alignment horizontal="center" vertical="top" wrapText="1"/>
    </xf>
    <xf numFmtId="0" fontId="39" fillId="0" borderId="4" xfId="10" applyFont="1" applyFill="1" applyBorder="1" applyAlignment="1">
      <alignment horizontal="center" vertical="top"/>
    </xf>
    <xf numFmtId="0" fontId="39" fillId="0" borderId="7" xfId="10" applyFont="1" applyFill="1" applyBorder="1" applyAlignment="1">
      <alignment horizontal="center" vertical="top"/>
    </xf>
    <xf numFmtId="0" fontId="39" fillId="0" borderId="5" xfId="10" applyFont="1" applyFill="1" applyBorder="1" applyAlignment="1">
      <alignment horizontal="center" vertical="top"/>
    </xf>
    <xf numFmtId="0" fontId="39" fillId="0" borderId="4" xfId="10" applyFont="1" applyFill="1" applyBorder="1" applyAlignment="1">
      <alignment horizontal="center" vertical="center"/>
    </xf>
    <xf numFmtId="0" fontId="39" fillId="0" borderId="7" xfId="10" applyFont="1" applyFill="1" applyBorder="1" applyAlignment="1">
      <alignment horizontal="center" vertical="center"/>
    </xf>
    <xf numFmtId="0" fontId="39" fillId="0" borderId="5" xfId="10" applyFont="1" applyFill="1" applyBorder="1" applyAlignment="1">
      <alignment horizontal="center" vertical="center"/>
    </xf>
    <xf numFmtId="0" fontId="24" fillId="0" borderId="17" xfId="2" applyFont="1" applyBorder="1" applyAlignment="1">
      <alignment horizontal="center" vertical="center" wrapText="1"/>
    </xf>
    <xf numFmtId="0" fontId="47" fillId="0" borderId="18" xfId="3" applyFont="1" applyBorder="1" applyAlignment="1">
      <alignment horizontal="center" vertical="center" wrapText="1"/>
    </xf>
    <xf numFmtId="0" fontId="24" fillId="0" borderId="18" xfId="3" applyFont="1" applyBorder="1" applyAlignment="1">
      <alignment horizontal="center" vertical="center" wrapText="1"/>
    </xf>
    <xf numFmtId="0" fontId="24" fillId="0" borderId="19" xfId="3" applyFont="1" applyBorder="1" applyAlignment="1">
      <alignment horizontal="center" vertical="center"/>
    </xf>
    <xf numFmtId="0" fontId="24" fillId="0" borderId="20" xfId="2" applyFont="1" applyBorder="1" applyAlignment="1">
      <alignment horizontal="center" vertical="center" wrapText="1"/>
    </xf>
    <xf numFmtId="0" fontId="47" fillId="0" borderId="1" xfId="3" applyFont="1" applyBorder="1" applyAlignment="1">
      <alignment horizontal="center" vertical="center" wrapText="1"/>
    </xf>
    <xf numFmtId="0" fontId="24" fillId="0" borderId="1" xfId="3" applyFont="1" applyBorder="1" applyAlignment="1">
      <alignment horizontal="center" vertical="center" wrapText="1"/>
    </xf>
    <xf numFmtId="0" fontId="24" fillId="0" borderId="1" xfId="3" applyFont="1" applyBorder="1" applyAlignment="1">
      <alignment horizontal="center" vertical="center"/>
    </xf>
    <xf numFmtId="0" fontId="24" fillId="0" borderId="21" xfId="3" applyFont="1" applyBorder="1" applyAlignment="1">
      <alignment horizontal="center" vertical="center"/>
    </xf>
    <xf numFmtId="0" fontId="24" fillId="0" borderId="22" xfId="2" applyFont="1" applyBorder="1" applyAlignment="1">
      <alignment horizontal="center" vertical="center" wrapText="1"/>
    </xf>
    <xf numFmtId="0" fontId="47" fillId="0" borderId="23" xfId="3" applyFont="1" applyBorder="1" applyAlignment="1">
      <alignment horizontal="center" vertical="center" wrapText="1"/>
    </xf>
    <xf numFmtId="0" fontId="24" fillId="0" borderId="23" xfId="3" applyFont="1" applyBorder="1" applyAlignment="1">
      <alignment horizontal="center" vertical="center" wrapText="1"/>
    </xf>
    <xf numFmtId="0" fontId="24" fillId="0" borderId="23" xfId="3" applyFont="1" applyBorder="1" applyAlignment="1">
      <alignment horizontal="center" vertical="center"/>
    </xf>
    <xf numFmtId="0" fontId="24" fillId="0" borderId="24" xfId="3" applyFont="1" applyBorder="1" applyAlignment="1">
      <alignment horizontal="center" vertical="center"/>
    </xf>
    <xf numFmtId="0" fontId="32" fillId="0" borderId="38" xfId="2" applyFont="1" applyBorder="1" applyAlignment="1">
      <alignment horizontal="center" vertical="center"/>
    </xf>
    <xf numFmtId="0" fontId="32" fillId="0" borderId="6" xfId="2" applyFont="1" applyBorder="1" applyAlignment="1">
      <alignment horizontal="center" vertical="center"/>
    </xf>
    <xf numFmtId="0" fontId="32" fillId="0" borderId="6" xfId="3" applyFont="1" applyBorder="1" applyAlignment="1">
      <alignment horizontal="center" vertical="center"/>
    </xf>
    <xf numFmtId="0" fontId="32" fillId="0" borderId="39" xfId="2" applyFont="1" applyBorder="1" applyAlignment="1">
      <alignment horizontal="center" vertical="center"/>
    </xf>
    <xf numFmtId="0" fontId="32" fillId="2" borderId="20" xfId="0" applyFont="1" applyFill="1" applyBorder="1" applyAlignment="1">
      <alignment horizontal="left" vertical="center"/>
    </xf>
    <xf numFmtId="0" fontId="32" fillId="2" borderId="1" xfId="0" applyFont="1" applyFill="1" applyBorder="1" applyAlignment="1">
      <alignment vertical="center" wrapText="1"/>
    </xf>
    <xf numFmtId="0" fontId="31" fillId="2" borderId="1" xfId="0" applyFont="1" applyFill="1" applyBorder="1" applyAlignment="1">
      <alignment vertical="center"/>
    </xf>
    <xf numFmtId="0" fontId="31" fillId="0" borderId="1" xfId="0" applyFont="1" applyBorder="1" applyAlignment="1">
      <alignment vertical="center"/>
    </xf>
    <xf numFmtId="165" fontId="32" fillId="0" borderId="1" xfId="13" applyNumberFormat="1" applyFont="1" applyFill="1" applyBorder="1" applyAlignment="1">
      <alignment vertical="center"/>
    </xf>
    <xf numFmtId="0" fontId="31" fillId="0" borderId="21" xfId="0" applyFont="1" applyBorder="1" applyAlignment="1">
      <alignment vertical="center"/>
    </xf>
    <xf numFmtId="0" fontId="32" fillId="2" borderId="1" xfId="0" applyFont="1" applyFill="1" applyBorder="1" applyAlignment="1">
      <alignment horizontal="center" vertical="center"/>
    </xf>
    <xf numFmtId="0" fontId="51" fillId="0" borderId="1" xfId="0" applyFont="1" applyBorder="1" applyAlignment="1">
      <alignment vertical="center"/>
    </xf>
    <xf numFmtId="0" fontId="32" fillId="0" borderId="1" xfId="0" applyFont="1" applyBorder="1" applyAlignment="1">
      <alignment vertical="center"/>
    </xf>
    <xf numFmtId="165" fontId="31" fillId="0" borderId="1" xfId="13" applyNumberFormat="1" applyFont="1" applyFill="1" applyBorder="1" applyAlignment="1">
      <alignment vertical="center"/>
    </xf>
    <xf numFmtId="0" fontId="32" fillId="2" borderId="1" xfId="0" applyFont="1" applyFill="1" applyBorder="1" applyAlignment="1">
      <alignment vertical="center"/>
    </xf>
    <xf numFmtId="0" fontId="31" fillId="2" borderId="1" xfId="0" applyFont="1" applyFill="1" applyBorder="1" applyAlignment="1">
      <alignment horizontal="center" vertical="center"/>
    </xf>
    <xf numFmtId="165" fontId="31" fillId="0" borderId="1" xfId="0" applyNumberFormat="1" applyFont="1" applyBorder="1" applyAlignment="1">
      <alignment vertical="center"/>
    </xf>
    <xf numFmtId="0" fontId="31" fillId="2" borderId="1" xfId="0" applyFont="1" applyFill="1" applyBorder="1" applyAlignment="1">
      <alignment horizontal="center" vertical="center" wrapText="1"/>
    </xf>
    <xf numFmtId="165" fontId="31" fillId="0" borderId="1" xfId="13" applyNumberFormat="1" applyFont="1" applyFill="1" applyBorder="1" applyAlignment="1">
      <alignment horizontal="center" vertical="center"/>
    </xf>
    <xf numFmtId="0" fontId="32" fillId="2" borderId="20" xfId="0" quotePrefix="1" applyFont="1" applyFill="1" applyBorder="1" applyAlignment="1">
      <alignment horizontal="left" vertical="center"/>
    </xf>
    <xf numFmtId="0" fontId="29" fillId="0" borderId="0" xfId="0" applyFont="1" applyAlignment="1"/>
    <xf numFmtId="0" fontId="25" fillId="0" borderId="0" xfId="0" applyFont="1" applyFill="1"/>
    <xf numFmtId="0" fontId="25" fillId="0" borderId="20" xfId="0" applyFont="1" applyBorder="1" applyAlignment="1">
      <alignment horizontal="left" vertical="center"/>
    </xf>
    <xf numFmtId="0" fontId="25" fillId="0" borderId="1" xfId="0" applyFont="1" applyBorder="1"/>
    <xf numFmtId="43" fontId="48" fillId="0" borderId="1" xfId="0" applyNumberFormat="1" applyFont="1" applyBorder="1"/>
    <xf numFmtId="0" fontId="25" fillId="0" borderId="21" xfId="0" applyFont="1" applyBorder="1"/>
    <xf numFmtId="0" fontId="30" fillId="0" borderId="0" xfId="0" applyFont="1" applyAlignment="1"/>
    <xf numFmtId="0" fontId="24" fillId="0" borderId="18" xfId="2" applyFont="1" applyBorder="1" applyAlignment="1">
      <alignment horizontal="center" vertical="center" wrapText="1"/>
    </xf>
    <xf numFmtId="0" fontId="24" fillId="0" borderId="1" xfId="2" applyFont="1" applyBorder="1" applyAlignment="1">
      <alignment horizontal="center" vertical="center" wrapText="1"/>
    </xf>
    <xf numFmtId="0" fontId="24" fillId="0" borderId="23" xfId="2" applyFont="1" applyBorder="1" applyAlignment="1">
      <alignment horizontal="center" vertical="center" wrapText="1"/>
    </xf>
    <xf numFmtId="0" fontId="26" fillId="0" borderId="0" xfId="0" applyFont="1" applyAlignment="1">
      <alignment horizontal="center" vertical="top"/>
    </xf>
    <xf numFmtId="0" fontId="25" fillId="0" borderId="0" xfId="0" applyFont="1" applyAlignment="1">
      <alignment vertical="top"/>
    </xf>
    <xf numFmtId="0" fontId="52" fillId="0" borderId="0" xfId="0" applyFont="1" applyAlignment="1"/>
    <xf numFmtId="0" fontId="24" fillId="0" borderId="38" xfId="2" applyFont="1" applyBorder="1" applyAlignment="1">
      <alignment horizontal="center" vertical="center"/>
    </xf>
    <xf numFmtId="0" fontId="24" fillId="0" borderId="6" xfId="2" applyFont="1" applyBorder="1" applyAlignment="1">
      <alignment horizontal="center" vertical="center"/>
    </xf>
    <xf numFmtId="0" fontId="24" fillId="0" borderId="6" xfId="3" applyFont="1" applyBorder="1" applyAlignment="1">
      <alignment horizontal="center" vertical="center"/>
    </xf>
    <xf numFmtId="0" fontId="24" fillId="0" borderId="39" xfId="2" applyFont="1" applyBorder="1" applyAlignment="1">
      <alignment horizontal="center" vertical="center"/>
    </xf>
    <xf numFmtId="0" fontId="24" fillId="0" borderId="20" xfId="3" applyFont="1" applyBorder="1" applyAlignment="1">
      <alignment horizontal="left" vertical="center"/>
    </xf>
    <xf numFmtId="0" fontId="24" fillId="0" borderId="1" xfId="3" applyFont="1" applyBorder="1" applyAlignment="1">
      <alignment vertical="center" wrapText="1"/>
    </xf>
    <xf numFmtId="0" fontId="25" fillId="0" borderId="1" xfId="3" applyFont="1" applyBorder="1" applyAlignment="1">
      <alignment vertical="center"/>
    </xf>
    <xf numFmtId="43" fontId="53" fillId="0" borderId="1" xfId="0" applyNumberFormat="1" applyFont="1" applyBorder="1"/>
    <xf numFmtId="0" fontId="24" fillId="0" borderId="1" xfId="3" applyFont="1" applyBorder="1" applyAlignment="1">
      <alignment horizontal="center" vertical="center"/>
    </xf>
    <xf numFmtId="0" fontId="47" fillId="0" borderId="1" xfId="0" applyFont="1" applyBorder="1"/>
    <xf numFmtId="0" fontId="25" fillId="0" borderId="20" xfId="3" applyFont="1" applyBorder="1" applyAlignment="1">
      <alignment vertical="center"/>
    </xf>
    <xf numFmtId="0" fontId="50" fillId="0" borderId="1" xfId="0" applyFont="1" applyBorder="1"/>
    <xf numFmtId="0" fontId="24" fillId="0" borderId="20" xfId="3" applyFont="1" applyBorder="1" applyAlignment="1">
      <alignment vertical="center"/>
    </xf>
    <xf numFmtId="43" fontId="25" fillId="0" borderId="1" xfId="11" applyFont="1" applyFill="1" applyBorder="1" applyAlignment="1"/>
    <xf numFmtId="0" fontId="25" fillId="0" borderId="1" xfId="0" applyFont="1" applyBorder="1" applyAlignment="1">
      <alignment horizontal="center"/>
    </xf>
    <xf numFmtId="0" fontId="25" fillId="0" borderId="40" xfId="0" applyFont="1" applyBorder="1" applyAlignment="1">
      <alignment horizontal="left" vertical="center"/>
    </xf>
    <xf numFmtId="0" fontId="25" fillId="0" borderId="31" xfId="0" applyFont="1" applyBorder="1"/>
    <xf numFmtId="0" fontId="25" fillId="0" borderId="41" xfId="0" applyFont="1" applyBorder="1"/>
    <xf numFmtId="0" fontId="34" fillId="0" borderId="0" xfId="0" applyFont="1" applyAlignment="1">
      <alignment horizontal="center" vertical="center"/>
    </xf>
    <xf numFmtId="0" fontId="47" fillId="0" borderId="1" xfId="3" applyFont="1" applyBorder="1" applyAlignment="1">
      <alignment horizontal="center" vertical="center"/>
    </xf>
    <xf numFmtId="0" fontId="24" fillId="2" borderId="1" xfId="0" applyFont="1" applyFill="1" applyBorder="1" applyAlignment="1">
      <alignment vertical="center" wrapText="1"/>
    </xf>
    <xf numFmtId="0" fontId="24" fillId="2" borderId="1" xfId="0" applyFont="1" applyFill="1" applyBorder="1" applyAlignment="1">
      <alignment horizontal="center" vertical="center" wrapText="1"/>
    </xf>
    <xf numFmtId="0" fontId="25" fillId="0" borderId="1" xfId="0" applyFont="1" applyFill="1" applyBorder="1"/>
    <xf numFmtId="0" fontId="25" fillId="0" borderId="1" xfId="0" applyFont="1" applyFill="1" applyBorder="1" applyAlignment="1"/>
    <xf numFmtId="0" fontId="24" fillId="0" borderId="1" xfId="0" applyFont="1" applyBorder="1" applyAlignment="1">
      <alignment vertical="center"/>
    </xf>
    <xf numFmtId="0" fontId="25" fillId="0" borderId="1" xfId="3" applyFont="1" applyBorder="1" applyAlignment="1">
      <alignment vertical="center" wrapText="1"/>
    </xf>
    <xf numFmtId="0" fontId="24" fillId="0" borderId="25" xfId="2" applyFont="1" applyBorder="1" applyAlignment="1">
      <alignment horizontal="center" vertical="center" wrapText="1"/>
    </xf>
    <xf numFmtId="0" fontId="24" fillId="0" borderId="26" xfId="3" applyFont="1" applyBorder="1" applyAlignment="1">
      <alignment horizontal="center" vertical="center" wrapText="1"/>
    </xf>
    <xf numFmtId="0" fontId="24" fillId="0" borderId="26" xfId="2" applyFont="1" applyBorder="1" applyAlignment="1">
      <alignment horizontal="center" vertical="center" wrapText="1"/>
    </xf>
    <xf numFmtId="0" fontId="47" fillId="0" borderId="26" xfId="3" applyFont="1" applyBorder="1" applyAlignment="1">
      <alignment horizontal="center" vertical="center" wrapText="1"/>
    </xf>
    <xf numFmtId="0" fontId="24" fillId="0" borderId="27" xfId="3" applyFont="1" applyBorder="1" applyAlignment="1">
      <alignment horizontal="center" vertical="center"/>
    </xf>
    <xf numFmtId="0" fontId="24" fillId="0" borderId="28" xfId="2" applyFont="1" applyBorder="1" applyAlignment="1">
      <alignment horizontal="center" vertical="center" wrapText="1"/>
    </xf>
    <xf numFmtId="0" fontId="24" fillId="0" borderId="29" xfId="3" applyFont="1" applyBorder="1" applyAlignment="1">
      <alignment horizontal="center" vertical="center"/>
    </xf>
    <xf numFmtId="0" fontId="25" fillId="0" borderId="29" xfId="0" applyFont="1" applyBorder="1"/>
    <xf numFmtId="0" fontId="25" fillId="0" borderId="29" xfId="0" applyFont="1" applyFill="1" applyBorder="1"/>
    <xf numFmtId="0" fontId="25" fillId="0" borderId="32" xfId="0" applyFont="1" applyFill="1" applyBorder="1"/>
    <xf numFmtId="0" fontId="24" fillId="0" borderId="30" xfId="2" applyFont="1" applyBorder="1" applyAlignment="1">
      <alignment horizontal="center" vertical="center" wrapText="1"/>
    </xf>
    <xf numFmtId="0" fontId="24" fillId="0" borderId="31" xfId="3" applyFont="1" applyBorder="1" applyAlignment="1">
      <alignment horizontal="center" vertical="center" wrapText="1"/>
    </xf>
    <xf numFmtId="0" fontId="24" fillId="0" borderId="31" xfId="2" applyFont="1" applyBorder="1" applyAlignment="1">
      <alignment horizontal="center" vertical="center" wrapText="1"/>
    </xf>
    <xf numFmtId="0" fontId="47" fillId="0" borderId="31" xfId="3" applyFont="1" applyBorder="1" applyAlignment="1">
      <alignment horizontal="center" vertical="center"/>
    </xf>
    <xf numFmtId="0" fontId="47" fillId="0" borderId="31" xfId="3" applyFont="1" applyBorder="1" applyAlignment="1">
      <alignment horizontal="center" vertical="center" wrapText="1"/>
    </xf>
    <xf numFmtId="0" fontId="24" fillId="0" borderId="32" xfId="3" applyFont="1" applyBorder="1" applyAlignment="1">
      <alignment horizontal="center" vertical="center"/>
    </xf>
    <xf numFmtId="0" fontId="25" fillId="0" borderId="33" xfId="0" applyFont="1" applyBorder="1" applyAlignment="1">
      <alignment horizontal="left" vertical="center"/>
    </xf>
    <xf numFmtId="0" fontId="25" fillId="0" borderId="6" xfId="0" applyFont="1" applyBorder="1"/>
    <xf numFmtId="0" fontId="25" fillId="0" borderId="34" xfId="0" applyFont="1" applyBorder="1"/>
    <xf numFmtId="0" fontId="24" fillId="0" borderId="35" xfId="2" applyFont="1" applyBorder="1" applyAlignment="1">
      <alignment horizontal="center" vertical="center"/>
    </xf>
    <xf numFmtId="0" fontId="24" fillId="0" borderId="36" xfId="2" applyFont="1" applyBorder="1" applyAlignment="1">
      <alignment horizontal="center" vertical="center"/>
    </xf>
    <xf numFmtId="0" fontId="24" fillId="0" borderId="36" xfId="3" applyFont="1" applyBorder="1" applyAlignment="1">
      <alignment horizontal="center" vertical="center"/>
    </xf>
    <xf numFmtId="0" fontId="24" fillId="0" borderId="37" xfId="2" applyFont="1" applyBorder="1" applyAlignment="1">
      <alignment horizontal="center" vertical="center"/>
    </xf>
  </cellXfs>
  <cellStyles count="19">
    <cellStyle name="Comma" xfId="4" builtinId="3"/>
    <cellStyle name="Comma [0]" xfId="1" builtinId="6"/>
    <cellStyle name="Comma [0] 2" xfId="7" xr:uid="{00000000-0005-0000-0000-000002000000}"/>
    <cellStyle name="Comma [0] 2 2 6" xfId="13" xr:uid="{00000000-0005-0000-0000-000003000000}"/>
    <cellStyle name="Comma [0] 4" xfId="18" xr:uid="{00000000-0005-0000-0000-000004000000}"/>
    <cellStyle name="Comma 2" xfId="17" xr:uid="{00000000-0005-0000-0000-000005000000}"/>
    <cellStyle name="Comma 2 9" xfId="11" xr:uid="{00000000-0005-0000-0000-000006000000}"/>
    <cellStyle name="Normal" xfId="0" builtinId="0"/>
    <cellStyle name="Normal 12 2" xfId="15" xr:uid="{00000000-0005-0000-0000-000008000000}"/>
    <cellStyle name="Normal 2" xfId="3" xr:uid="{00000000-0005-0000-0000-000009000000}"/>
    <cellStyle name="Normal 2 2" xfId="6" xr:uid="{00000000-0005-0000-0000-00000A000000}"/>
    <cellStyle name="Normal 2 2 17" xfId="12" xr:uid="{00000000-0005-0000-0000-00000B000000}"/>
    <cellStyle name="Normal 2 3 3" xfId="10" xr:uid="{00000000-0005-0000-0000-00000C000000}"/>
    <cellStyle name="Normal 3" xfId="5" xr:uid="{00000000-0005-0000-0000-00000D000000}"/>
    <cellStyle name="Normal 3 10" xfId="14" xr:uid="{00000000-0005-0000-0000-00000E000000}"/>
    <cellStyle name="Normal 4" xfId="2" xr:uid="{00000000-0005-0000-0000-00000F000000}"/>
    <cellStyle name="Normal 41" xfId="9" xr:uid="{00000000-0005-0000-0000-000010000000}"/>
    <cellStyle name="Normal 5" xfId="8" xr:uid="{00000000-0005-0000-0000-000011000000}"/>
    <cellStyle name="Percent 8" xfId="16" xr:uid="{00000000-0005-0000-0000-00001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externalLink" Target="externalLinks/externalLink10.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externalLink" Target="externalLinks/externalLink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externalLink" Target="externalLinks/externalLink17.xml"/><Relationship Id="rId10" Type="http://schemas.openxmlformats.org/officeDocument/2006/relationships/worksheet" Target="worksheets/sheet10.xml"/><Relationship Id="rId19" Type="http://schemas.openxmlformats.org/officeDocument/2006/relationships/externalLink" Target="externalLinks/externalLink8.xml"/><Relationship Id="rId31" Type="http://schemas.openxmlformats.org/officeDocument/2006/relationships/externalLink" Target="externalLinks/externalLink2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externalLink" Target="externalLinks/externalLink16.xml"/><Relationship Id="rId30" Type="http://schemas.openxmlformats.org/officeDocument/2006/relationships/externalLink" Target="externalLinks/externalLink19.xml"/><Relationship Id="rId35"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xdr:col>
      <xdr:colOff>701098</xdr:colOff>
      <xdr:row>0</xdr:row>
      <xdr:rowOff>115455</xdr:rowOff>
    </xdr:from>
    <xdr:to>
      <xdr:col>1</xdr:col>
      <xdr:colOff>1327728</xdr:colOff>
      <xdr:row>2</xdr:row>
      <xdr:rowOff>288636</xdr:rowOff>
    </xdr:to>
    <xdr:pic>
      <xdr:nvPicPr>
        <xdr:cNvPr id="2" name="Picture 9">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16734" y="115455"/>
          <a:ext cx="626630" cy="7042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157054</xdr:colOff>
      <xdr:row>1</xdr:row>
      <xdr:rowOff>221512</xdr:rowOff>
    </xdr:from>
    <xdr:to>
      <xdr:col>2</xdr:col>
      <xdr:colOff>664534</xdr:colOff>
      <xdr:row>4</xdr:row>
      <xdr:rowOff>143982</xdr:rowOff>
    </xdr:to>
    <xdr:pic>
      <xdr:nvPicPr>
        <xdr:cNvPr id="2" name="Picture 9">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09479" y="545362"/>
          <a:ext cx="507480" cy="6558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157054</xdr:colOff>
      <xdr:row>1</xdr:row>
      <xdr:rowOff>221512</xdr:rowOff>
    </xdr:from>
    <xdr:to>
      <xdr:col>2</xdr:col>
      <xdr:colOff>664534</xdr:colOff>
      <xdr:row>4</xdr:row>
      <xdr:rowOff>143982</xdr:rowOff>
    </xdr:to>
    <xdr:pic>
      <xdr:nvPicPr>
        <xdr:cNvPr id="2" name="Picture 9">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09479" y="554887"/>
          <a:ext cx="507480" cy="665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91628</xdr:colOff>
      <xdr:row>0</xdr:row>
      <xdr:rowOff>127000</xdr:rowOff>
    </xdr:from>
    <xdr:to>
      <xdr:col>2</xdr:col>
      <xdr:colOff>732494</xdr:colOff>
      <xdr:row>2</xdr:row>
      <xdr:rowOff>108063</xdr:rowOff>
    </xdr:to>
    <xdr:pic>
      <xdr:nvPicPr>
        <xdr:cNvPr id="2" name="Picture 9">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99628" y="127000"/>
          <a:ext cx="640866" cy="6968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157054</xdr:colOff>
      <xdr:row>1</xdr:row>
      <xdr:rowOff>221512</xdr:rowOff>
    </xdr:from>
    <xdr:to>
      <xdr:col>2</xdr:col>
      <xdr:colOff>664534</xdr:colOff>
      <xdr:row>4</xdr:row>
      <xdr:rowOff>143982</xdr:rowOff>
    </xdr:to>
    <xdr:pic>
      <xdr:nvPicPr>
        <xdr:cNvPr id="2" name="Picture 9">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11473" y="553779"/>
          <a:ext cx="507480" cy="6645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983241</xdr:colOff>
      <xdr:row>0</xdr:row>
      <xdr:rowOff>155222</xdr:rowOff>
    </xdr:from>
    <xdr:to>
      <xdr:col>2</xdr:col>
      <xdr:colOff>1608666</xdr:colOff>
      <xdr:row>2</xdr:row>
      <xdr:rowOff>169334</xdr:rowOff>
    </xdr:to>
    <xdr:pic>
      <xdr:nvPicPr>
        <xdr:cNvPr id="2" name="Picture 9">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533574" y="155222"/>
          <a:ext cx="625425" cy="6632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66019</xdr:colOff>
      <xdr:row>0</xdr:row>
      <xdr:rowOff>70557</xdr:rowOff>
    </xdr:from>
    <xdr:to>
      <xdr:col>1</xdr:col>
      <xdr:colOff>677333</xdr:colOff>
      <xdr:row>2</xdr:row>
      <xdr:rowOff>1</xdr:rowOff>
    </xdr:to>
    <xdr:pic>
      <xdr:nvPicPr>
        <xdr:cNvPr id="2" name="Picture 9">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16352" y="70557"/>
          <a:ext cx="611314" cy="6632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136575</xdr:colOff>
      <xdr:row>0</xdr:row>
      <xdr:rowOff>51356</xdr:rowOff>
    </xdr:from>
    <xdr:to>
      <xdr:col>1</xdr:col>
      <xdr:colOff>818444</xdr:colOff>
      <xdr:row>1</xdr:row>
      <xdr:rowOff>352777</xdr:rowOff>
    </xdr:to>
    <xdr:pic>
      <xdr:nvPicPr>
        <xdr:cNvPr id="2" name="Picture 9">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88131" y="51356"/>
          <a:ext cx="681869" cy="6965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516164</xdr:colOff>
      <xdr:row>0</xdr:row>
      <xdr:rowOff>150927</xdr:rowOff>
    </xdr:from>
    <xdr:to>
      <xdr:col>1</xdr:col>
      <xdr:colOff>1147762</xdr:colOff>
      <xdr:row>2</xdr:row>
      <xdr:rowOff>242094</xdr:rowOff>
    </xdr:to>
    <xdr:pic>
      <xdr:nvPicPr>
        <xdr:cNvPr id="2" name="Picture 9">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71764" y="150927"/>
          <a:ext cx="631598" cy="6245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SASA/2019/2019/LAPORAN%20UNAUDITED/ASET%20TETAP/KIB%20UNAUDITED/DINAS%20PEKERJAAN%20UMUM%20DAN%20PENATAAN%20RUANG_.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SASA/2018/ASET/KAPITALISASI/LRA%20Kolut%2006.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ASET%202016/Penyusutan%202015/Dinas%20Kesehatan%202014.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SASA/2018/ASET/PENYUSUTAN/Dinas%20Kependudukan%20dan%20Pencatatan%20Sipil.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DATA%202016/WTP%202016/BPK%202017/KIB%20PENYUSUTAN%202016/Dinas%20Bina%20Marga%20dan%20Sumber%20Daya%20Air%202016.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KIB%202014/8.%20Kartu%20Inventaris%20Ruangan%20(KIR)%202015%20SMT%20I%20-%20BACKUP.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DATA%20INVENTARIS%202014%20yang%20ada%20perubahan%20data/KKS%20DAN%20KIB%20DINAS%20KOPERASI%20UMKM/KIB%202010%20S.D%202014%20Koperasi%20UKM.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DESPIK%20MICE%202019/OPD%20MICE%20UTK%20BPK%202018/Kolaka%20Utara/Book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SASA/2018/ASET/KAPITALISASI/Kolaka%20Utara/Book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G:/FILE%20SASA/2018/ASET/Daftar%20Kapitalisasi.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DESPIK%20MICE%202019/OPD%20MICE%20UTK%20BPK%202018/KAPITALISAS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indows10/Downloads/KANTOR/1.%20PERWAKILAN%20PEKANBARU/16.%20Sensus%20BMD%20Inhu/02.%20Sensus%20SKPD%202012/P_KIB%202007%20SD%202012%20Kehutanan_Ed%20Juli.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DESPIK%20MICE%202019/OPD%20MICE%20UTK%20BPK%202018/expo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ESPIK%20MICE%202019/OPD%20MICE%20UTK%20BPK%202018/LKPD%20KOLUT%202006%20NET%20BUANGET/BUKU%201/Book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SASA/2018/ASET/KAPITALISASI/LKPD%20KOLUT%202006%20NET%20BUANGET/BUKU%201/Book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ESPIK%20MICE%202019/OPD%20MICE%20UTK%20BPK%202018/My%20Work/HAPSEM%20I%20KENDARI%202007/2_LHP%20Kendari%20Semester%20I%202007/1_LKPD/05_LHP%20LKPD%20Kolaka%20Utara/Buku%201/LRA%20Keuangan%20Audite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SASA/2018/ASET/KAPITALISASI/My%20Work/HAPSEM%20I%20KENDARI%202007/2_LHP%20Kendari%20Semester%20I%202007/1_LKPD/05_LHP%20LKPD%20Kolaka%20Utara/Buku%201/LRA%20Keuangan%20Audite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PERLENGKAPAN/Dinas%20Pendidikanf_master%20KK%20Penyusutan%20Aset%20Tetap_Akrua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KANTOR/1.%20PERWAKILAN%20PEKANBARU/16.%20Sensus%20BMD%20Inhu/02.%20Sensus%20SKPD%202012/P_KIB%202007%20SD%202012%20Kehutanan_Ed%20Juli.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DESPIK%20MICE%202019/OPD%20MICE%20UTK%20BPK%202018/LRA%20Kolut%20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B B"/>
      <sheetName val="KIB B_koreksi"/>
      <sheetName val="KIB B_di bawah kaptl."/>
      <sheetName val="KIB A"/>
      <sheetName val="KIB B Final"/>
      <sheetName val="KIB C di bawah kapitl."/>
      <sheetName val="KIB C"/>
      <sheetName val="KIB C Final"/>
      <sheetName val="PENGELOMPOKAN_C"/>
      <sheetName val="KIB C OK (2)"/>
      <sheetName val="BM Reklas ke aset"/>
      <sheetName val="KIB C OK"/>
      <sheetName val="PERHITUNGAN (C)"/>
      <sheetName val="KIB D"/>
      <sheetName val="KAPITALISASI D"/>
      <sheetName val="PENGELOMPOKAN"/>
      <sheetName val="KIB D OK (2)"/>
      <sheetName val="KIB D OK"/>
      <sheetName val="PERHITUNGAN"/>
      <sheetName val="Aset Renovasi"/>
      <sheetName val="KIB E"/>
      <sheetName val="KIB F (2)"/>
      <sheetName val="KIB F"/>
      <sheetName val="UE"/>
      <sheetName val="Format KIB"/>
      <sheetName val="rincian"/>
      <sheetName val="Sheet3"/>
      <sheetName val="Sheet1"/>
    </sheetNames>
    <sheetDataSet>
      <sheetData sheetId="0"/>
      <sheetData sheetId="1"/>
      <sheetData sheetId="2"/>
      <sheetData sheetId="3"/>
      <sheetData sheetId="4"/>
      <sheetData sheetId="5"/>
      <sheetData sheetId="6"/>
      <sheetData sheetId="7">
        <row r="14">
          <cell r="AL14" t="str">
            <v>GEDUNG KIMPRASWIL</v>
          </cell>
          <cell r="AM14" t="str">
            <v>K</v>
          </cell>
        </row>
        <row r="15">
          <cell r="AL15" t="str">
            <v xml:space="preserve">TERALI PENGAMAN KANTOR DINAS BINA MARGA &amp; SDA </v>
          </cell>
          <cell r="AM15" t="str">
            <v>K</v>
          </cell>
        </row>
        <row r="16">
          <cell r="AL16" t="str">
            <v>TEMPAT PARKIR BMSDA</v>
          </cell>
          <cell r="AM16" t="str">
            <v>K</v>
          </cell>
        </row>
        <row r="17">
          <cell r="AL17" t="str">
            <v>RENOVASI ATAP KANTOR DINAS BMSDA</v>
          </cell>
          <cell r="AM17" t="str">
            <v>K</v>
          </cell>
        </row>
        <row r="18">
          <cell r="AL18" t="str">
            <v>SEKAT RUANGAN LT. I DAN LT.II DINAS PUPR</v>
          </cell>
          <cell r="AM18" t="str">
            <v>K</v>
          </cell>
        </row>
        <row r="19">
          <cell r="AL19" t="str">
            <v>INTERIOR LOBY LT.I DAN LT.II DINAS PUPR</v>
          </cell>
          <cell r="AM19" t="str">
            <v>K</v>
          </cell>
        </row>
        <row r="20">
          <cell r="AL20" t="str">
            <v>PDAM KEC KUANTAN TENGAH</v>
          </cell>
          <cell r="AM20" t="str">
            <v>K</v>
          </cell>
        </row>
        <row r="21">
          <cell r="AL21" t="str">
            <v>PDAM KUANTAN TENGAH</v>
          </cell>
          <cell r="AM21" t="str">
            <v>K</v>
          </cell>
        </row>
        <row r="22">
          <cell r="AL22" t="str">
            <v>PDAM KUANTAN TENGAH</v>
          </cell>
          <cell r="AM22" t="str">
            <v>K</v>
          </cell>
        </row>
        <row r="23">
          <cell r="AL23" t="str">
            <v>PDAM KEC KUANTAN TENGAH</v>
          </cell>
          <cell r="AM23" t="str">
            <v>K</v>
          </cell>
        </row>
        <row r="24">
          <cell r="AL24" t="str">
            <v>REVITALISASI KANTOR CAMAT KUANTAN HILIR</v>
          </cell>
          <cell r="AM24" t="str">
            <v>K</v>
          </cell>
        </row>
        <row r="25">
          <cell r="AL25" t="str">
            <v>REVITALISASI KTR CAMAT KUANTAN HILIR</v>
          </cell>
          <cell r="AM25" t="str">
            <v>K</v>
          </cell>
        </row>
        <row r="26">
          <cell r="AL26" t="str">
            <v>- PENINGKATAN SARANA DAN PRASARANA KANTOR CAMAT KUANTAN HILIR</v>
          </cell>
          <cell r="AM26" t="str">
            <v>K</v>
          </cell>
        </row>
        <row r="27">
          <cell r="AL27" t="str">
            <v>KANTOR KEPALA DESA PL. BUSUK JAYA</v>
          </cell>
          <cell r="AM27" t="str">
            <v>K</v>
          </cell>
        </row>
        <row r="28">
          <cell r="AL28" t="str">
            <v>PEMB. KTR. KEPALA DESA PL. BUSUK JAYA 120 M2</v>
          </cell>
          <cell r="AM28" t="str">
            <v>K</v>
          </cell>
        </row>
        <row r="29">
          <cell r="AL29" t="str">
            <v>PEMB. LANJUTAN KANTOR KEPALA DESA PL. BUSUK</v>
          </cell>
          <cell r="AM29" t="str">
            <v>K</v>
          </cell>
        </row>
        <row r="30">
          <cell r="AL30" t="str">
            <v>GEDUNG SERBAGUNA KENEG. SENTAJO</v>
          </cell>
          <cell r="AM30" t="str">
            <v>K</v>
          </cell>
        </row>
        <row r="31">
          <cell r="AL31" t="str">
            <v>PEMB. GEDUNG SERBAGUNA KENEGERIAN SENTAJO 550 M2</v>
          </cell>
          <cell r="AM31" t="str">
            <v>K</v>
          </cell>
        </row>
        <row r="32">
          <cell r="AL32" t="str">
            <v>GEDUNG SERBAGUNA KEC. BENAI</v>
          </cell>
          <cell r="AM32" t="str">
            <v>K</v>
          </cell>
        </row>
        <row r="33">
          <cell r="AL33" t="str">
            <v>PEMB. GEDUNG SERBAGUNA KECAMATAN BENAI 420 M2</v>
          </cell>
          <cell r="AM33" t="str">
            <v>K</v>
          </cell>
        </row>
        <row r="34">
          <cell r="AL34" t="str">
            <v>GEDUNG SERBAGUNA KEC. LOGAS TANAH DARAT</v>
          </cell>
          <cell r="AM34" t="str">
            <v>K</v>
          </cell>
        </row>
        <row r="35">
          <cell r="AL35" t="str">
            <v>PEMB. GEDUNG SERBAGUNA KECAMATAN LOGAS T. DARAT 420 M2</v>
          </cell>
          <cell r="AM35" t="str">
            <v>K</v>
          </cell>
        </row>
        <row r="36">
          <cell r="AL36" t="str">
            <v>PEMB. KANTOR DINAS KESENIAN KEBUDAYAAN &amp; PARIWISATA 550 M' X 3.228.181,82) (DAK NON DR)</v>
          </cell>
          <cell r="AM36" t="str">
            <v>K</v>
          </cell>
        </row>
        <row r="37">
          <cell r="AL37" t="str">
            <v>PEMB. KANTOR DINAS BUDSENIPAR 550 M2</v>
          </cell>
          <cell r="AM37" t="str">
            <v>K</v>
          </cell>
        </row>
        <row r="38">
          <cell r="AL38" t="str">
            <v>PEMB. KANTOR BADAN INFORMASI KOMUNIKASI &amp; KESATUAN BANGSA 550 M' X 3.228.181,82) (DAK NON DR)</v>
          </cell>
          <cell r="AM38" t="str">
            <v>K</v>
          </cell>
        </row>
        <row r="39">
          <cell r="AL39" t="str">
            <v>REHAB/RENOVASI KANTOR DINAS PERHUBUNGAN, INF &amp; KOMUNIKASI</v>
          </cell>
          <cell r="AM39" t="str">
            <v>K</v>
          </cell>
        </row>
        <row r="40">
          <cell r="AL40" t="str">
            <v>PEMB. KANTOR DINAS PETERNAKAN (550 M' X 3.228.181,82) (DAK NON DR)</v>
          </cell>
          <cell r="AM40" t="str">
            <v>K</v>
          </cell>
        </row>
        <row r="41">
          <cell r="AL41" t="str">
            <v>PEMB. KANTOR DINAS PETERNAKAN 550 M2</v>
          </cell>
          <cell r="AM41" t="str">
            <v>K</v>
          </cell>
        </row>
        <row r="42">
          <cell r="AL42" t="str">
            <v>PEMB. GEDUNG SERBAGUNA KEC. PANGEAN</v>
          </cell>
          <cell r="AM42" t="str">
            <v>K</v>
          </cell>
        </row>
        <row r="43">
          <cell r="AL43" t="str">
            <v>PEMB. GEDUNG SERBAGUNA KEC. PANGEAN</v>
          </cell>
          <cell r="AM43" t="str">
            <v>K</v>
          </cell>
        </row>
        <row r="44">
          <cell r="AL44" t="str">
            <v>PEMB. LANJUTAN MESS PEMDA KUANTAN SINGINGI THP III (3 LANTAI)</v>
          </cell>
          <cell r="AM44" t="str">
            <v>K</v>
          </cell>
        </row>
        <row r="45">
          <cell r="AL45" t="str">
            <v>PENGAWASAN TEKNIS LANJUTAN MESS PEMDA KUANTAN SINGINGI THP III (3 LANTAI)</v>
          </cell>
          <cell r="AM45" t="str">
            <v>K</v>
          </cell>
        </row>
        <row r="46">
          <cell r="AL46" t="str">
            <v>PEMB. LANJUTAN MESS PEMDA TAHAP IV</v>
          </cell>
          <cell r="AM46" t="str">
            <v>K</v>
          </cell>
        </row>
        <row r="47">
          <cell r="AL47" t="str">
            <v>PEMBANGUNAN LANJUTAN MESS PEMDA TAHAP IV</v>
          </cell>
          <cell r="AM47" t="str">
            <v>K</v>
          </cell>
        </row>
        <row r="48">
          <cell r="AL48" t="str">
            <v>LANJUTAN MESS PEMDA DI PEKANBARU</v>
          </cell>
          <cell r="AM48" t="str">
            <v>K</v>
          </cell>
        </row>
        <row r="49">
          <cell r="AL49" t="str">
            <v>MESS PEMDA DI PEKANBARU</v>
          </cell>
          <cell r="AM49" t="str">
            <v>K</v>
          </cell>
        </row>
        <row r="50">
          <cell r="AL50" t="str">
            <v>PENYIAPAN LAHAN UNTUK KANTOR KORAMIL &amp; RUMAH DINAS 1 UNIT</v>
          </cell>
          <cell r="AM50" t="str">
            <v>K</v>
          </cell>
        </row>
        <row r="51">
          <cell r="AL51" t="str">
            <v>PENYIAPAN LAHAN UNTUK KANTOR KORAMIL DAN RUMAH DINAS</v>
          </cell>
          <cell r="AM51" t="str">
            <v>K</v>
          </cell>
        </row>
        <row r="52">
          <cell r="AL52" t="str">
            <v>PEMB. KTR KORAMIL</v>
          </cell>
          <cell r="AM52" t="str">
            <v>K</v>
          </cell>
        </row>
        <row r="53">
          <cell r="AL53" t="str">
            <v>PENYIAPAN LAHAN KANTOR KORAMIL TELUK KUANTAN (LANJUTAN)</v>
          </cell>
          <cell r="AM53" t="str">
            <v>K</v>
          </cell>
        </row>
        <row r="54">
          <cell r="AL54" t="str">
            <v>PENINGKATAN SARANA KANTOR KORAMIL TELUK KUANTAN</v>
          </cell>
          <cell r="AM54" t="str">
            <v>K</v>
          </cell>
        </row>
        <row r="55">
          <cell r="AL55" t="str">
            <v>GEDUNG SERBAGUNA KEC. SINGINGI</v>
          </cell>
          <cell r="AM55" t="str">
            <v>K</v>
          </cell>
        </row>
        <row r="56">
          <cell r="AL56" t="str">
            <v>GEDUNG SERBA GUNA KEC.SINGINGI 420 M2 (LANJUTAN)</v>
          </cell>
          <cell r="AM56" t="str">
            <v>K</v>
          </cell>
        </row>
        <row r="57">
          <cell r="AL57" t="str">
            <v>REHAB/ RENOVASI EX. RUMAH SAKIT TELUK KUANTAN:</v>
          </cell>
          <cell r="AM57" t="str">
            <v>K</v>
          </cell>
        </row>
        <row r="58">
          <cell r="AL58" t="str">
            <v>REHAB/RENOVASI EX. RUMAH SAKIT TL. KUANTAN (RETENSI)</v>
          </cell>
          <cell r="AM58" t="str">
            <v>K</v>
          </cell>
        </row>
        <row r="59">
          <cell r="AL59" t="str">
            <v>REHAB/ RENONASI WISMA JALUR:</v>
          </cell>
          <cell r="AM59" t="str">
            <v>K</v>
          </cell>
        </row>
        <row r="60">
          <cell r="AL60" t="str">
            <v>REHAB/RENOVASI WISMA JALUR (RETENSI)</v>
          </cell>
          <cell r="AM60" t="str">
            <v>K</v>
          </cell>
        </row>
        <row r="61">
          <cell r="AL61" t="str">
            <v>PEMBANGUNAN SARANA PENUNJANG RUMAH JABATAN BUPATI DAN PENDOPO (RETENCY)</v>
          </cell>
          <cell r="AM61" t="str">
            <v>K</v>
          </cell>
        </row>
        <row r="62">
          <cell r="AL62" t="str">
            <v>REHABILITASI / RENOVASI RUMAH DINAS BUPATI</v>
          </cell>
          <cell r="AM62" t="str">
            <v>K</v>
          </cell>
        </row>
        <row r="63">
          <cell r="AL63" t="str">
            <v>PEMBANGUNAN SARANA PENUNJANG RUMAH JABATAN WAKIL BUPATI DAN SEKRETARIS DAERAH (RETENCY)</v>
          </cell>
          <cell r="AM63" t="str">
            <v>K</v>
          </cell>
        </row>
        <row r="64">
          <cell r="AL64" t="str">
            <v>REHABILITASI / RENOVASI RUMAH DINAS WAKIL BUPATI</v>
          </cell>
          <cell r="AM64" t="str">
            <v>K</v>
          </cell>
        </row>
        <row r="65">
          <cell r="AL65" t="str">
            <v>PEMBANGUNAN SARANA PENUNJANG RUMAH JABATAN KETUA DPRD DAN WAKIL KETUA DPRD I DAN II</v>
          </cell>
          <cell r="AM65" t="str">
            <v>K</v>
          </cell>
        </row>
        <row r="66">
          <cell r="AL66" t="str">
            <v>RENOVASI RUMAH DINAS KETUA DPRD</v>
          </cell>
          <cell r="AM66" t="str">
            <v>K</v>
          </cell>
        </row>
        <row r="67">
          <cell r="AL67" t="str">
            <v>RENOVASI RUMAH DINAS WAKIL KETUA I DPRD</v>
          </cell>
          <cell r="AM67" t="str">
            <v>K</v>
          </cell>
        </row>
        <row r="68">
          <cell r="AL68" t="str">
            <v>RENOVASI RUMAH DINAS WAKIL KETUA II DPRD</v>
          </cell>
          <cell r="AM68" t="str">
            <v>K</v>
          </cell>
        </row>
        <row r="69">
          <cell r="AL69" t="str">
            <v>PEMBANGUNAN GEDUNG SERBAGUNA KEC. GN.TOAR 420 M2</v>
          </cell>
          <cell r="AM69" t="str">
            <v>K</v>
          </cell>
        </row>
        <row r="70">
          <cell r="AL70" t="str">
            <v>PEMB. GEDUNG SERBAGUNA KEC. GN. TOAR 420 M2 (RETENSI)</v>
          </cell>
          <cell r="AM70" t="str">
            <v>K</v>
          </cell>
        </row>
        <row r="71">
          <cell r="AL71" t="str">
            <v>REHAB/ RENOVASI KANTOR CAMAT PANGEAN 400 M2</v>
          </cell>
          <cell r="AM71" t="str">
            <v>K</v>
          </cell>
        </row>
        <row r="72">
          <cell r="AL72" t="str">
            <v>REHAB/RENOVASI KTR. CAMAT PANGEAN &amp; L. T. DARAT (RETENSI)</v>
          </cell>
          <cell r="AM72" t="str">
            <v>K</v>
          </cell>
        </row>
        <row r="73">
          <cell r="AL73" t="str">
            <v>PENGAWASAN REHAB/RENOVASI KANTOR CAMAT PANGEAN DANLOGAS TANAH DARAT</v>
          </cell>
          <cell r="AM73" t="str">
            <v>K</v>
          </cell>
        </row>
        <row r="74">
          <cell r="AL74" t="str">
            <v>- REHAB/ RENOVASI KANTOR CAMAT LOGAS TANAH DARAT 400 M2</v>
          </cell>
          <cell r="AM74" t="str">
            <v>K</v>
          </cell>
        </row>
        <row r="75">
          <cell r="AL75" t="str">
            <v>REHAB/RENOVASI KANTOR CAMAT KUANTAN TENGAH</v>
          </cell>
          <cell r="AM75" t="str">
            <v>K</v>
          </cell>
        </row>
        <row r="76">
          <cell r="AL76" t="str">
            <v>REHAB/RENOVASI KTR. CAMAT KUANTAN TENGAH DAN SINGINGI HILIR (RETENSI)</v>
          </cell>
          <cell r="AM76" t="str">
            <v>K</v>
          </cell>
        </row>
        <row r="77">
          <cell r="AL77" t="str">
            <v>PENGAWASAN REHAB/RENOVASI KANTOR CAMAT KUANTAN TENGAH DAN SINGINGI HILIR</v>
          </cell>
          <cell r="AM77" t="str">
            <v>K</v>
          </cell>
        </row>
        <row r="78">
          <cell r="AL78" t="str">
            <v>REHABILITASI/RENOVASI GEDUNG KANTOR CAMAT KUANTAN TENGAH (LANJUTAN)</v>
          </cell>
          <cell r="AM78" t="str">
            <v>K</v>
          </cell>
        </row>
        <row r="79">
          <cell r="AL79" t="str">
            <v>REHAB KTR CAMAT INUMAN</v>
          </cell>
          <cell r="AM79" t="str">
            <v>K</v>
          </cell>
        </row>
        <row r="80">
          <cell r="AL80" t="str">
            <v>REHAB/RENOVASI KANTOR CAMAT INUMAN</v>
          </cell>
          <cell r="AM80" t="str">
            <v>K</v>
          </cell>
        </row>
        <row r="81">
          <cell r="AL81" t="str">
            <v>REHAB/RENOVASI KTR. CAMAT INUMAN</v>
          </cell>
          <cell r="AM81" t="str">
            <v>K</v>
          </cell>
        </row>
        <row r="82">
          <cell r="AL82" t="str">
            <v>REHAB/RENOVASI KANTOR CAMAT GUNUNG TOAR</v>
          </cell>
          <cell r="AM82" t="str">
            <v>K</v>
          </cell>
        </row>
        <row r="83">
          <cell r="AL83" t="str">
            <v>REHAB KTR CAMAT GG. TOAR</v>
          </cell>
          <cell r="AM83" t="str">
            <v>K</v>
          </cell>
        </row>
        <row r="84">
          <cell r="AL84" t="str">
            <v>REHAB/RENOVASI KTR. CAMAT GUNUNG TOAR</v>
          </cell>
          <cell r="AM84" t="str">
            <v>K</v>
          </cell>
        </row>
        <row r="85">
          <cell r="AL85" t="str">
            <v>PERENCANAAN STADION MINI KENEGERIAN KARI</v>
          </cell>
          <cell r="AM85" t="str">
            <v>K</v>
          </cell>
        </row>
        <row r="86">
          <cell r="AL86" t="str">
            <v>PENGAWASAN STADION MINI KENEGERIAN KARI</v>
          </cell>
          <cell r="AM86" t="str">
            <v>K</v>
          </cell>
        </row>
        <row r="87">
          <cell r="AL87" t="str">
            <v>BELANJA MODAL PENGADAAN KONSTRUKSI/PEMBELIAN GEDUNG</v>
          </cell>
          <cell r="AM87" t="str">
            <v>K</v>
          </cell>
        </row>
        <row r="88">
          <cell r="AL88" t="str">
            <v>BELANJA MODAL PENGADAAN KONSTRUKSI/PEMBELIAN GEDUNG</v>
          </cell>
          <cell r="AM88" t="str">
            <v>K</v>
          </cell>
        </row>
        <row r="89">
          <cell r="AL89" t="str">
            <v>PERLUASAN BANGUNAN GEDUNG KANTOR CKTR</v>
          </cell>
          <cell r="AM89" t="str">
            <v>K</v>
          </cell>
        </row>
        <row r="90">
          <cell r="AL90" t="str">
            <v>PENINGKATAN SARANA DAN PRASARANA KANTOR DINAS CKTR</v>
          </cell>
          <cell r="AM90" t="str">
            <v>K</v>
          </cell>
        </row>
        <row r="91">
          <cell r="AL91" t="str">
            <v>PEK. PEMBANGUNAN TANGGA PEMANDIAN DAN PELATARAN DESA SUMPU</v>
          </cell>
          <cell r="AM91" t="str">
            <v>K</v>
          </cell>
        </row>
        <row r="92">
          <cell r="AL92" t="str">
            <v>TANGGA PEMANDIAN DAN PELATARAN SUMPU</v>
          </cell>
          <cell r="AM92" t="str">
            <v>K</v>
          </cell>
        </row>
        <row r="93">
          <cell r="AL93" t="str">
            <v>PEMATANGAN LOKASI PEM. KANTOR &amp; RMH DINAS CAMAT KEC. SENTAJO RAYA</v>
          </cell>
          <cell r="AM93" t="str">
            <v>K</v>
          </cell>
        </row>
        <row r="94">
          <cell r="AL94" t="str">
            <v>PEMBANGUNAN KANTOR DAN RUMAH DINAS CAMAT SENTAJO RAYA</v>
          </cell>
          <cell r="AM94" t="str">
            <v>K</v>
          </cell>
        </row>
        <row r="95">
          <cell r="AL95" t="str">
            <v>PENATAAN HALAMAN KANTOR CAMAT SENTAJO RAYA</v>
          </cell>
          <cell r="AM95" t="str">
            <v>K</v>
          </cell>
        </row>
        <row r="96">
          <cell r="AL96" t="str">
            <v>PENATAAN HALAMAN KANTOR CAMAT SENTAJO RAYA (LANJUTAN)</v>
          </cell>
          <cell r="AM96" t="str">
            <v>K</v>
          </cell>
        </row>
        <row r="97">
          <cell r="AL97" t="str">
            <v>PAGAR DAN PAVING BLOK KANTOR CAMAT SENTAJO RAYA</v>
          </cell>
          <cell r="AM97" t="str">
            <v>K</v>
          </cell>
        </row>
        <row r="98">
          <cell r="AL98" t="str">
            <v>PEMB. KANTOR DAN RUMAH DINAS CAMAT KUANTAN HILIR SEBERANG</v>
          </cell>
          <cell r="AM98" t="str">
            <v>K</v>
          </cell>
        </row>
        <row r="99">
          <cell r="AL99" t="str">
            <v>PEMATANGAN LOKASI PEMB. KANTOR &amp; RUMAH DINAS CAMAT KEC. KUANTAN HILIR SEBERANG</v>
          </cell>
          <cell r="AM99" t="str">
            <v>K</v>
          </cell>
        </row>
        <row r="100">
          <cell r="AL100" t="str">
            <v>PEMATANGAN LOKASI PEMB. KANTOR &amp; RUMAH DINAS CAMAT KEC. PUCUK RANTAU</v>
          </cell>
          <cell r="AM100" t="str">
            <v>K</v>
          </cell>
        </row>
        <row r="101">
          <cell r="AL101" t="str">
            <v>PEMBANGUNAN KANTOR DAN RUMAH DINAS CAMAT PUCUK RANTAU</v>
          </cell>
          <cell r="AM101" t="str">
            <v>K</v>
          </cell>
        </row>
        <row r="102">
          <cell r="AL102" t="str">
            <v>PEMB. KANTOR DAN RUMAH DINAS CAMAT KUANTAN HILIR SEBERANG (LANJUTAN)</v>
          </cell>
          <cell r="AM102" t="str">
            <v>K</v>
          </cell>
        </row>
        <row r="103">
          <cell r="AL103" t="str">
            <v>PEMBANGUNAN PUSKESMAS CERENTI</v>
          </cell>
          <cell r="AM103" t="str">
            <v>K</v>
          </cell>
        </row>
        <row r="104">
          <cell r="AL104" t="str">
            <v>PEMBANGUNAN PUSKESMAS CERENTI (LANJUTAN)</v>
          </cell>
          <cell r="AM104" t="str">
            <v>K</v>
          </cell>
        </row>
        <row r="105">
          <cell r="AL105" t="str">
            <v>PEMBANGUNAN RUANG RAWAT INAP PUSKESMAS SEI. BULUH</v>
          </cell>
          <cell r="AM105" t="str">
            <v>K</v>
          </cell>
        </row>
        <row r="106">
          <cell r="AL106" t="str">
            <v>PEMB. RUANG RAWAT INAP PUSKESMAS SEI BULUH (LANJUTAN)</v>
          </cell>
          <cell r="AM106" t="str">
            <v>K</v>
          </cell>
        </row>
        <row r="107">
          <cell r="AL107" t="str">
            <v>PEMBANGUNAN RUMAH DINAS JABATAN ESELON II/PEJABAT YANG SETINGKAT (3 UNIT)</v>
          </cell>
          <cell r="AM107" t="str">
            <v>K</v>
          </cell>
        </row>
        <row r="108">
          <cell r="AL108" t="str">
            <v>- PENINGKATAN SARANA DAN PRASARANA RUMAH JABATAN SETINGKAT ESELON II (1)</v>
          </cell>
          <cell r="AM108" t="str">
            <v>K</v>
          </cell>
        </row>
        <row r="109">
          <cell r="AL109" t="str">
            <v>- PENINGKATAN SARANA DAN PRASARANA RUMAH JABATAN SETINGKAT ESELON II (2)</v>
          </cell>
          <cell r="AM109" t="str">
            <v>K</v>
          </cell>
        </row>
        <row r="110">
          <cell r="AL110" t="str">
            <v>- PENINGKATAN SARANA DAN PRASARANA RUMAH JABATAN SETINGKAT ESELON II (3)</v>
          </cell>
          <cell r="AM110" t="str">
            <v>K</v>
          </cell>
        </row>
        <row r="111">
          <cell r="AL111" t="str">
            <v>PEMBANGUNAN GEDUNG SERBAGUNA KEC. INUMAN</v>
          </cell>
          <cell r="AM111" t="str">
            <v>K</v>
          </cell>
        </row>
        <row r="112">
          <cell r="AL112" t="str">
            <v xml:space="preserve"> PEMBANGUNAN GEDUNG SERBAGUNA KEC INUMAN (LANJUTAN)</v>
          </cell>
          <cell r="AM112" t="str">
            <v>K</v>
          </cell>
        </row>
        <row r="113">
          <cell r="AL113" t="str">
            <v>PEMBANGUNAN PERLUASAN GEDUNG KTR. BUPATI KUANTAN SINGINGI (2 LANTAI + PAGAR)</v>
          </cell>
          <cell r="AM113" t="str">
            <v>K</v>
          </cell>
        </row>
        <row r="114">
          <cell r="AL114" t="str">
            <v>PEMBANGUNAN PERLUASAN GEDUNG KANTOR BUPATI KS</v>
          </cell>
          <cell r="AM114" t="str">
            <v>K</v>
          </cell>
        </row>
        <row r="115">
          <cell r="AL115" t="str">
            <v>PENATAAN HALAMAN KANTOR CAMAT KUANTAN HILIR SEBERANG</v>
          </cell>
          <cell r="AM115" t="str">
            <v>K</v>
          </cell>
        </row>
        <row r="116">
          <cell r="AL116" t="str">
            <v>PENATAAN HALAMAN KANTOR CAMAT KUANTAN HILIR SEBERANG (LANJUTAN)</v>
          </cell>
          <cell r="AM116" t="str">
            <v>K</v>
          </cell>
        </row>
        <row r="117">
          <cell r="AL117" t="str">
            <v>PEMB. RUMAH DINAS JABATAN PEMDA KAB. KUANSING</v>
          </cell>
          <cell r="AM117" t="str">
            <v>K</v>
          </cell>
        </row>
        <row r="118">
          <cell r="AL118" t="str">
            <v>REHABILITASI/RENOVASI GEDUNG EKS. KANTOR BUPATI</v>
          </cell>
          <cell r="AM118" t="str">
            <v>K</v>
          </cell>
        </row>
        <row r="119">
          <cell r="AL119" t="str">
            <v>REHAB/RENOVASI EKS KANTOR PEMBANTU BUPATI</v>
          </cell>
          <cell r="AM119" t="str">
            <v>K</v>
          </cell>
        </row>
        <row r="120">
          <cell r="AL120" t="str">
            <v>PEMBANGUNAN PUSKESMAS SENTAJO RAYA</v>
          </cell>
          <cell r="AM120" t="str">
            <v>K</v>
          </cell>
        </row>
        <row r="121">
          <cell r="AL121" t="str">
            <v>PEMBANGUNAN GEDUNG RAWAT INAP PUSKESMAS SENTAJO RAYA.</v>
          </cell>
          <cell r="AM121" t="str">
            <v>K</v>
          </cell>
        </row>
        <row r="122">
          <cell r="AL122" t="str">
            <v>PASAR TRADISIONAL BERBASIS MODERN</v>
          </cell>
          <cell r="AM122" t="str">
            <v>K</v>
          </cell>
        </row>
        <row r="123">
          <cell r="AL123" t="str">
            <v xml:space="preserve">PEMBANGUNAN LOS DAN SARANA PASAR TRADISIONAL BERBASIS MODREN </v>
          </cell>
          <cell r="AM123" t="str">
            <v>K</v>
          </cell>
        </row>
        <row r="124">
          <cell r="AL124" t="str">
            <v>PASAR TRADISIONAL BERBASIS MODERN</v>
          </cell>
          <cell r="AM124" t="str">
            <v>K</v>
          </cell>
        </row>
        <row r="125">
          <cell r="AL125" t="str">
            <v xml:space="preserve">PEMBANGUNAN RUMAH DINAS DOKTER 1 UNIT TYPE 70 DAN RUMAH PARAMEDIS 2 UNIT TYPE 50 KOPEL LOGAS TANAH DARAT </v>
          </cell>
          <cell r="AM125" t="str">
            <v>K</v>
          </cell>
        </row>
        <row r="126">
          <cell r="AL126" t="str">
            <v xml:space="preserve">PEMBANGUNAN RUMAH DINAS DOKTER 1 UNIT TYPE 70 DAN RUMAH PARAMEDIS 2 UNIT TYPE 50 KOPEL LOGAS TANAH DARAT </v>
          </cell>
          <cell r="AM126" t="str">
            <v>K</v>
          </cell>
        </row>
        <row r="127">
          <cell r="AL127" t="str">
            <v>GEDUNG SERBAGUNA POLRES KUANTAN SINGINGI</v>
          </cell>
          <cell r="AM127" t="str">
            <v>K</v>
          </cell>
        </row>
        <row r="128">
          <cell r="AL128" t="str">
            <v>GEDUNG SERBAGUNA POLRES KUANTAN SINGINGI</v>
          </cell>
          <cell r="AM128" t="str">
            <v>K</v>
          </cell>
        </row>
        <row r="129">
          <cell r="AL129" t="str">
            <v>PENYIAPAN LAHAN KANTOR KORAMIL TELUK KUANTAN (LANJUTAN)</v>
          </cell>
          <cell r="AM129" t="str">
            <v>K</v>
          </cell>
        </row>
        <row r="130">
          <cell r="AL130" t="str">
            <v>PENINGKATAN SARANA KANTOR KORAMIL TELUK KUANTAN</v>
          </cell>
          <cell r="AM130" t="str">
            <v>K</v>
          </cell>
        </row>
        <row r="131">
          <cell r="AL131" t="str">
            <v>GEDUNG SERBA GUNA KEC.SINGINGI 420 M2 (LANJUTAN)</v>
          </cell>
          <cell r="AM131" t="str">
            <v>K</v>
          </cell>
        </row>
        <row r="132">
          <cell r="AL132" t="str">
            <v>REHAB/RENOVASI EX. RUMAH SAKIT TL. KUANTAN (RETENSI)</v>
          </cell>
          <cell r="AM132" t="str">
            <v>K</v>
          </cell>
        </row>
        <row r="133">
          <cell r="AL133" t="str">
            <v>REHAB/RENOVASI WISMA JALUR (RETENSI)</v>
          </cell>
          <cell r="AM133" t="str">
            <v>K</v>
          </cell>
        </row>
        <row r="134">
          <cell r="AL134" t="str">
            <v>REHABILITASI / RENOVASI RUMAH DINAS BUPATI</v>
          </cell>
          <cell r="AM134" t="str">
            <v>K</v>
          </cell>
        </row>
        <row r="135">
          <cell r="AL135" t="str">
            <v>PEMB. GEDUNG SERBAGUNA KEC. GN. TOAR 420 M2 (RETENSI)</v>
          </cell>
          <cell r="AM135" t="str">
            <v>K</v>
          </cell>
        </row>
        <row r="136">
          <cell r="AL136" t="str">
            <v>- REHAB/ RENOVASI KANTOR CAMAT LOGAS TANAH DARAT 400 M2</v>
          </cell>
          <cell r="AM136" t="str">
            <v>K</v>
          </cell>
        </row>
        <row r="137">
          <cell r="AL137" t="str">
            <v>PENGAWASAN STADION MINI KENEGERIAN KARI</v>
          </cell>
          <cell r="AM137" t="str">
            <v>K</v>
          </cell>
        </row>
        <row r="138">
          <cell r="AL138" t="str">
            <v>BELANJA MODAL PENGADAAN KONSTRUKSI/PEMBELIAN GEDUNG</v>
          </cell>
          <cell r="AM138" t="str">
            <v>K</v>
          </cell>
        </row>
        <row r="139">
          <cell r="AL139" t="str">
            <v>PERLUASAN BANGUNAN GEDUNG KANTOR CKTR</v>
          </cell>
          <cell r="AM139" t="str">
            <v>K</v>
          </cell>
        </row>
        <row r="140">
          <cell r="AL140" t="str">
            <v>PENINGKATAN SARANA DAN PRASARANA KANTOR DINAS CKTR</v>
          </cell>
          <cell r="AM140" t="str">
            <v>K</v>
          </cell>
        </row>
        <row r="141">
          <cell r="AL141" t="str">
            <v>TANGGA PEMANDIAN DAN PELATARAN SUMPU</v>
          </cell>
          <cell r="AM141" t="str">
            <v>K</v>
          </cell>
        </row>
        <row r="142">
          <cell r="AL142" t="str">
            <v>PEMBANGUNAN KANTOR DAN RUMAH DINAS CAMAT SENTAJO RAYA</v>
          </cell>
          <cell r="AM142" t="str">
            <v>K</v>
          </cell>
        </row>
        <row r="143">
          <cell r="AL143" t="str">
            <v>PENATAAN HALAMAN KANTOR CAMAT SENTAJO RAYA (LANJUTAN)</v>
          </cell>
          <cell r="AM143" t="str">
            <v>K</v>
          </cell>
        </row>
        <row r="144">
          <cell r="AL144" t="str">
            <v>PAGAR DAN PAVING BLOK KANTOR CAMAT SENTAJO RAYA</v>
          </cell>
          <cell r="AM144" t="str">
            <v>K</v>
          </cell>
        </row>
        <row r="145">
          <cell r="AL145" t="str">
            <v>PEMATANGAN LOKASI PEMB. KANTOR &amp; RUMAH DINAS CAMAT KEC. KUANTAN HILIR SEBERANG</v>
          </cell>
          <cell r="AM145" t="str">
            <v>K</v>
          </cell>
        </row>
        <row r="146">
          <cell r="AL146" t="str">
            <v>PEMBANGUNAN KANTOR DAN RUMAH DINAS CAMAT PUCUK RANTAU</v>
          </cell>
          <cell r="AM146" t="str">
            <v>K</v>
          </cell>
        </row>
        <row r="147">
          <cell r="AL147" t="str">
            <v>PEMB. KANTOR DAN RUMAH DINAS CAMAT KUANTAN HILIR SEBERANG (LANJUTAN)</v>
          </cell>
          <cell r="AM147" t="str">
            <v>K</v>
          </cell>
        </row>
        <row r="148">
          <cell r="AL148" t="str">
            <v>PEMBANGUNAN PUSKESMAS CERENTI (LANJUTAN)</v>
          </cell>
          <cell r="AM148" t="str">
            <v>K</v>
          </cell>
        </row>
        <row r="149">
          <cell r="AL149" t="str">
            <v>PEMB. RUANG RAWAT INAP PUSKESMAS SEI BULUH (LANJUTAN)</v>
          </cell>
          <cell r="AM149" t="str">
            <v>K</v>
          </cell>
        </row>
        <row r="150">
          <cell r="AL150" t="str">
            <v xml:space="preserve"> PEMBANGUNAN GEDUNG SERBAGUNA KEC INUMAN (LANJUTAN)</v>
          </cell>
          <cell r="AM150" t="str">
            <v>K</v>
          </cell>
        </row>
        <row r="151">
          <cell r="AL151" t="str">
            <v>PEMBANGUNAN PERLUASAN GEDUNG KANTOR BUPATI KS</v>
          </cell>
          <cell r="AM151" t="str">
            <v>K</v>
          </cell>
        </row>
        <row r="152">
          <cell r="AL152" t="str">
            <v>PENATAAN HALAMAN KANTOR CAMAT KUANTAN HILIR SEBERANG (LANJUTAN)</v>
          </cell>
          <cell r="AM152" t="str">
            <v>K</v>
          </cell>
        </row>
        <row r="153">
          <cell r="AL153" t="str">
            <v>PEMBANGUNAN GEDUNG RAWAT INAP PUSKESMAS SENTAJO RAYA.</v>
          </cell>
          <cell r="AM153" t="str">
            <v>K</v>
          </cell>
        </row>
        <row r="154">
          <cell r="AL154" t="str">
            <v xml:space="preserve">PEMBANGUNAN LOS DAN SARANA PASAR TRADISIONAL BERBASIS MODREN </v>
          </cell>
          <cell r="AM154" t="str">
            <v>K</v>
          </cell>
        </row>
        <row r="155">
          <cell r="AL155" t="str">
            <v>PASAR TRADISIONAL BERBASIS MODERN</v>
          </cell>
          <cell r="AM155" t="str">
            <v>K</v>
          </cell>
        </row>
        <row r="156">
          <cell r="AL156" t="str">
            <v>GEDUNG SERBAGUNA POLRES KUANTAN SINGINGI</v>
          </cell>
          <cell r="AM156" t="str">
            <v>K</v>
          </cell>
        </row>
      </sheetData>
      <sheetData sheetId="8"/>
      <sheetData sheetId="9"/>
      <sheetData sheetId="10"/>
      <sheetData sheetId="11"/>
      <sheetData sheetId="12"/>
      <sheetData sheetId="13"/>
      <sheetData sheetId="14">
        <row r="13">
          <cell r="F13" t="str">
            <v>4.13.01</v>
          </cell>
          <cell r="H13" t="str">
            <v>JALAN PROPINSI ARTERI</v>
          </cell>
          <cell r="I13" t="str">
            <v>04.13.01.02.06</v>
          </cell>
          <cell r="K13" t="str">
            <v>ASPAL HOTMIX</v>
          </cell>
          <cell r="L13" t="str">
            <v>4000</v>
          </cell>
          <cell r="O13" t="str">
            <v>JL. SOEKARNO HATTA</v>
          </cell>
          <cell r="P13">
            <v>2001</v>
          </cell>
          <cell r="S13" t="str">
            <v>12.04.06.05.01.00</v>
          </cell>
          <cell r="T13" t="str">
            <v>APBD</v>
          </cell>
          <cell r="U13">
            <v>9520000000</v>
          </cell>
          <cell r="V13" t="str">
            <v>B</v>
          </cell>
        </row>
        <row r="14">
          <cell r="E14" t="str">
            <v>281.1</v>
          </cell>
          <cell r="F14" t="str">
            <v>4.13.01</v>
          </cell>
          <cell r="H14" t="str">
            <v>JALAN KABUPATEN ARTERI</v>
          </cell>
          <cell r="I14" t="str">
            <v>04.13.01.03.04</v>
          </cell>
          <cell r="K14" t="str">
            <v>BATU PECAH / MACADAM</v>
          </cell>
          <cell r="L14" t="str">
            <v>6600</v>
          </cell>
          <cell r="M14">
            <v>7</v>
          </cell>
          <cell r="N14">
            <v>46200</v>
          </cell>
          <cell r="O14" t="str">
            <v>KOMPE BERANGIN - KP BRU CERENTI</v>
          </cell>
          <cell r="P14">
            <v>2001</v>
          </cell>
          <cell r="S14" t="str">
            <v>12.04.06.05.01.00</v>
          </cell>
          <cell r="T14" t="str">
            <v>APBD</v>
          </cell>
          <cell r="U14">
            <v>9504000000</v>
          </cell>
          <cell r="V14" t="str">
            <v>B</v>
          </cell>
        </row>
        <row r="15">
          <cell r="E15" t="str">
            <v>257.1</v>
          </cell>
          <cell r="F15" t="str">
            <v>4.13.01</v>
          </cell>
          <cell r="H15" t="str">
            <v>PENINGKATAN JALAN BENAI-PULAU LANCANG (ASPAL)</v>
          </cell>
          <cell r="I15" t="str">
            <v>04.13.01.03.04</v>
          </cell>
          <cell r="K15" t="str">
            <v>ASPAL HOTMIX</v>
          </cell>
          <cell r="L15" t="str">
            <v>9500</v>
          </cell>
          <cell r="M15">
            <v>7</v>
          </cell>
          <cell r="N15">
            <v>59500</v>
          </cell>
          <cell r="O15" t="str">
            <v>BENAI - PL. LANCANG</v>
          </cell>
          <cell r="P15">
            <v>2001</v>
          </cell>
          <cell r="S15" t="str">
            <v>12.04.06.05.01.00</v>
          </cell>
          <cell r="T15" t="str">
            <v>APBD</v>
          </cell>
          <cell r="U15">
            <v>9883854526</v>
          </cell>
          <cell r="V15" t="str">
            <v>B</v>
          </cell>
        </row>
        <row r="16">
          <cell r="F16" t="str">
            <v>4.13.01</v>
          </cell>
          <cell r="H16" t="str">
            <v>JALAN KABUPATEN ARTERI</v>
          </cell>
          <cell r="I16" t="str">
            <v>04.13.01.03.04</v>
          </cell>
          <cell r="K16" t="str">
            <v>BATU PECAH / MACADAM</v>
          </cell>
          <cell r="L16" t="str">
            <v>3000</v>
          </cell>
          <cell r="O16" t="str">
            <v>JL. ABDURRAHMAN ALI</v>
          </cell>
          <cell r="P16">
            <v>2001</v>
          </cell>
          <cell r="S16" t="str">
            <v>12.04.06.05.01.00</v>
          </cell>
          <cell r="T16" t="str">
            <v>APBD</v>
          </cell>
          <cell r="U16">
            <v>1008000000</v>
          </cell>
          <cell r="V16" t="str">
            <v>KB</v>
          </cell>
        </row>
        <row r="17">
          <cell r="F17" t="str">
            <v>4.13.01</v>
          </cell>
          <cell r="H17" t="str">
            <v>JALAN KABUPATEN ARTERI</v>
          </cell>
          <cell r="I17" t="str">
            <v>04.13.01.03.04</v>
          </cell>
          <cell r="K17" t="str">
            <v>ASPAL HOTMIX</v>
          </cell>
          <cell r="L17" t="str">
            <v>7000</v>
          </cell>
          <cell r="O17" t="str">
            <v>JL. DATUK BISAI</v>
          </cell>
          <cell r="P17">
            <v>2001</v>
          </cell>
          <cell r="S17" t="str">
            <v>12.04.06.05.01.00</v>
          </cell>
          <cell r="T17" t="str">
            <v>APBD</v>
          </cell>
          <cell r="U17">
            <v>5145000000</v>
          </cell>
          <cell r="V17" t="str">
            <v>B</v>
          </cell>
        </row>
        <row r="18">
          <cell r="F18" t="str">
            <v>4.13.01</v>
          </cell>
          <cell r="H18" t="str">
            <v>JALAN KABUPATEN ARTERI</v>
          </cell>
          <cell r="I18" t="str">
            <v>04.13.01.03.04</v>
          </cell>
          <cell r="K18" t="str">
            <v>BATU KERIKIL</v>
          </cell>
          <cell r="L18" t="str">
            <v>3000</v>
          </cell>
          <cell r="O18" t="str">
            <v>BANJAR LOPAK - PULAU KALIMANTING</v>
          </cell>
          <cell r="P18">
            <v>2001</v>
          </cell>
          <cell r="S18" t="str">
            <v>12.04.06.05.01.00</v>
          </cell>
          <cell r="T18" t="str">
            <v>APBD</v>
          </cell>
          <cell r="U18">
            <v>16253400000</v>
          </cell>
          <cell r="V18" t="str">
            <v>KB</v>
          </cell>
        </row>
        <row r="19">
          <cell r="F19" t="str">
            <v>4.13.01</v>
          </cell>
          <cell r="H19" t="str">
            <v>JALAN KABUPATEN ARTERI</v>
          </cell>
          <cell r="I19" t="str">
            <v>04.13.01.03.04</v>
          </cell>
          <cell r="K19" t="str">
            <v>TANAH</v>
          </cell>
          <cell r="L19" t="str">
            <v>1400</v>
          </cell>
          <cell r="O19" t="str">
            <v>JL. DESA UJUNG TANJUNG</v>
          </cell>
          <cell r="P19">
            <v>2001</v>
          </cell>
          <cell r="S19" t="str">
            <v>12.04.06.05.01.00</v>
          </cell>
          <cell r="T19" t="str">
            <v>APBD</v>
          </cell>
          <cell r="U19">
            <v>378000000</v>
          </cell>
          <cell r="V19" t="str">
            <v>B</v>
          </cell>
        </row>
        <row r="20">
          <cell r="F20" t="str">
            <v>4.13.01</v>
          </cell>
          <cell r="H20" t="str">
            <v>JALAN KABUPATEN ARTERI</v>
          </cell>
          <cell r="I20" t="str">
            <v>04.13.01.03.04</v>
          </cell>
          <cell r="K20" t="str">
            <v>ASPAL HOTMIX</v>
          </cell>
          <cell r="L20" t="str">
            <v>2500</v>
          </cell>
          <cell r="O20" t="str">
            <v>JL. LINTAS PKB - RENGAT</v>
          </cell>
          <cell r="P20">
            <v>2001</v>
          </cell>
          <cell r="S20" t="str">
            <v>12.04.06.05.01.00</v>
          </cell>
          <cell r="T20" t="str">
            <v>APBD</v>
          </cell>
          <cell r="U20">
            <v>2275000000</v>
          </cell>
          <cell r="V20" t="str">
            <v>B</v>
          </cell>
        </row>
        <row r="21">
          <cell r="E21" t="str">
            <v>278.1</v>
          </cell>
          <cell r="F21" t="str">
            <v>4.13.01</v>
          </cell>
          <cell r="H21" t="str">
            <v>JALAN KABUPATEN ARTERI</v>
          </cell>
          <cell r="I21" t="str">
            <v>04.13.01.03.04</v>
          </cell>
          <cell r="K21" t="str">
            <v>BATU PECAH / MACADAM</v>
          </cell>
          <cell r="L21" t="str">
            <v>8000</v>
          </cell>
          <cell r="M21">
            <v>7</v>
          </cell>
          <cell r="N21">
            <v>56000</v>
          </cell>
          <cell r="O21" t="str">
            <v>JL. JALUR PATAH - LANGSAT HULU</v>
          </cell>
          <cell r="P21">
            <v>2001</v>
          </cell>
          <cell r="S21" t="str">
            <v>12.04.06.05.01.00</v>
          </cell>
          <cell r="T21" t="str">
            <v>APBD</v>
          </cell>
          <cell r="U21">
            <v>3584000000</v>
          </cell>
          <cell r="V21" t="str">
            <v>B</v>
          </cell>
        </row>
        <row r="22">
          <cell r="E22" t="str">
            <v>279.1</v>
          </cell>
          <cell r="F22" t="str">
            <v>4.13.01</v>
          </cell>
          <cell r="H22" t="str">
            <v>JALAN KABUPATEN ARTERI</v>
          </cell>
          <cell r="I22" t="str">
            <v>04.13.01.03.04</v>
          </cell>
          <cell r="K22" t="str">
            <v>ASPAL HOTMIX</v>
          </cell>
          <cell r="L22" t="str">
            <v>3000</v>
          </cell>
          <cell r="M22">
            <v>7</v>
          </cell>
          <cell r="N22">
            <v>21000</v>
          </cell>
          <cell r="O22" t="str">
            <v>JL. TALONTAM - BANJAR BENAI</v>
          </cell>
          <cell r="P22">
            <v>2001</v>
          </cell>
          <cell r="S22" t="str">
            <v>12.04.06.05.01.00</v>
          </cell>
          <cell r="T22" t="str">
            <v>APBD</v>
          </cell>
          <cell r="U22">
            <v>2520000000</v>
          </cell>
          <cell r="V22" t="str">
            <v>B</v>
          </cell>
        </row>
        <row r="23">
          <cell r="F23" t="str">
            <v>4.13.01</v>
          </cell>
          <cell r="H23" t="str">
            <v>JALAN KABUPATEN ARTERI</v>
          </cell>
          <cell r="I23" t="str">
            <v>04.13.01.03.04</v>
          </cell>
          <cell r="K23" t="str">
            <v>ASPAL HOTMIX</v>
          </cell>
          <cell r="L23" t="str">
            <v>2000</v>
          </cell>
          <cell r="O23" t="str">
            <v>JL. GUNUNG KESIANGAN</v>
          </cell>
          <cell r="P23">
            <v>2001</v>
          </cell>
          <cell r="S23" t="str">
            <v>12.04.06.05.01.00</v>
          </cell>
          <cell r="T23" t="str">
            <v>APBD</v>
          </cell>
          <cell r="U23">
            <v>1680000000</v>
          </cell>
          <cell r="V23" t="str">
            <v>B</v>
          </cell>
        </row>
        <row r="24">
          <cell r="E24" t="str">
            <v>272.1</v>
          </cell>
          <cell r="F24" t="str">
            <v>4.13.01</v>
          </cell>
          <cell r="H24" t="str">
            <v>JALAN KABUPATEN ARTERI</v>
          </cell>
          <cell r="I24" t="str">
            <v>04.13.01.03.04</v>
          </cell>
          <cell r="K24" t="str">
            <v>BATU PECAH / MACADAM</v>
          </cell>
          <cell r="L24" t="str">
            <v>3500</v>
          </cell>
          <cell r="M24">
            <v>7</v>
          </cell>
          <cell r="N24">
            <v>24500</v>
          </cell>
          <cell r="O24" t="str">
            <v>JL. TALONTAM - P. KOPUNG</v>
          </cell>
          <cell r="P24">
            <v>2001</v>
          </cell>
          <cell r="S24" t="str">
            <v>12.04.06.05.01.00</v>
          </cell>
          <cell r="T24" t="str">
            <v>APBD</v>
          </cell>
          <cell r="U24">
            <v>1456000000</v>
          </cell>
          <cell r="V24" t="str">
            <v>B</v>
          </cell>
        </row>
        <row r="25">
          <cell r="E25" t="str">
            <v>273.1</v>
          </cell>
          <cell r="F25" t="str">
            <v>4.13.01</v>
          </cell>
          <cell r="H25" t="str">
            <v>JALAN KABUPATEN ARTERI</v>
          </cell>
          <cell r="I25" t="str">
            <v>04.13.01.03.04</v>
          </cell>
          <cell r="K25" t="str">
            <v>SEMEN/BETON</v>
          </cell>
          <cell r="L25" t="str">
            <v>2000</v>
          </cell>
          <cell r="O25" t="str">
            <v>SIMANDOLAK - TANJUNG</v>
          </cell>
          <cell r="P25">
            <v>2001</v>
          </cell>
          <cell r="S25" t="str">
            <v>12.04.06.05.01.00</v>
          </cell>
          <cell r="T25" t="str">
            <v>APBD</v>
          </cell>
          <cell r="U25">
            <v>1050000000</v>
          </cell>
          <cell r="V25" t="str">
            <v>KB</v>
          </cell>
        </row>
        <row r="26">
          <cell r="F26" t="str">
            <v>4.13.01</v>
          </cell>
          <cell r="H26" t="str">
            <v>JALAN KABUPATEN ARTERI</v>
          </cell>
          <cell r="I26" t="str">
            <v>04.13.01.03.04</v>
          </cell>
          <cell r="K26" t="str">
            <v>ASPAL HOTMIX</v>
          </cell>
          <cell r="L26" t="str">
            <v>2000</v>
          </cell>
          <cell r="O26" t="str">
            <v>JL. GUNUNG KESIANGAN - BANJAR LOPAK</v>
          </cell>
          <cell r="P26">
            <v>2001</v>
          </cell>
          <cell r="S26" t="str">
            <v>12.04.06.05.01.00</v>
          </cell>
          <cell r="T26" t="str">
            <v>APBD</v>
          </cell>
          <cell r="U26">
            <v>1575000000</v>
          </cell>
          <cell r="V26" t="str">
            <v>B</v>
          </cell>
        </row>
        <row r="27">
          <cell r="E27" t="str">
            <v>276.1</v>
          </cell>
          <cell r="F27" t="str">
            <v>4.13.01</v>
          </cell>
          <cell r="H27" t="str">
            <v>JALAN KABUPATEN ARTERI</v>
          </cell>
          <cell r="I27" t="str">
            <v>04.13.01.03.04</v>
          </cell>
          <cell r="K27" t="str">
            <v>ASPAL HOTMIX</v>
          </cell>
          <cell r="L27" t="str">
            <v>3</v>
          </cell>
          <cell r="O27" t="str">
            <v>JL. BENAI - TEBING TINGGI</v>
          </cell>
          <cell r="P27">
            <v>2001</v>
          </cell>
          <cell r="S27" t="str">
            <v>12.04.06.05.01..00</v>
          </cell>
          <cell r="T27" t="str">
            <v>APBD</v>
          </cell>
          <cell r="U27">
            <v>2940000000</v>
          </cell>
          <cell r="V27" t="str">
            <v>B</v>
          </cell>
        </row>
        <row r="28">
          <cell r="F28" t="str">
            <v>4.13.01</v>
          </cell>
          <cell r="H28" t="str">
            <v>JALAN KABUPATEN ARTERI</v>
          </cell>
          <cell r="I28" t="str">
            <v>04.13.01.03.04</v>
          </cell>
          <cell r="K28" t="str">
            <v>TANAH</v>
          </cell>
          <cell r="L28" t="str">
            <v>1300</v>
          </cell>
          <cell r="O28" t="str">
            <v>JL. TALONTAN - KOTO BENAI</v>
          </cell>
          <cell r="P28">
            <v>2001</v>
          </cell>
          <cell r="S28" t="str">
            <v>12.04.06.05.01.00</v>
          </cell>
          <cell r="T28" t="str">
            <v>APBD</v>
          </cell>
          <cell r="U28">
            <v>190125000</v>
          </cell>
          <cell r="V28" t="str">
            <v>B</v>
          </cell>
        </row>
        <row r="29">
          <cell r="E29" t="str">
            <v>269.1</v>
          </cell>
          <cell r="F29" t="str">
            <v>4.13.01</v>
          </cell>
          <cell r="H29" t="str">
            <v>JALAN KABUPATEN ARTERI</v>
          </cell>
          <cell r="I29" t="str">
            <v>04.13.01.03.04</v>
          </cell>
          <cell r="K29" t="str">
            <v>TANAH</v>
          </cell>
          <cell r="L29" t="str">
            <v>2000</v>
          </cell>
          <cell r="M29">
            <v>7</v>
          </cell>
          <cell r="N29">
            <v>14000</v>
          </cell>
          <cell r="O29" t="str">
            <v>JL. GUNUNG KESIANGAN - UJUNG TANJUNG</v>
          </cell>
          <cell r="P29">
            <v>2001</v>
          </cell>
          <cell r="S29" t="str">
            <v>12.04.06.05.01.00</v>
          </cell>
          <cell r="T29" t="str">
            <v>APBD</v>
          </cell>
          <cell r="U29">
            <v>292500000</v>
          </cell>
          <cell r="V29" t="str">
            <v>KB</v>
          </cell>
        </row>
        <row r="30">
          <cell r="E30" t="str">
            <v>264.1</v>
          </cell>
          <cell r="F30" t="str">
            <v>4.13.01</v>
          </cell>
          <cell r="H30" t="str">
            <v>JALAN KABUPATEN ARTERI</v>
          </cell>
          <cell r="I30" t="str">
            <v>04.13.01.03.04</v>
          </cell>
          <cell r="K30" t="str">
            <v>BATU PECAH / MACADAM</v>
          </cell>
          <cell r="L30" t="str">
            <v>3500</v>
          </cell>
          <cell r="M30">
            <v>8</v>
          </cell>
          <cell r="N30">
            <v>280000</v>
          </cell>
          <cell r="O30" t="str">
            <v>JL. DULTA PALMA- MUARA PETAI</v>
          </cell>
          <cell r="P30">
            <v>2001</v>
          </cell>
          <cell r="S30" t="str">
            <v>12.04.06.05.01.00</v>
          </cell>
          <cell r="T30" t="str">
            <v>APBD</v>
          </cell>
          <cell r="U30">
            <v>1568000000</v>
          </cell>
          <cell r="V30" t="str">
            <v>B</v>
          </cell>
        </row>
        <row r="31">
          <cell r="E31" t="str">
            <v>265.1</v>
          </cell>
          <cell r="F31" t="str">
            <v>4.13.01</v>
          </cell>
          <cell r="H31" t="str">
            <v>JALAN KABUPATEN ARTERI</v>
          </cell>
          <cell r="I31" t="str">
            <v>04.13.01.03.04</v>
          </cell>
          <cell r="K31" t="str">
            <v>BATU PECAH / MACADAM</v>
          </cell>
          <cell r="L31">
            <v>40000</v>
          </cell>
          <cell r="M31">
            <v>8</v>
          </cell>
          <cell r="N31">
            <v>320000</v>
          </cell>
          <cell r="O31" t="str">
            <v>JL. DUTA PALMA - INHU</v>
          </cell>
          <cell r="P31">
            <v>2001</v>
          </cell>
          <cell r="S31" t="str">
            <v>12.04.06.05.01.00</v>
          </cell>
          <cell r="T31" t="str">
            <v>APBD</v>
          </cell>
          <cell r="U31">
            <v>1792000000</v>
          </cell>
          <cell r="V31" t="str">
            <v>B</v>
          </cell>
        </row>
        <row r="32">
          <cell r="E32" t="str">
            <v>274.1</v>
          </cell>
          <cell r="F32" t="str">
            <v>4.13.01</v>
          </cell>
          <cell r="H32" t="str">
            <v>JALAN KABUPATEN ARTERI</v>
          </cell>
          <cell r="I32" t="str">
            <v>04.13.01.03.04</v>
          </cell>
          <cell r="K32" t="str">
            <v>BATU PECAH / MACADAM</v>
          </cell>
          <cell r="L32" t="str">
            <v>16</v>
          </cell>
          <cell r="O32" t="str">
            <v>JL. BENAI - RAPP</v>
          </cell>
          <cell r="P32">
            <v>2001</v>
          </cell>
          <cell r="S32" t="str">
            <v>12.04.06.05.01..00</v>
          </cell>
          <cell r="T32" t="str">
            <v>APBD</v>
          </cell>
          <cell r="U32">
            <v>15680000000</v>
          </cell>
          <cell r="V32" t="str">
            <v>B</v>
          </cell>
        </row>
        <row r="33">
          <cell r="F33" t="str">
            <v>4.13.01</v>
          </cell>
          <cell r="H33" t="str">
            <v>JALAN KABUPATEN ARTERI</v>
          </cell>
          <cell r="I33" t="str">
            <v>04.13.01.03.04</v>
          </cell>
          <cell r="K33" t="str">
            <v>ASPAL HOTMIX</v>
          </cell>
          <cell r="L33" t="str">
            <v>3</v>
          </cell>
          <cell r="O33" t="str">
            <v>JL. ABDUL RAHMAN ALI - SIBERAKUN</v>
          </cell>
          <cell r="P33">
            <v>2001</v>
          </cell>
          <cell r="S33" t="str">
            <v>12.04.06.05.01..00</v>
          </cell>
          <cell r="T33" t="str">
            <v>APBD</v>
          </cell>
          <cell r="U33">
            <v>2362500000</v>
          </cell>
          <cell r="V33" t="str">
            <v>B</v>
          </cell>
        </row>
        <row r="34">
          <cell r="F34" t="str">
            <v>4.13.01</v>
          </cell>
          <cell r="H34" t="str">
            <v>JALAN KABUPATEN ARTERI</v>
          </cell>
          <cell r="I34" t="str">
            <v>04.13.01.03.04</v>
          </cell>
          <cell r="K34" t="str">
            <v>BATU PECAH / MACADAM</v>
          </cell>
          <cell r="L34" t="str">
            <v>1.4</v>
          </cell>
          <cell r="O34" t="str">
            <v>JL. UJUNG TANJUNG - BANJAR LOPAK</v>
          </cell>
          <cell r="P34">
            <v>2001</v>
          </cell>
          <cell r="S34" t="str">
            <v>12.04.06.05.01..00</v>
          </cell>
          <cell r="T34" t="str">
            <v>APBD</v>
          </cell>
          <cell r="U34">
            <v>470400000</v>
          </cell>
          <cell r="V34" t="str">
            <v>B</v>
          </cell>
        </row>
        <row r="35">
          <cell r="E35" t="str">
            <v>258.1</v>
          </cell>
          <cell r="F35" t="str">
            <v>4.13.01</v>
          </cell>
          <cell r="H35" t="str">
            <v>JALAN KABUPATEN ARTERI</v>
          </cell>
          <cell r="I35" t="str">
            <v>04.13.01.03.04</v>
          </cell>
          <cell r="K35" t="str">
            <v>ASPAL HOTMIX</v>
          </cell>
          <cell r="L35" t="str">
            <v>11700</v>
          </cell>
          <cell r="M35">
            <v>7</v>
          </cell>
          <cell r="N35">
            <v>81900</v>
          </cell>
          <cell r="O35" t="str">
            <v>JL. LEPAU GADING - PANGEAN</v>
          </cell>
          <cell r="P35">
            <v>2001</v>
          </cell>
          <cell r="S35" t="str">
            <v>12.04.06.05.01.00</v>
          </cell>
          <cell r="T35" t="str">
            <v>APBD</v>
          </cell>
          <cell r="U35">
            <v>22932000000</v>
          </cell>
          <cell r="V35" t="str">
            <v>KB</v>
          </cell>
        </row>
        <row r="36">
          <cell r="E36" t="str">
            <v>259.1</v>
          </cell>
          <cell r="F36" t="str">
            <v>4.13.01</v>
          </cell>
          <cell r="H36" t="str">
            <v>PENINGKATAN JALAN SENTAJO - TERATAK AIR HITAM ASPAL 1,00 KM) LANJUTAN</v>
          </cell>
          <cell r="I36" t="str">
            <v>04.13.01.03.04</v>
          </cell>
          <cell r="K36" t="str">
            <v>Aspal</v>
          </cell>
          <cell r="N36">
            <v>1000</v>
          </cell>
          <cell r="O36" t="str">
            <v>SENTAJO - TERATAK AIR HITAM</v>
          </cell>
          <cell r="P36">
            <v>2001</v>
          </cell>
          <cell r="S36" t="str">
            <v>12.04.06.05.01..00</v>
          </cell>
          <cell r="T36" t="str">
            <v>APBD</v>
          </cell>
          <cell r="U36">
            <v>14883166858.823</v>
          </cell>
          <cell r="V36" t="str">
            <v>B</v>
          </cell>
        </row>
        <row r="37">
          <cell r="E37" t="str">
            <v>260.1</v>
          </cell>
          <cell r="F37" t="str">
            <v>4.13.01</v>
          </cell>
          <cell r="H37" t="str">
            <v>JALAN KABUPATEN ARTERI</v>
          </cell>
          <cell r="I37" t="str">
            <v>04.13.01.03.04</v>
          </cell>
          <cell r="K37" t="str">
            <v>BATU PECAH / MACADAM</v>
          </cell>
          <cell r="L37">
            <v>11000</v>
          </cell>
          <cell r="O37" t="str">
            <v>BENAI - KOTO RAJO</v>
          </cell>
          <cell r="P37">
            <v>2001</v>
          </cell>
          <cell r="S37" t="str">
            <v>12.04.06.05.01..00</v>
          </cell>
          <cell r="T37" t="str">
            <v>APBD</v>
          </cell>
          <cell r="U37">
            <v>7982951762.6100006</v>
          </cell>
          <cell r="V37" t="str">
            <v>B</v>
          </cell>
        </row>
        <row r="38">
          <cell r="E38" t="str">
            <v>260.2</v>
          </cell>
          <cell r="F38" t="str">
            <v>4.13.02</v>
          </cell>
          <cell r="H38" t="str">
            <v>PEMBUATAN 1 UNIT BOX CULVERT 2 X 2,5 (TUNGGAL) SEI. SOS RUAS JALAN BENAI - KOTO RAJO</v>
          </cell>
          <cell r="I38" t="str">
            <v>04.13.02.03.01</v>
          </cell>
          <cell r="K38" t="str">
            <v>Beton</v>
          </cell>
          <cell r="L38">
            <v>2</v>
          </cell>
          <cell r="M38">
            <v>2.5</v>
          </cell>
          <cell r="N38">
            <v>5</v>
          </cell>
          <cell r="O38" t="str">
            <v>BENAI - KOTO RAJO</v>
          </cell>
          <cell r="P38">
            <v>2007</v>
          </cell>
          <cell r="T38" t="str">
            <v>APBD</v>
          </cell>
          <cell r="U38">
            <v>786808471.61551905</v>
          </cell>
          <cell r="V38" t="str">
            <v>B</v>
          </cell>
        </row>
        <row r="39">
          <cell r="E39" t="str">
            <v>260.3</v>
          </cell>
          <cell r="H39" t="str">
            <v>PENINGKATAN JALAN BENAI - KOTO RAJO (ASPAL)  (DAK)</v>
          </cell>
          <cell r="I39" t="str">
            <v>04.13.01.03.06</v>
          </cell>
          <cell r="O39" t="str">
            <v>BENAI - KOTO RAJO</v>
          </cell>
          <cell r="P39">
            <v>2017</v>
          </cell>
          <cell r="T39" t="str">
            <v>APBD</v>
          </cell>
          <cell r="U39">
            <v>6716002158</v>
          </cell>
        </row>
        <row r="40">
          <cell r="E40" t="str">
            <v>260.4</v>
          </cell>
          <cell r="H40" t="str">
            <v>PENGAWASAN PENINGKATAN JALAN BENAI - KOTO RAJO  (DAK)</v>
          </cell>
          <cell r="I40" t="str">
            <v>04.13.01.03.06</v>
          </cell>
          <cell r="O40" t="str">
            <v>BENAI - KOTO RAJO</v>
          </cell>
          <cell r="P40">
            <v>2017</v>
          </cell>
          <cell r="T40" t="str">
            <v>APBD</v>
          </cell>
          <cell r="U40">
            <v>248765000</v>
          </cell>
        </row>
        <row r="41">
          <cell r="E41" t="str">
            <v>83.1</v>
          </cell>
          <cell r="F41" t="str">
            <v>4.13.01</v>
          </cell>
          <cell r="H41" t="str">
            <v>JALAN KABUPATEN LOKAL (PENINGKATAN JALAN LBK. JAMBI-LBK. AMBACANG (PELEBARAN ASPAL))</v>
          </cell>
          <cell r="I41" t="str">
            <v>04.13.01.03.04</v>
          </cell>
          <cell r="K41" t="str">
            <v>TANAH</v>
          </cell>
          <cell r="L41">
            <v>10500</v>
          </cell>
          <cell r="M41">
            <v>8</v>
          </cell>
          <cell r="N41">
            <v>84000</v>
          </cell>
          <cell r="O41" t="str">
            <v>LBK. JAMBI-LBK. AMBACANG</v>
          </cell>
          <cell r="P41">
            <v>2001</v>
          </cell>
          <cell r="S41" t="str">
            <v>12.04.06.05.01..00</v>
          </cell>
          <cell r="T41" t="str">
            <v>APBD</v>
          </cell>
          <cell r="U41">
            <v>9141204662</v>
          </cell>
          <cell r="V41" t="str">
            <v>B</v>
          </cell>
        </row>
        <row r="42">
          <cell r="F42" t="str">
            <v>4.13.01</v>
          </cell>
          <cell r="H42" t="str">
            <v>JALAN KABUPATEN ARTERI</v>
          </cell>
          <cell r="I42" t="str">
            <v>04.13.01.03.04</v>
          </cell>
          <cell r="K42" t="str">
            <v>ASPAL HOTMIX</v>
          </cell>
          <cell r="L42" t="str">
            <v>5000</v>
          </cell>
          <cell r="O42" t="str">
            <v>SIMPANG RAYA - KOTO BARU</v>
          </cell>
          <cell r="P42">
            <v>2001</v>
          </cell>
          <cell r="S42" t="str">
            <v>12.04.06.05.01.00</v>
          </cell>
          <cell r="T42" t="str">
            <v>APBD</v>
          </cell>
          <cell r="U42">
            <v>4900000000</v>
          </cell>
          <cell r="V42" t="str">
            <v>KB</v>
          </cell>
        </row>
        <row r="43">
          <cell r="F43" t="str">
            <v>4.13.01</v>
          </cell>
          <cell r="H43" t="str">
            <v>JALAN KABUPATEN ARTERI</v>
          </cell>
          <cell r="I43" t="str">
            <v>04.13.01.03.04</v>
          </cell>
          <cell r="K43" t="str">
            <v>ASPAL HOTMIX</v>
          </cell>
          <cell r="L43" t="str">
            <v>6000</v>
          </cell>
          <cell r="O43" t="str">
            <v>JL. JALUR PATAH - TERATAK AIR HITAM</v>
          </cell>
          <cell r="P43">
            <v>2001</v>
          </cell>
          <cell r="S43" t="str">
            <v>12.04.06.05.01.00</v>
          </cell>
          <cell r="T43" t="str">
            <v>APBD</v>
          </cell>
          <cell r="U43">
            <v>4410000000</v>
          </cell>
          <cell r="V43" t="str">
            <v>B</v>
          </cell>
        </row>
        <row r="44">
          <cell r="E44" t="str">
            <v>121.1</v>
          </cell>
          <cell r="F44" t="str">
            <v>4.13.01</v>
          </cell>
          <cell r="H44" t="str">
            <v>JALAN KABUPATEN ARTERI</v>
          </cell>
          <cell r="I44" t="str">
            <v>04.13.01.03.04</v>
          </cell>
          <cell r="K44" t="str">
            <v>BATU PECAH / MACADAM</v>
          </cell>
          <cell r="L44">
            <v>2750</v>
          </cell>
          <cell r="M44">
            <v>7</v>
          </cell>
          <cell r="N44">
            <v>19250</v>
          </cell>
          <cell r="O44" t="str">
            <v>SIMP. SEI ALA-SEI ALA</v>
          </cell>
          <cell r="P44">
            <v>2001</v>
          </cell>
          <cell r="S44" t="str">
            <v>12.04.06.05.01..00</v>
          </cell>
          <cell r="T44" t="str">
            <v>APBD</v>
          </cell>
          <cell r="U44">
            <v>1056000000</v>
          </cell>
          <cell r="V44" t="str">
            <v>B</v>
          </cell>
        </row>
        <row r="45">
          <cell r="E45" t="str">
            <v>122.1</v>
          </cell>
          <cell r="F45" t="str">
            <v>4.13.01</v>
          </cell>
          <cell r="H45" t="str">
            <v>JALAN KABUPATEN ARTERI</v>
          </cell>
          <cell r="I45" t="str">
            <v>04.13.01.03.04</v>
          </cell>
          <cell r="K45" t="str">
            <v>ASPAL PENETRASI</v>
          </cell>
          <cell r="L45">
            <v>5050</v>
          </cell>
          <cell r="M45">
            <v>7</v>
          </cell>
          <cell r="N45">
            <v>14000</v>
          </cell>
          <cell r="O45" t="str">
            <v>SIMP.SEI PINANG-TANJUNG</v>
          </cell>
          <cell r="P45">
            <v>2001</v>
          </cell>
          <cell r="S45" t="str">
            <v>12.04.06.05.01..00</v>
          </cell>
          <cell r="T45" t="str">
            <v>APBD</v>
          </cell>
          <cell r="U45">
            <v>4029052001.6099997</v>
          </cell>
          <cell r="V45" t="str">
            <v>B</v>
          </cell>
        </row>
        <row r="46">
          <cell r="F46" t="str">
            <v>4.13.01</v>
          </cell>
          <cell r="H46" t="str">
            <v>PENINGKATAN JALAN LINGKAR PERINDAGKOP (ASPAL)</v>
          </cell>
          <cell r="I46" t="str">
            <v>04.13.01.03.06</v>
          </cell>
          <cell r="K46" t="str">
            <v>ASPAL HOTMIX</v>
          </cell>
          <cell r="L46" t="str">
            <v>1750</v>
          </cell>
          <cell r="O46" t="str">
            <v>LINGKAR PERINDAGKOP</v>
          </cell>
          <cell r="P46">
            <v>2001</v>
          </cell>
          <cell r="S46" t="str">
            <v>12.04.06.05.01.00</v>
          </cell>
          <cell r="T46" t="str">
            <v>APBD</v>
          </cell>
          <cell r="U46">
            <v>3741417795</v>
          </cell>
          <cell r="V46" t="str">
            <v>B</v>
          </cell>
        </row>
        <row r="47">
          <cell r="E47" t="str">
            <v>72.1</v>
          </cell>
          <cell r="F47" t="str">
            <v>4.13.01</v>
          </cell>
          <cell r="H47" t="str">
            <v>JALAN KABUPATEN LOKAL</v>
          </cell>
          <cell r="I47" t="str">
            <v>04.13.01.03.06</v>
          </cell>
          <cell r="K47" t="str">
            <v>ASPAL HOTMIX</v>
          </cell>
          <cell r="L47" t="str">
            <v>500</v>
          </cell>
          <cell r="M47">
            <v>8</v>
          </cell>
          <cell r="N47">
            <v>4000</v>
          </cell>
          <cell r="O47" t="str">
            <v>JL. MENUJU SMP 2</v>
          </cell>
          <cell r="P47">
            <v>2001</v>
          </cell>
          <cell r="S47" t="str">
            <v>12.04.06.05.01.00</v>
          </cell>
          <cell r="T47" t="str">
            <v>APBD</v>
          </cell>
          <cell r="U47">
            <v>525000000</v>
          </cell>
          <cell r="V47" t="str">
            <v>B</v>
          </cell>
        </row>
        <row r="48">
          <cell r="E48" t="str">
            <v>73.1</v>
          </cell>
          <cell r="F48" t="str">
            <v>4.13.01</v>
          </cell>
          <cell r="H48" t="str">
            <v>JALAN KABUPATEN LOKAL</v>
          </cell>
          <cell r="I48" t="str">
            <v>04.13.01.03.06</v>
          </cell>
          <cell r="K48" t="str">
            <v>ASPAL HOTMIX</v>
          </cell>
          <cell r="L48" t="str">
            <v>138</v>
          </cell>
          <cell r="M48">
            <v>8</v>
          </cell>
          <cell r="N48">
            <v>1104</v>
          </cell>
          <cell r="O48" t="str">
            <v>JL. LIMUNO SELATAN</v>
          </cell>
          <cell r="P48">
            <v>2001</v>
          </cell>
          <cell r="S48" t="str">
            <v>12.04.06.05.01.00</v>
          </cell>
          <cell r="T48" t="str">
            <v>APBD</v>
          </cell>
          <cell r="U48">
            <v>173880000</v>
          </cell>
          <cell r="V48" t="str">
            <v>B</v>
          </cell>
        </row>
        <row r="49">
          <cell r="E49" t="str">
            <v>75.1</v>
          </cell>
          <cell r="F49" t="str">
            <v>4.13.01</v>
          </cell>
          <cell r="H49" t="str">
            <v>JALAN KABUPATEN LOKAL</v>
          </cell>
          <cell r="I49" t="str">
            <v>04.13.01.03.06</v>
          </cell>
          <cell r="K49" t="str">
            <v>ASPAL HOTMIX</v>
          </cell>
          <cell r="L49" t="str">
            <v>1500</v>
          </cell>
          <cell r="M49">
            <v>30</v>
          </cell>
          <cell r="N49">
            <v>45000</v>
          </cell>
          <cell r="O49" t="str">
            <v>BUNDARAN DPRD - JL. PROPINSI</v>
          </cell>
          <cell r="P49">
            <v>2001</v>
          </cell>
          <cell r="S49" t="str">
            <v>12.04.06.05.01.00</v>
          </cell>
          <cell r="T49" t="str">
            <v>APBD</v>
          </cell>
          <cell r="U49">
            <v>5670000000</v>
          </cell>
          <cell r="V49" t="str">
            <v>B</v>
          </cell>
        </row>
        <row r="50">
          <cell r="E50" t="str">
            <v>69.1</v>
          </cell>
          <cell r="F50" t="str">
            <v>4.13.01</v>
          </cell>
          <cell r="H50" t="str">
            <v>JALAN KABUPATEN LOKAL</v>
          </cell>
          <cell r="I50" t="str">
            <v>04.13.01.03.06</v>
          </cell>
          <cell r="K50" t="str">
            <v>ASPAL HOTMIX</v>
          </cell>
          <cell r="L50" t="str">
            <v>300</v>
          </cell>
          <cell r="M50">
            <v>16</v>
          </cell>
          <cell r="N50">
            <v>4800</v>
          </cell>
          <cell r="O50" t="str">
            <v>SIMP RSUD - RSUD</v>
          </cell>
          <cell r="P50">
            <v>2001</v>
          </cell>
          <cell r="S50" t="str">
            <v>12.04.06.05.01.00</v>
          </cell>
          <cell r="T50" t="str">
            <v>APBD</v>
          </cell>
          <cell r="U50">
            <v>614250000</v>
          </cell>
          <cell r="V50" t="str">
            <v>B</v>
          </cell>
        </row>
        <row r="51">
          <cell r="E51" t="str">
            <v>70.1</v>
          </cell>
          <cell r="F51" t="str">
            <v>4.13.01</v>
          </cell>
          <cell r="H51" t="str">
            <v>JALAN KABUPATEN LOKAL</v>
          </cell>
          <cell r="I51" t="str">
            <v>04.13.01.03.06</v>
          </cell>
          <cell r="K51" t="str">
            <v>ASPAL HOTMIX</v>
          </cell>
          <cell r="L51" t="str">
            <v>672</v>
          </cell>
          <cell r="M51">
            <v>20</v>
          </cell>
          <cell r="N51">
            <v>13440</v>
          </cell>
          <cell r="O51" t="str">
            <v>SIMP. PERKANTORAN PEMDA - BUNDARAN DPRD</v>
          </cell>
          <cell r="P51">
            <v>2001</v>
          </cell>
          <cell r="S51" t="str">
            <v>12.04.06.05.01.00</v>
          </cell>
          <cell r="T51" t="str">
            <v>APBD</v>
          </cell>
          <cell r="U51">
            <v>1375920000</v>
          </cell>
          <cell r="V51" t="str">
            <v>B</v>
          </cell>
        </row>
        <row r="52">
          <cell r="E52" t="str">
            <v>71.1</v>
          </cell>
          <cell r="F52" t="str">
            <v>4.13.01</v>
          </cell>
          <cell r="H52" t="str">
            <v>JALAN KABUPATEN LOKAL</v>
          </cell>
          <cell r="I52" t="str">
            <v>04.13.01.03.06</v>
          </cell>
          <cell r="K52" t="str">
            <v>ASPAL HOTMIX</v>
          </cell>
          <cell r="L52" t="str">
            <v>250</v>
          </cell>
          <cell r="M52">
            <v>8</v>
          </cell>
          <cell r="N52">
            <v>2000</v>
          </cell>
          <cell r="O52" t="str">
            <v>JL. KUANTAN</v>
          </cell>
          <cell r="P52">
            <v>2001</v>
          </cell>
          <cell r="S52" t="str">
            <v>12.04.06.05.01.00</v>
          </cell>
          <cell r="T52" t="str">
            <v>APBD</v>
          </cell>
          <cell r="U52">
            <v>262500000</v>
          </cell>
          <cell r="V52" t="str">
            <v>B</v>
          </cell>
        </row>
        <row r="53">
          <cell r="E53" t="str">
            <v>66.1</v>
          </cell>
          <cell r="F53" t="str">
            <v>4.13.01</v>
          </cell>
          <cell r="H53" t="str">
            <v>JALAN KABUPATEN LOKAL</v>
          </cell>
          <cell r="I53" t="str">
            <v>04.13.01.03.06</v>
          </cell>
          <cell r="K53" t="str">
            <v>ASPAL HOTMIX</v>
          </cell>
          <cell r="L53" t="str">
            <v>600</v>
          </cell>
          <cell r="M53">
            <v>7</v>
          </cell>
          <cell r="N53">
            <v>4200</v>
          </cell>
          <cell r="O53" t="str">
            <v>JL. TELKOM - JK</v>
          </cell>
          <cell r="P53">
            <v>2001</v>
          </cell>
          <cell r="S53" t="str">
            <v>12.04.06.05.01.00</v>
          </cell>
          <cell r="T53" t="str">
            <v>APBD</v>
          </cell>
          <cell r="U53">
            <v>756000000</v>
          </cell>
          <cell r="V53" t="str">
            <v>B</v>
          </cell>
        </row>
        <row r="54">
          <cell r="E54" t="str">
            <v>67.1</v>
          </cell>
          <cell r="F54" t="str">
            <v>4.13.01</v>
          </cell>
          <cell r="H54" t="str">
            <v>JALAN KABUPATEN LOKAL</v>
          </cell>
          <cell r="I54" t="str">
            <v>04.13.01.03.06</v>
          </cell>
          <cell r="K54" t="str">
            <v>TANAH</v>
          </cell>
          <cell r="L54" t="str">
            <v>3500</v>
          </cell>
          <cell r="M54">
            <v>7</v>
          </cell>
          <cell r="N54">
            <v>24500</v>
          </cell>
          <cell r="O54" t="str">
            <v>JL. INDUSTRI - JK. RUAS 231/231</v>
          </cell>
          <cell r="P54">
            <v>2001</v>
          </cell>
          <cell r="S54" t="str">
            <v>12.04.06.05.01.00</v>
          </cell>
          <cell r="T54" t="str">
            <v>APBD</v>
          </cell>
          <cell r="U54">
            <v>630000000</v>
          </cell>
          <cell r="V54" t="str">
            <v>B</v>
          </cell>
        </row>
        <row r="55">
          <cell r="E55" t="str">
            <v>68.1</v>
          </cell>
          <cell r="F55" t="str">
            <v>4.13.01</v>
          </cell>
          <cell r="H55" t="str">
            <v>JALAN KABUPATEN LOKAL</v>
          </cell>
          <cell r="I55" t="str">
            <v>04.13.01.03.06</v>
          </cell>
          <cell r="K55" t="str">
            <v>ASPAL HOTMIX</v>
          </cell>
          <cell r="L55">
            <v>1100</v>
          </cell>
          <cell r="M55">
            <v>16</v>
          </cell>
          <cell r="N55">
            <v>17600</v>
          </cell>
          <cell r="O55" t="str">
            <v>BUNDARAN DPRD - KANTOR BUPATI</v>
          </cell>
          <cell r="P55">
            <v>2001</v>
          </cell>
          <cell r="S55" t="str">
            <v>12.04.06.05.01.00</v>
          </cell>
          <cell r="T55" t="str">
            <v>APBD</v>
          </cell>
          <cell r="U55">
            <v>2252250000</v>
          </cell>
          <cell r="V55" t="str">
            <v>B</v>
          </cell>
        </row>
        <row r="56">
          <cell r="E56" t="str">
            <v>63.1</v>
          </cell>
          <cell r="F56" t="str">
            <v>4.13.01</v>
          </cell>
          <cell r="H56" t="str">
            <v>JALAN KABUPATEN LOKAL</v>
          </cell>
          <cell r="I56" t="str">
            <v>04.13.01.03.06</v>
          </cell>
          <cell r="K56" t="str">
            <v>TANAH</v>
          </cell>
          <cell r="L56" t="str">
            <v>500</v>
          </cell>
          <cell r="M56">
            <v>7</v>
          </cell>
          <cell r="N56">
            <v>3500</v>
          </cell>
          <cell r="O56" t="str">
            <v>JL. PLTA - JK RUAS 33/33 KM0 - 100</v>
          </cell>
          <cell r="P56">
            <v>2001</v>
          </cell>
          <cell r="S56" t="str">
            <v>12.04.06.05.01.00</v>
          </cell>
          <cell r="T56" t="str">
            <v>APBD</v>
          </cell>
          <cell r="U56">
            <v>90000000</v>
          </cell>
          <cell r="V56" t="str">
            <v>B</v>
          </cell>
        </row>
        <row r="57">
          <cell r="E57" t="str">
            <v>64.1</v>
          </cell>
          <cell r="F57" t="str">
            <v>4.13.01</v>
          </cell>
          <cell r="H57" t="str">
            <v>JALAN KABUPATEN LOKAL</v>
          </cell>
          <cell r="I57" t="str">
            <v>04.13.01.03.06</v>
          </cell>
          <cell r="K57" t="str">
            <v>TANAH</v>
          </cell>
          <cell r="L57" t="str">
            <v>600</v>
          </cell>
          <cell r="M57">
            <v>7</v>
          </cell>
          <cell r="N57">
            <v>4200</v>
          </cell>
          <cell r="O57" t="str">
            <v>JL. SMK - SMK</v>
          </cell>
          <cell r="P57">
            <v>2001</v>
          </cell>
          <cell r="S57" t="str">
            <v>12.04.06.05.01.00</v>
          </cell>
          <cell r="T57" t="str">
            <v>APBD</v>
          </cell>
          <cell r="U57">
            <v>108000000</v>
          </cell>
          <cell r="V57" t="str">
            <v>B</v>
          </cell>
        </row>
        <row r="58">
          <cell r="E58" t="str">
            <v>65.1</v>
          </cell>
          <cell r="F58" t="str">
            <v>4.13.01</v>
          </cell>
          <cell r="H58" t="str">
            <v>JALAN KABUPATEN LOKAL</v>
          </cell>
          <cell r="I58" t="str">
            <v>04.13.01.03.06</v>
          </cell>
          <cell r="K58" t="str">
            <v>ASPAL HOTMIX</v>
          </cell>
          <cell r="L58" t="str">
            <v>2500</v>
          </cell>
          <cell r="N58">
            <v>38600</v>
          </cell>
          <cell r="O58" t="str">
            <v>SIMP. STM BERINGIN - SAWAH</v>
          </cell>
          <cell r="P58">
            <v>2001</v>
          </cell>
          <cell r="S58" t="str">
            <v>12.04.06.05.01.00</v>
          </cell>
          <cell r="T58" t="str">
            <v>APBD</v>
          </cell>
          <cell r="U58">
            <v>4725000000</v>
          </cell>
          <cell r="V58" t="str">
            <v>B</v>
          </cell>
        </row>
        <row r="59">
          <cell r="E59" t="str">
            <v>60.1</v>
          </cell>
          <cell r="F59" t="str">
            <v>4.13.01</v>
          </cell>
          <cell r="H59" t="str">
            <v>JALAN KABUPATEN LOKAL</v>
          </cell>
          <cell r="I59" t="str">
            <v>04.13.01.03.06</v>
          </cell>
          <cell r="K59" t="str">
            <v>BATU KERIKIL</v>
          </cell>
          <cell r="L59" t="str">
            <v>600</v>
          </cell>
          <cell r="M59">
            <v>7</v>
          </cell>
          <cell r="N59">
            <v>4200</v>
          </cell>
          <cell r="O59" t="str">
            <v>JL. PADAT KARYA 1 - JP. KM162 +300</v>
          </cell>
          <cell r="P59">
            <v>2001</v>
          </cell>
          <cell r="S59" t="str">
            <v>12.04.06.05.01.00</v>
          </cell>
          <cell r="T59" t="str">
            <v>APBD</v>
          </cell>
          <cell r="U59">
            <v>216000000</v>
          </cell>
          <cell r="V59" t="str">
            <v>B</v>
          </cell>
        </row>
        <row r="60">
          <cell r="E60" t="str">
            <v>61.1</v>
          </cell>
          <cell r="F60" t="str">
            <v>4.13.01</v>
          </cell>
          <cell r="H60" t="str">
            <v>JALAN KABUPATEN LOKAL</v>
          </cell>
          <cell r="I60" t="str">
            <v>04.13.01.03.06</v>
          </cell>
          <cell r="K60" t="str">
            <v>TANAH</v>
          </cell>
          <cell r="L60" t="str">
            <v>750</v>
          </cell>
          <cell r="M60">
            <v>7</v>
          </cell>
          <cell r="N60">
            <v>5250</v>
          </cell>
          <cell r="O60" t="str">
            <v>JL. PADAT KARYA II - BUNTU</v>
          </cell>
          <cell r="P60">
            <v>2001</v>
          </cell>
          <cell r="S60" t="str">
            <v>12.04.06.05.01.00</v>
          </cell>
          <cell r="T60" t="str">
            <v>APBD</v>
          </cell>
          <cell r="U60">
            <v>168750000</v>
          </cell>
          <cell r="V60" t="str">
            <v>B</v>
          </cell>
        </row>
        <row r="61">
          <cell r="E61" t="str">
            <v>62.1</v>
          </cell>
          <cell r="F61" t="str">
            <v>4.13.01</v>
          </cell>
          <cell r="H61" t="str">
            <v>JALAN KABUPATEN LOKAL</v>
          </cell>
          <cell r="I61" t="str">
            <v>04.13.01.03.06</v>
          </cell>
          <cell r="K61" t="str">
            <v>BATU KERIKIL</v>
          </cell>
          <cell r="L61" t="str">
            <v>500</v>
          </cell>
          <cell r="M61">
            <v>7</v>
          </cell>
          <cell r="N61">
            <v>3500</v>
          </cell>
          <cell r="O61" t="str">
            <v>JL. PLN - JP. KM159 + 300</v>
          </cell>
          <cell r="P61">
            <v>2001</v>
          </cell>
          <cell r="S61" t="str">
            <v>12.04.06.05.01.00</v>
          </cell>
          <cell r="T61" t="str">
            <v>APBD</v>
          </cell>
          <cell r="U61">
            <v>180000000</v>
          </cell>
          <cell r="V61" t="str">
            <v>B</v>
          </cell>
        </row>
        <row r="62">
          <cell r="E62" t="str">
            <v>57.1</v>
          </cell>
          <cell r="F62" t="str">
            <v>4.13.01</v>
          </cell>
          <cell r="H62" t="str">
            <v>JALAN KABUPATEN LOKAL</v>
          </cell>
          <cell r="I62" t="str">
            <v>04.13.01.03.06</v>
          </cell>
          <cell r="K62" t="str">
            <v>ASPAL HOTMIX</v>
          </cell>
          <cell r="L62" t="str">
            <v>400</v>
          </cell>
          <cell r="M62">
            <v>7</v>
          </cell>
          <cell r="N62">
            <v>2800</v>
          </cell>
          <cell r="O62" t="str">
            <v>JL. KERAMAT - SD BERINGIN</v>
          </cell>
          <cell r="P62">
            <v>2001</v>
          </cell>
          <cell r="S62" t="str">
            <v>12.04.06.05.01.00</v>
          </cell>
          <cell r="T62" t="str">
            <v>APBD</v>
          </cell>
          <cell r="U62">
            <v>336000000</v>
          </cell>
          <cell r="V62" t="str">
            <v>KB</v>
          </cell>
        </row>
        <row r="63">
          <cell r="E63" t="str">
            <v>58.1</v>
          </cell>
          <cell r="F63" t="str">
            <v>4.13.01</v>
          </cell>
          <cell r="H63" t="str">
            <v>JALAN KABUPATEN LOKAL</v>
          </cell>
          <cell r="I63" t="str">
            <v>04.13.01.03.06</v>
          </cell>
          <cell r="K63" t="str">
            <v>BATU KERIKIL</v>
          </cell>
          <cell r="L63">
            <v>1850</v>
          </cell>
          <cell r="M63">
            <v>8</v>
          </cell>
          <cell r="N63">
            <v>14800</v>
          </cell>
          <cell r="O63" t="str">
            <v>JL. BARANGAN - RUAS 041/041</v>
          </cell>
          <cell r="P63">
            <v>2001</v>
          </cell>
          <cell r="S63" t="str">
            <v>12.04.06.05.01.00</v>
          </cell>
          <cell r="T63" t="str">
            <v>APBD</v>
          </cell>
          <cell r="U63">
            <v>999000000</v>
          </cell>
          <cell r="V63" t="str">
            <v>B</v>
          </cell>
        </row>
        <row r="64">
          <cell r="E64" t="str">
            <v>59.1</v>
          </cell>
          <cell r="F64" t="str">
            <v>4.13.01</v>
          </cell>
          <cell r="H64" t="str">
            <v>JALAN KABUPATEN LOKAL</v>
          </cell>
          <cell r="I64" t="str">
            <v>04.13.01.03.06</v>
          </cell>
          <cell r="K64" t="str">
            <v>BATU KERIKIL</v>
          </cell>
          <cell r="L64">
            <v>1300</v>
          </cell>
          <cell r="M64">
            <v>7</v>
          </cell>
          <cell r="N64">
            <v>9100</v>
          </cell>
          <cell r="O64" t="str">
            <v>JL. BANGSAL - RUAS 041/041</v>
          </cell>
          <cell r="P64">
            <v>2001</v>
          </cell>
          <cell r="S64" t="str">
            <v>12.04.06.05.01.00</v>
          </cell>
          <cell r="T64" t="str">
            <v>APBD</v>
          </cell>
          <cell r="U64">
            <v>468000000</v>
          </cell>
          <cell r="V64" t="str">
            <v>B</v>
          </cell>
        </row>
        <row r="65">
          <cell r="E65" t="str">
            <v>53.1</v>
          </cell>
          <cell r="F65" t="str">
            <v>4.13.01</v>
          </cell>
          <cell r="H65" t="str">
            <v>JALAN KABUPATEN LOKAL</v>
          </cell>
          <cell r="I65" t="str">
            <v>04.13.01.03.06</v>
          </cell>
          <cell r="K65" t="str">
            <v>ASPAL HOTMIX</v>
          </cell>
          <cell r="L65">
            <v>3400</v>
          </cell>
          <cell r="M65">
            <v>8</v>
          </cell>
          <cell r="N65">
            <v>27200</v>
          </cell>
          <cell r="O65" t="str">
            <v>JL. PULAU ARO - PULAU ARO</v>
          </cell>
          <cell r="P65">
            <v>2001</v>
          </cell>
          <cell r="S65" t="str">
            <v>12.04.06.05.01.00</v>
          </cell>
          <cell r="T65" t="str">
            <v>APBD</v>
          </cell>
          <cell r="U65">
            <v>2856000000</v>
          </cell>
          <cell r="V65" t="str">
            <v>B</v>
          </cell>
        </row>
        <row r="66">
          <cell r="E66" t="str">
            <v>54.1</v>
          </cell>
          <cell r="F66" t="str">
            <v>4.13.01</v>
          </cell>
          <cell r="H66" t="str">
            <v>JALAN KABUPATEN LOKAL</v>
          </cell>
          <cell r="I66" t="str">
            <v>04.13.01.03.06</v>
          </cell>
          <cell r="K66" t="str">
            <v>ASPAL HOTMIX</v>
          </cell>
          <cell r="L66">
            <v>3500</v>
          </cell>
          <cell r="M66">
            <v>8</v>
          </cell>
          <cell r="N66">
            <v>28000</v>
          </cell>
          <cell r="O66" t="str">
            <v>JL. SAWAH - PULAU KOMANG</v>
          </cell>
          <cell r="P66">
            <v>2001</v>
          </cell>
          <cell r="S66" t="str">
            <v>12.04.06.05.01.00</v>
          </cell>
          <cell r="T66" t="str">
            <v>APBD</v>
          </cell>
          <cell r="U66">
            <v>2940000000</v>
          </cell>
          <cell r="V66" t="str">
            <v>B</v>
          </cell>
        </row>
        <row r="67">
          <cell r="E67" t="str">
            <v>56.1</v>
          </cell>
          <cell r="F67" t="str">
            <v>4.13.01</v>
          </cell>
          <cell r="H67" t="str">
            <v>JALAN KABUPATEN LOKAL</v>
          </cell>
          <cell r="I67" t="str">
            <v>04.13.01.03.06</v>
          </cell>
          <cell r="K67" t="str">
            <v>TANAH</v>
          </cell>
          <cell r="L67" t="str">
            <v>550</v>
          </cell>
          <cell r="M67">
            <v>7</v>
          </cell>
          <cell r="N67">
            <v>3850</v>
          </cell>
          <cell r="O67" t="str">
            <v>JL. PDAM - DESA BERINGIN</v>
          </cell>
          <cell r="P67">
            <v>2001</v>
          </cell>
          <cell r="S67" t="str">
            <v>12.04.06.05.01.00</v>
          </cell>
          <cell r="T67" t="str">
            <v>APBD</v>
          </cell>
          <cell r="U67">
            <v>107250000</v>
          </cell>
          <cell r="V67" t="str">
            <v>B</v>
          </cell>
        </row>
        <row r="68">
          <cell r="E68" t="str">
            <v>51.1</v>
          </cell>
          <cell r="F68" t="str">
            <v>4.13.01</v>
          </cell>
          <cell r="H68" t="str">
            <v>JALAN KABUPATEN LOKAL</v>
          </cell>
          <cell r="I68" t="str">
            <v>04.13.01.03.06</v>
          </cell>
          <cell r="K68" t="str">
            <v>ASPAL HOTMIX</v>
          </cell>
          <cell r="L68">
            <v>2500</v>
          </cell>
          <cell r="N68">
            <v>31000</v>
          </cell>
          <cell r="O68" t="str">
            <v>JL. BERINGIN SAWAH - BERINGIN SAWAH</v>
          </cell>
          <cell r="P68">
            <v>2001</v>
          </cell>
          <cell r="S68" t="str">
            <v>12.04.06.05.01.00</v>
          </cell>
          <cell r="T68" t="str">
            <v>APBD</v>
          </cell>
          <cell r="U68">
            <v>4725000000</v>
          </cell>
          <cell r="V68" t="str">
            <v>B</v>
          </cell>
        </row>
        <row r="69">
          <cell r="E69" t="str">
            <v>52.1</v>
          </cell>
          <cell r="F69" t="str">
            <v>4.13.01</v>
          </cell>
          <cell r="H69" t="str">
            <v>JALAN TERMINAL-SENTAJO (ASPAL)</v>
          </cell>
          <cell r="I69" t="str">
            <v>04.13.01.03.06</v>
          </cell>
          <cell r="K69" t="str">
            <v>ASPAL HOTMIX</v>
          </cell>
          <cell r="L69">
            <v>8000</v>
          </cell>
          <cell r="N69">
            <v>108000</v>
          </cell>
          <cell r="O69" t="str">
            <v>TERMINAL - SENTAJO</v>
          </cell>
          <cell r="P69">
            <v>2001</v>
          </cell>
          <cell r="S69" t="str">
            <v>12.04.06.05.01.00</v>
          </cell>
          <cell r="T69" t="str">
            <v>APBD</v>
          </cell>
          <cell r="U69">
            <v>31588402771.260002</v>
          </cell>
          <cell r="V69" t="str">
            <v>B</v>
          </cell>
        </row>
        <row r="70">
          <cell r="E70" t="str">
            <v>49.1</v>
          </cell>
          <cell r="F70" t="str">
            <v>4.13.01</v>
          </cell>
          <cell r="H70" t="str">
            <v>JALAN KABUPATEN LOKAL</v>
          </cell>
          <cell r="I70" t="str">
            <v>04.13.01.03.06</v>
          </cell>
          <cell r="K70" t="str">
            <v>ASPAL HOTMIX</v>
          </cell>
          <cell r="L70">
            <v>1350</v>
          </cell>
          <cell r="M70">
            <v>7</v>
          </cell>
          <cell r="N70">
            <v>9450</v>
          </cell>
          <cell r="O70" t="str">
            <v>JL. TOPAN - RUAS 41/41</v>
          </cell>
          <cell r="P70">
            <v>2001</v>
          </cell>
          <cell r="S70" t="str">
            <v>12.04.06.05.01.00</v>
          </cell>
          <cell r="T70" t="str">
            <v>APBD</v>
          </cell>
          <cell r="U70">
            <v>1134000000</v>
          </cell>
          <cell r="V70" t="str">
            <v>B</v>
          </cell>
        </row>
        <row r="71">
          <cell r="E71" t="str">
            <v>50.1</v>
          </cell>
          <cell r="F71" t="str">
            <v>4.13.01</v>
          </cell>
          <cell r="H71" t="str">
            <v>JALAN KABUPATEN LOKAL</v>
          </cell>
          <cell r="I71" t="str">
            <v>04.13.01.03.06</v>
          </cell>
          <cell r="K71" t="str">
            <v>ASPAL HOTMIX</v>
          </cell>
          <cell r="L71">
            <v>7500</v>
          </cell>
          <cell r="M71">
            <v>7</v>
          </cell>
          <cell r="N71">
            <v>45500</v>
          </cell>
          <cell r="O71" t="str">
            <v>JL. JERING - RUAS 04/04</v>
          </cell>
          <cell r="P71">
            <v>2001</v>
          </cell>
          <cell r="S71" t="str">
            <v>12.04.06.05.01.00</v>
          </cell>
          <cell r="T71" t="str">
            <v>APBD</v>
          </cell>
          <cell r="U71">
            <v>7275000000</v>
          </cell>
          <cell r="V71" t="str">
            <v>B</v>
          </cell>
        </row>
        <row r="72">
          <cell r="E72" t="str">
            <v>46.1</v>
          </cell>
          <cell r="F72" t="str">
            <v>4.13.01</v>
          </cell>
          <cell r="H72" t="str">
            <v>JALAN KABUPATEN LOKAL</v>
          </cell>
          <cell r="I72" t="str">
            <v>04.13.01.03.06</v>
          </cell>
          <cell r="K72" t="str">
            <v>ASPAL HOTMIX</v>
          </cell>
          <cell r="L72" t="str">
            <v>147</v>
          </cell>
          <cell r="M72">
            <v>8</v>
          </cell>
          <cell r="N72">
            <v>1176</v>
          </cell>
          <cell r="O72" t="str">
            <v>JL. KARTINI - JL. DIPONEGORO</v>
          </cell>
          <cell r="P72">
            <v>2001</v>
          </cell>
          <cell r="S72" t="str">
            <v>12.04.06.05.01.00</v>
          </cell>
          <cell r="T72" t="str">
            <v>APBD</v>
          </cell>
          <cell r="U72">
            <v>234097500</v>
          </cell>
          <cell r="V72" t="str">
            <v>B</v>
          </cell>
        </row>
        <row r="73">
          <cell r="E73" t="str">
            <v>47.1</v>
          </cell>
          <cell r="F73" t="str">
            <v>4.13.01</v>
          </cell>
          <cell r="H73" t="str">
            <v>JALAN KABUPATEN LOKAL</v>
          </cell>
          <cell r="I73" t="str">
            <v>04.13.01.03.06</v>
          </cell>
          <cell r="K73" t="str">
            <v>ASPAL HOTMIX</v>
          </cell>
          <cell r="L73" t="str">
            <v>596</v>
          </cell>
          <cell r="M73">
            <v>8</v>
          </cell>
          <cell r="N73">
            <v>4768</v>
          </cell>
          <cell r="O73" t="str">
            <v>JL. DIPONEGORO - JL. SUDIRMAN</v>
          </cell>
          <cell r="P73">
            <v>2001</v>
          </cell>
          <cell r="S73" t="str">
            <v>12.04.06.05.01.00</v>
          </cell>
          <cell r="T73" t="str">
            <v>APBD</v>
          </cell>
          <cell r="U73">
            <v>949130000</v>
          </cell>
          <cell r="V73" t="str">
            <v>B</v>
          </cell>
        </row>
        <row r="74">
          <cell r="E74" t="str">
            <v>48.1</v>
          </cell>
          <cell r="F74" t="str">
            <v>4.13.01</v>
          </cell>
          <cell r="H74" t="str">
            <v>JALAN KABUPATEN LOKAL</v>
          </cell>
          <cell r="I74" t="str">
            <v>04.13.01.03.06</v>
          </cell>
          <cell r="K74" t="str">
            <v>ASPAL HOTMIX</v>
          </cell>
          <cell r="L74" t="str">
            <v>425</v>
          </cell>
          <cell r="M74">
            <v>7</v>
          </cell>
          <cell r="N74">
            <v>2975</v>
          </cell>
          <cell r="O74" t="str">
            <v>RUAS 43/43 - JL. PULAU ARO</v>
          </cell>
          <cell r="P74">
            <v>2001</v>
          </cell>
          <cell r="S74" t="str">
            <v>12.04.06.05.01.00</v>
          </cell>
          <cell r="T74" t="str">
            <v>APBD</v>
          </cell>
          <cell r="U74">
            <v>386750000</v>
          </cell>
          <cell r="V74" t="str">
            <v>B</v>
          </cell>
        </row>
        <row r="75">
          <cell r="E75" t="str">
            <v>43.1</v>
          </cell>
          <cell r="F75" t="str">
            <v>4.13.01</v>
          </cell>
          <cell r="H75" t="str">
            <v>JALAN KABUPATEN LOKAL</v>
          </cell>
          <cell r="I75" t="str">
            <v>04.13.01.03.06</v>
          </cell>
          <cell r="K75" t="str">
            <v>ASPAL HOTMIX</v>
          </cell>
          <cell r="L75" t="str">
            <v>135</v>
          </cell>
          <cell r="M75">
            <v>8</v>
          </cell>
          <cell r="N75">
            <v>1112</v>
          </cell>
          <cell r="O75" t="str">
            <v>JL. M. FADILLAH - JL. SUDIRMAN</v>
          </cell>
          <cell r="P75">
            <v>2001</v>
          </cell>
          <cell r="S75" t="str">
            <v>12.04.06.05.01.00</v>
          </cell>
          <cell r="T75" t="str">
            <v>APBD</v>
          </cell>
          <cell r="U75">
            <v>153562500</v>
          </cell>
          <cell r="V75" t="str">
            <v>B</v>
          </cell>
        </row>
        <row r="76">
          <cell r="E76" t="str">
            <v>44.1</v>
          </cell>
          <cell r="F76" t="str">
            <v>4.13.01</v>
          </cell>
          <cell r="H76" t="str">
            <v>JALAN KABUPATEN LOKAL</v>
          </cell>
          <cell r="I76" t="str">
            <v>04.13.01.03.06</v>
          </cell>
          <cell r="K76" t="str">
            <v>ASPAL HOTMIX</v>
          </cell>
          <cell r="L76" t="str">
            <v>236</v>
          </cell>
          <cell r="M76">
            <v>8</v>
          </cell>
          <cell r="N76">
            <v>1888</v>
          </cell>
          <cell r="O76" t="str">
            <v>JL. LIMUNO - JL. SUDIRMAN</v>
          </cell>
          <cell r="P76">
            <v>2001</v>
          </cell>
          <cell r="S76" t="str">
            <v>12.04.06.05.01.00</v>
          </cell>
          <cell r="T76" t="str">
            <v>APBD</v>
          </cell>
          <cell r="U76">
            <v>268450000</v>
          </cell>
          <cell r="V76" t="str">
            <v>B</v>
          </cell>
        </row>
        <row r="77">
          <cell r="E77" t="str">
            <v>45.1</v>
          </cell>
          <cell r="F77" t="str">
            <v>4.13.01</v>
          </cell>
          <cell r="H77" t="str">
            <v>JALAN KABUPATEN LOKAL</v>
          </cell>
          <cell r="I77" t="str">
            <v>04.13.01.03.06</v>
          </cell>
          <cell r="K77" t="str">
            <v>ASPAL HOTMIX</v>
          </cell>
          <cell r="L77" t="str">
            <v>314</v>
          </cell>
          <cell r="M77">
            <v>8</v>
          </cell>
          <cell r="N77">
            <v>2512</v>
          </cell>
          <cell r="O77" t="str">
            <v>JL. MERDEKA - JL. KARTINI</v>
          </cell>
          <cell r="P77">
            <v>2001</v>
          </cell>
          <cell r="S77" t="str">
            <v>12.04.06.05.01.00</v>
          </cell>
          <cell r="T77" t="str">
            <v>APBD</v>
          </cell>
          <cell r="U77">
            <v>428610000</v>
          </cell>
          <cell r="V77" t="str">
            <v>B</v>
          </cell>
        </row>
        <row r="78">
          <cell r="E78" t="str">
            <v>40.1</v>
          </cell>
          <cell r="F78" t="str">
            <v>4.13.01</v>
          </cell>
          <cell r="H78" t="str">
            <v>JALAN KABUPATEN LOKAL</v>
          </cell>
          <cell r="I78" t="str">
            <v>04.13.01.03.06</v>
          </cell>
          <cell r="K78" t="str">
            <v>ASPAL HOTMIX</v>
          </cell>
          <cell r="L78" t="str">
            <v>77</v>
          </cell>
          <cell r="M78">
            <v>7</v>
          </cell>
          <cell r="N78">
            <v>539</v>
          </cell>
          <cell r="O78" t="str">
            <v>JL. GUNUNG KESIANGAN - JL. SUDIRMAN</v>
          </cell>
          <cell r="P78">
            <v>2001</v>
          </cell>
          <cell r="S78" t="str">
            <v>12.04.06.05.01.00</v>
          </cell>
          <cell r="T78" t="str">
            <v>APBD</v>
          </cell>
          <cell r="U78">
            <v>87587500</v>
          </cell>
          <cell r="V78" t="str">
            <v>B</v>
          </cell>
        </row>
        <row r="79">
          <cell r="E79" t="str">
            <v>41.1</v>
          </cell>
          <cell r="F79" t="str">
            <v>4.13.01</v>
          </cell>
          <cell r="H79" t="str">
            <v>JALAN KABUPATEN LOKAL</v>
          </cell>
          <cell r="I79" t="str">
            <v>04.13.01.03.06</v>
          </cell>
          <cell r="K79" t="str">
            <v>ASPAL HOTMIX</v>
          </cell>
          <cell r="L79" t="str">
            <v>285</v>
          </cell>
          <cell r="M79">
            <v>10</v>
          </cell>
          <cell r="N79">
            <v>2850</v>
          </cell>
          <cell r="O79" t="str">
            <v>JL. IMAM BONJOL - JL. KUANTAN</v>
          </cell>
          <cell r="P79">
            <v>2001</v>
          </cell>
          <cell r="S79" t="str">
            <v>12.04.06.05.01.00</v>
          </cell>
          <cell r="T79" t="str">
            <v>APBD</v>
          </cell>
          <cell r="U79">
            <v>324187500</v>
          </cell>
          <cell r="V79" t="str">
            <v>B</v>
          </cell>
        </row>
        <row r="80">
          <cell r="E80" t="str">
            <v>42.1</v>
          </cell>
          <cell r="F80" t="str">
            <v>4.13.01</v>
          </cell>
          <cell r="H80" t="str">
            <v>JALAN KABUPATEN LOKAL</v>
          </cell>
          <cell r="I80" t="str">
            <v>04.13.01.03.06</v>
          </cell>
          <cell r="K80" t="str">
            <v>BATU KERIKIL</v>
          </cell>
          <cell r="L80">
            <v>2900</v>
          </cell>
          <cell r="M80">
            <v>8</v>
          </cell>
          <cell r="N80">
            <v>23200</v>
          </cell>
          <cell r="O80" t="str">
            <v>KAMPUNG DATAR - PULAU KOMANG</v>
          </cell>
          <cell r="P80">
            <v>2001</v>
          </cell>
          <cell r="S80" t="str">
            <v>12.04.06.05.01.00</v>
          </cell>
          <cell r="T80" t="str">
            <v>APBD</v>
          </cell>
          <cell r="U80">
            <v>1305000000</v>
          </cell>
          <cell r="V80" t="str">
            <v>B</v>
          </cell>
        </row>
        <row r="81">
          <cell r="E81" t="str">
            <v>37.1</v>
          </cell>
          <cell r="F81" t="str">
            <v>4.13.01</v>
          </cell>
          <cell r="H81" t="str">
            <v>JALAN KABUPATEN LOKAL</v>
          </cell>
          <cell r="I81" t="str">
            <v>04.13.01.03.06</v>
          </cell>
          <cell r="K81" t="str">
            <v>ASPAL HOTMIX</v>
          </cell>
          <cell r="L81" t="str">
            <v>87</v>
          </cell>
          <cell r="M81">
            <v>8</v>
          </cell>
          <cell r="N81">
            <v>696</v>
          </cell>
          <cell r="O81" t="str">
            <v>JL. LINGGAR JATI 2 - JL SUDIRMAN</v>
          </cell>
          <cell r="P81">
            <v>2001</v>
          </cell>
          <cell r="S81" t="str">
            <v>12.04.06.05.01.00</v>
          </cell>
          <cell r="T81" t="str">
            <v>APBD</v>
          </cell>
          <cell r="U81">
            <v>118755000</v>
          </cell>
          <cell r="V81" t="str">
            <v>B</v>
          </cell>
        </row>
        <row r="82">
          <cell r="E82" t="str">
            <v>38.1</v>
          </cell>
          <cell r="F82" t="str">
            <v>4.13.01</v>
          </cell>
          <cell r="H82" t="str">
            <v>JALAN KABUPATEN LOKAL</v>
          </cell>
          <cell r="I82" t="str">
            <v>04.13.01.03.06</v>
          </cell>
          <cell r="K82" t="str">
            <v>ASPAL HOTMIX</v>
          </cell>
          <cell r="L82" t="str">
            <v>81</v>
          </cell>
          <cell r="M82">
            <v>8</v>
          </cell>
          <cell r="N82">
            <v>648</v>
          </cell>
          <cell r="O82" t="str">
            <v>JL. PETAPAHAN - JL. SUDIRMAN</v>
          </cell>
          <cell r="P82">
            <v>2001</v>
          </cell>
          <cell r="S82" t="str">
            <v>12.04.06.05.01.00</v>
          </cell>
          <cell r="T82" t="str">
            <v>APBD</v>
          </cell>
          <cell r="U82">
            <v>68040000</v>
          </cell>
          <cell r="V82" t="str">
            <v>B</v>
          </cell>
        </row>
        <row r="83">
          <cell r="E83" t="str">
            <v>39.1</v>
          </cell>
          <cell r="F83" t="str">
            <v>4.13.01</v>
          </cell>
          <cell r="H83" t="str">
            <v>JALAN KABUPATEN LOKAL</v>
          </cell>
          <cell r="I83" t="str">
            <v>04.13.01.03.06</v>
          </cell>
          <cell r="K83" t="str">
            <v>ASPAL HOTMIX</v>
          </cell>
          <cell r="L83" t="str">
            <v>76</v>
          </cell>
          <cell r="M83">
            <v>7</v>
          </cell>
          <cell r="N83">
            <v>532</v>
          </cell>
          <cell r="O83" t="str">
            <v>JL. SAKO - JL. SUDIRMAN</v>
          </cell>
          <cell r="P83">
            <v>2001</v>
          </cell>
          <cell r="S83" t="str">
            <v>12.04.06.05.01.00</v>
          </cell>
          <cell r="T83" t="str">
            <v>APBD</v>
          </cell>
          <cell r="U83">
            <v>86450000</v>
          </cell>
          <cell r="V83" t="str">
            <v>B</v>
          </cell>
        </row>
        <row r="84">
          <cell r="E84" t="str">
            <v>35.1</v>
          </cell>
          <cell r="F84" t="str">
            <v>4.13.01</v>
          </cell>
          <cell r="H84" t="str">
            <v>JALAN KABUPATEN LOKAL</v>
          </cell>
          <cell r="I84" t="str">
            <v>04.13.01.03.06</v>
          </cell>
          <cell r="K84" t="str">
            <v>ASPAL HOTMIX</v>
          </cell>
          <cell r="L84" t="str">
            <v>128</v>
          </cell>
          <cell r="M84">
            <v>8</v>
          </cell>
          <cell r="N84">
            <v>1024</v>
          </cell>
          <cell r="O84" t="str">
            <v>JL. TUGU TIMUR - JL. SUDIRMAN</v>
          </cell>
          <cell r="P84">
            <v>2001</v>
          </cell>
          <cell r="S84" t="str">
            <v>12.04.06.05.01.00</v>
          </cell>
          <cell r="T84" t="str">
            <v>APBD</v>
          </cell>
          <cell r="U84">
            <v>145600000</v>
          </cell>
          <cell r="V84" t="str">
            <v>B</v>
          </cell>
        </row>
        <row r="85">
          <cell r="E85" t="str">
            <v>35.2</v>
          </cell>
          <cell r="F85" t="str">
            <v>4.13.01</v>
          </cell>
          <cell r="H85" t="str">
            <v>JALAN KABUPATEN LOKAL</v>
          </cell>
          <cell r="I85" t="str">
            <v>04.13.01.03.06</v>
          </cell>
          <cell r="K85" t="str">
            <v>ASPAL HOTMIX</v>
          </cell>
          <cell r="L85" t="str">
            <v>128</v>
          </cell>
          <cell r="M85">
            <v>8</v>
          </cell>
          <cell r="N85">
            <v>1024</v>
          </cell>
          <cell r="O85" t="str">
            <v>JL. TUGU TIMUR - JL. SUDIRMAN</v>
          </cell>
          <cell r="P85">
            <v>2001</v>
          </cell>
          <cell r="S85" t="str">
            <v>12.04.06.05.01.00</v>
          </cell>
          <cell r="T85" t="str">
            <v>APBD</v>
          </cell>
          <cell r="U85">
            <v>145600000</v>
          </cell>
          <cell r="V85" t="str">
            <v>B</v>
          </cell>
        </row>
        <row r="86">
          <cell r="E86" t="str">
            <v>36.1</v>
          </cell>
          <cell r="F86" t="str">
            <v>4.13.01</v>
          </cell>
          <cell r="H86" t="str">
            <v>JALAN KABUPATEN LOKAL</v>
          </cell>
          <cell r="I86" t="str">
            <v>04.13.01.03.06</v>
          </cell>
          <cell r="K86" t="str">
            <v>ASPAL HOTMIX</v>
          </cell>
          <cell r="L86" t="str">
            <v>128</v>
          </cell>
          <cell r="M86">
            <v>8</v>
          </cell>
          <cell r="N86">
            <v>1024</v>
          </cell>
          <cell r="O86" t="str">
            <v>JL. LINGGAR JATI 1 - JL SUDIRMAN</v>
          </cell>
          <cell r="P86">
            <v>2001</v>
          </cell>
          <cell r="S86" t="str">
            <v>12.04.06.05.01.00</v>
          </cell>
          <cell r="T86" t="str">
            <v>APBD</v>
          </cell>
          <cell r="U86">
            <v>174720000</v>
          </cell>
          <cell r="V86" t="str">
            <v>B</v>
          </cell>
        </row>
        <row r="87">
          <cell r="E87" t="str">
            <v>33.1</v>
          </cell>
          <cell r="F87" t="str">
            <v>4.13.01</v>
          </cell>
          <cell r="H87" t="str">
            <v>JALAN KABUPATEN LOKAL</v>
          </cell>
          <cell r="I87" t="str">
            <v>04.13.01.03.06</v>
          </cell>
          <cell r="K87" t="str">
            <v>ASPAL HOTMIX</v>
          </cell>
          <cell r="L87" t="str">
            <v>279</v>
          </cell>
          <cell r="M87">
            <v>8</v>
          </cell>
          <cell r="N87">
            <v>2232</v>
          </cell>
          <cell r="O87" t="str">
            <v>JL. KESEHATAN - MESJID</v>
          </cell>
          <cell r="P87">
            <v>2001</v>
          </cell>
          <cell r="S87" t="str">
            <v>12.04.06.05.01.00</v>
          </cell>
          <cell r="T87" t="str">
            <v>APBD</v>
          </cell>
          <cell r="U87">
            <v>317362500</v>
          </cell>
          <cell r="V87" t="str">
            <v>B</v>
          </cell>
        </row>
        <row r="88">
          <cell r="E88" t="str">
            <v>32.1</v>
          </cell>
          <cell r="F88" t="str">
            <v>4.13.01</v>
          </cell>
          <cell r="H88" t="str">
            <v>JALAN KABUPATEN LOKAL</v>
          </cell>
          <cell r="I88" t="str">
            <v>04.13.01.03.06</v>
          </cell>
          <cell r="K88" t="str">
            <v>ASPAL HOTMIX</v>
          </cell>
          <cell r="L88" t="str">
            <v>851</v>
          </cell>
          <cell r="M88">
            <v>10</v>
          </cell>
          <cell r="N88">
            <v>8510</v>
          </cell>
          <cell r="O88" t="str">
            <v>JL. SUDIRMAN</v>
          </cell>
          <cell r="P88">
            <v>2001</v>
          </cell>
          <cell r="S88" t="str">
            <v>12.04.06.05.01.00</v>
          </cell>
          <cell r="T88" t="str">
            <v>APBD</v>
          </cell>
          <cell r="U88">
            <v>1742422500</v>
          </cell>
          <cell r="V88" t="str">
            <v>B</v>
          </cell>
        </row>
        <row r="89">
          <cell r="E89" t="str">
            <v>34.1</v>
          </cell>
          <cell r="F89" t="str">
            <v>4.13.01</v>
          </cell>
          <cell r="H89" t="str">
            <v>JALAN KABUPATEN LOKAL</v>
          </cell>
          <cell r="I89" t="str">
            <v>04.13.01.03.06</v>
          </cell>
          <cell r="K89" t="str">
            <v>ASPAL HOTMIX</v>
          </cell>
          <cell r="L89" t="str">
            <v>190</v>
          </cell>
          <cell r="M89">
            <v>8</v>
          </cell>
          <cell r="N89">
            <v>1520</v>
          </cell>
          <cell r="O89" t="str">
            <v>JL. TUGU BARAT - JL. SUDIRMAN</v>
          </cell>
          <cell r="P89">
            <v>2001</v>
          </cell>
          <cell r="S89" t="str">
            <v>12.04.06.05.01.00</v>
          </cell>
          <cell r="T89" t="str">
            <v>APBD</v>
          </cell>
          <cell r="U89">
            <v>216125000</v>
          </cell>
          <cell r="V89" t="str">
            <v>B</v>
          </cell>
        </row>
        <row r="90">
          <cell r="E90" t="str">
            <v>30.1</v>
          </cell>
          <cell r="F90" t="str">
            <v>4.13.01</v>
          </cell>
          <cell r="H90" t="str">
            <v>JALAN KABUPATEN LOKAL</v>
          </cell>
          <cell r="I90" t="str">
            <v>04.13.01.03.06</v>
          </cell>
          <cell r="L90">
            <v>2000</v>
          </cell>
          <cell r="M90">
            <v>7</v>
          </cell>
          <cell r="N90">
            <v>14000</v>
          </cell>
          <cell r="O90" t="str">
            <v>JL PULAU KOMANG - PENYEBERANGAN KOPAH</v>
          </cell>
          <cell r="P90">
            <v>2001</v>
          </cell>
          <cell r="S90" t="str">
            <v>12.04.06.05.01.00</v>
          </cell>
          <cell r="T90" t="str">
            <v>APBD</v>
          </cell>
          <cell r="U90">
            <v>1650550765</v>
          </cell>
          <cell r="V90" t="str">
            <v>B</v>
          </cell>
        </row>
        <row r="91">
          <cell r="E91" t="str">
            <v>31.1</v>
          </cell>
          <cell r="F91" t="str">
            <v>4.13.01</v>
          </cell>
          <cell r="H91" t="str">
            <v>JALAN KABUPATEN LOKAL</v>
          </cell>
          <cell r="I91" t="str">
            <v>04.13.01.03.06</v>
          </cell>
          <cell r="K91" t="str">
            <v>ASPAL HOTMIX</v>
          </cell>
          <cell r="L91">
            <v>1000</v>
          </cell>
          <cell r="M91">
            <v>7</v>
          </cell>
          <cell r="N91">
            <v>7000</v>
          </cell>
          <cell r="O91" t="str">
            <v>JAO - BATANG KUANTAN</v>
          </cell>
          <cell r="P91">
            <v>2001</v>
          </cell>
          <cell r="S91" t="str">
            <v>12.04.06.05.01.00</v>
          </cell>
          <cell r="T91" t="str">
            <v>APBD</v>
          </cell>
          <cell r="U91">
            <v>630000000</v>
          </cell>
          <cell r="V91" t="str">
            <v>B</v>
          </cell>
        </row>
        <row r="92">
          <cell r="E92" t="str">
            <v>27.1</v>
          </cell>
          <cell r="F92" t="str">
            <v>4.13.01</v>
          </cell>
          <cell r="H92" t="str">
            <v>JALAN KABUPATEN LOKAL</v>
          </cell>
          <cell r="I92" t="str">
            <v>04.13.01.03.06</v>
          </cell>
          <cell r="K92" t="str">
            <v>BATU KERIKIL</v>
          </cell>
          <cell r="L92">
            <v>14000</v>
          </cell>
          <cell r="M92">
            <v>8</v>
          </cell>
          <cell r="N92">
            <v>112000</v>
          </cell>
          <cell r="O92" t="str">
            <v>SEBERANG TALUK - SIBEROBAH</v>
          </cell>
          <cell r="P92">
            <v>2001</v>
          </cell>
          <cell r="S92" t="str">
            <v>12.04.06.05.01.00</v>
          </cell>
          <cell r="T92" t="str">
            <v>APBD</v>
          </cell>
          <cell r="U92">
            <v>9359649503.9899998</v>
          </cell>
          <cell r="V92" t="str">
            <v>B</v>
          </cell>
        </row>
        <row r="93">
          <cell r="E93" t="str">
            <v>29.1</v>
          </cell>
          <cell r="F93" t="str">
            <v>4.13.01</v>
          </cell>
          <cell r="H93" t="str">
            <v>JALAN KABUPATEN LOKAL</v>
          </cell>
          <cell r="I93" t="str">
            <v>04.13.01.03.06</v>
          </cell>
          <cell r="K93" t="str">
            <v>ASPAL HOTMIX</v>
          </cell>
          <cell r="L93">
            <v>2500</v>
          </cell>
          <cell r="M93">
            <v>8</v>
          </cell>
          <cell r="N93">
            <v>20000</v>
          </cell>
          <cell r="O93" t="str">
            <v>JL. STM (BELIBIS)</v>
          </cell>
          <cell r="P93">
            <v>2001</v>
          </cell>
          <cell r="S93" t="str">
            <v>12.04.06.05.01.00</v>
          </cell>
          <cell r="T93" t="str">
            <v>APBD</v>
          </cell>
          <cell r="U93">
            <v>2275000000</v>
          </cell>
          <cell r="V93" t="str">
            <v>B</v>
          </cell>
        </row>
        <row r="94">
          <cell r="E94" t="str">
            <v>21.1</v>
          </cell>
          <cell r="F94" t="str">
            <v>4.13.01</v>
          </cell>
          <cell r="H94" t="str">
            <v>JALAN KABUPATEN LOKAL</v>
          </cell>
          <cell r="I94" t="str">
            <v>04.13.01.03.06</v>
          </cell>
          <cell r="K94" t="str">
            <v>ASPAL HOTMIX</v>
          </cell>
          <cell r="L94">
            <v>1900</v>
          </cell>
          <cell r="M94">
            <v>16</v>
          </cell>
          <cell r="N94">
            <v>30400</v>
          </cell>
          <cell r="O94" t="str">
            <v>SIMP. PERKANTORAN PEMDA - BUNDARAN DPRD</v>
          </cell>
          <cell r="P94">
            <v>2001</v>
          </cell>
          <cell r="S94" t="str">
            <v>12.04.06.05.01.00</v>
          </cell>
          <cell r="T94" t="str">
            <v>APBD</v>
          </cell>
          <cell r="U94">
            <v>3890250000</v>
          </cell>
          <cell r="V94" t="str">
            <v>B</v>
          </cell>
        </row>
        <row r="95">
          <cell r="E95" t="str">
            <v>24.1</v>
          </cell>
          <cell r="F95" t="str">
            <v>4.13.01</v>
          </cell>
          <cell r="H95" t="str">
            <v>JALAN KABUPATEN LOKAL</v>
          </cell>
          <cell r="I95" t="str">
            <v>04.13.01.03.06</v>
          </cell>
          <cell r="K95" t="str">
            <v>ASPAL HOTMIX</v>
          </cell>
          <cell r="L95">
            <v>1950</v>
          </cell>
          <cell r="M95">
            <v>10</v>
          </cell>
          <cell r="N95">
            <v>19500</v>
          </cell>
          <cell r="O95" t="str">
            <v>PERUMNAS - SIMP. PERKANTORAN PEMDA</v>
          </cell>
          <cell r="P95">
            <v>2001</v>
          </cell>
          <cell r="S95" t="str">
            <v>12.04.06.05.01.00</v>
          </cell>
          <cell r="T95" t="str">
            <v>APBD</v>
          </cell>
          <cell r="U95">
            <v>4299750000</v>
          </cell>
          <cell r="V95" t="str">
            <v>B</v>
          </cell>
        </row>
        <row r="96">
          <cell r="E96" t="str">
            <v>25.1</v>
          </cell>
          <cell r="F96" t="str">
            <v>4.13.01</v>
          </cell>
          <cell r="H96" t="str">
            <v>JALAN KABUPATEN LOKAL</v>
          </cell>
          <cell r="I96" t="str">
            <v>04.13.01.03.06</v>
          </cell>
          <cell r="K96" t="str">
            <v>BATU KERIKIL</v>
          </cell>
          <cell r="L96">
            <v>4000</v>
          </cell>
          <cell r="M96">
            <v>8</v>
          </cell>
          <cell r="N96">
            <v>32000</v>
          </cell>
          <cell r="O96" t="str">
            <v>SEI RUMBIO - PINTU GOBANG</v>
          </cell>
          <cell r="P96">
            <v>2001</v>
          </cell>
          <cell r="S96" t="str">
            <v>12.04.06.05.01.00</v>
          </cell>
          <cell r="T96" t="str">
            <v>APBD</v>
          </cell>
          <cell r="U96">
            <v>2591976598.3800001</v>
          </cell>
          <cell r="V96" t="str">
            <v>B</v>
          </cell>
        </row>
        <row r="97">
          <cell r="E97" t="str">
            <v>18.1</v>
          </cell>
          <cell r="F97" t="str">
            <v>4.13.01</v>
          </cell>
          <cell r="H97" t="str">
            <v>JALAN KABUPATEN LOKAL</v>
          </cell>
          <cell r="I97" t="str">
            <v>04.13.01.03.06</v>
          </cell>
          <cell r="K97" t="str">
            <v>BATU KERIKIL</v>
          </cell>
          <cell r="L97">
            <v>2000</v>
          </cell>
          <cell r="M97">
            <v>7</v>
          </cell>
          <cell r="N97">
            <v>14000</v>
          </cell>
          <cell r="O97" t="str">
            <v>JL. DESA PULAU KOPUNG - SEI KUANTAN</v>
          </cell>
          <cell r="P97">
            <v>2001</v>
          </cell>
          <cell r="S97" t="str">
            <v>12.04.06.05.01.00</v>
          </cell>
          <cell r="T97" t="str">
            <v>APBD</v>
          </cell>
          <cell r="U97">
            <v>540000000</v>
          </cell>
          <cell r="V97" t="str">
            <v>B</v>
          </cell>
        </row>
        <row r="98">
          <cell r="E98" t="str">
            <v>19.1</v>
          </cell>
          <cell r="F98" t="str">
            <v>4.13.01</v>
          </cell>
          <cell r="H98" t="str">
            <v>JALAN KABUPATEN LOKAL</v>
          </cell>
          <cell r="I98" t="str">
            <v>04.13.01.03.06</v>
          </cell>
          <cell r="K98" t="str">
            <v>BATU KERIKIL</v>
          </cell>
          <cell r="L98" t="str">
            <v>6000</v>
          </cell>
          <cell r="M98">
            <v>20</v>
          </cell>
          <cell r="N98">
            <v>120000</v>
          </cell>
          <cell r="O98" t="str">
            <v>KEBUN NENAS - PERKANTORAN PEMDA</v>
          </cell>
          <cell r="P98">
            <v>2001</v>
          </cell>
          <cell r="S98" t="str">
            <v>12.04.06.05.01.00</v>
          </cell>
          <cell r="T98" t="str">
            <v>APBD</v>
          </cell>
          <cell r="U98">
            <v>1620000000</v>
          </cell>
          <cell r="V98" t="str">
            <v>B</v>
          </cell>
        </row>
        <row r="99">
          <cell r="E99" t="str">
            <v>20.1</v>
          </cell>
          <cell r="F99" t="str">
            <v>4.13.01</v>
          </cell>
          <cell r="H99" t="str">
            <v>JALAN KABUPATEN LOKAL</v>
          </cell>
          <cell r="I99" t="str">
            <v>04.13.01.03.06</v>
          </cell>
          <cell r="K99" t="str">
            <v>BATU KERIKIL</v>
          </cell>
          <cell r="L99">
            <v>2000</v>
          </cell>
          <cell r="M99">
            <v>8</v>
          </cell>
          <cell r="N99">
            <v>16000</v>
          </cell>
          <cell r="O99" t="str">
            <v>DESA KOTO TUO - SEI KUANTAN</v>
          </cell>
          <cell r="P99">
            <v>2001</v>
          </cell>
          <cell r="S99" t="str">
            <v>12.04.06.05.01.00</v>
          </cell>
          <cell r="T99" t="str">
            <v>APBD</v>
          </cell>
          <cell r="U99">
            <v>540000000</v>
          </cell>
          <cell r="V99" t="str">
            <v>B</v>
          </cell>
        </row>
        <row r="100">
          <cell r="E100" t="str">
            <v>15.1</v>
          </cell>
          <cell r="F100" t="str">
            <v>4.13.01</v>
          </cell>
          <cell r="H100" t="str">
            <v>JALAN KABUPATEN LOKAL</v>
          </cell>
          <cell r="I100" t="str">
            <v>04.13.01.03.06</v>
          </cell>
          <cell r="K100" t="str">
            <v>BATU KERIKIL</v>
          </cell>
          <cell r="L100">
            <v>2500</v>
          </cell>
          <cell r="M100">
            <v>7</v>
          </cell>
          <cell r="N100">
            <v>17500</v>
          </cell>
          <cell r="O100" t="str">
            <v>SIMP. CABAI - MUNSALO</v>
          </cell>
          <cell r="P100">
            <v>2001</v>
          </cell>
          <cell r="S100" t="str">
            <v>12.04.06.05.01.00</v>
          </cell>
          <cell r="T100" t="str">
            <v>APBD</v>
          </cell>
          <cell r="U100">
            <v>900000000</v>
          </cell>
          <cell r="V100" t="str">
            <v>KB</v>
          </cell>
        </row>
        <row r="101">
          <cell r="E101" t="str">
            <v>16.1</v>
          </cell>
          <cell r="F101" t="str">
            <v>4.13.01</v>
          </cell>
          <cell r="H101" t="str">
            <v>JALAN KABUPATEN LOKAL</v>
          </cell>
          <cell r="I101" t="str">
            <v>04.13.01.03.06</v>
          </cell>
          <cell r="K101" t="str">
            <v>TANAH</v>
          </cell>
          <cell r="L101" t="str">
            <v>1300</v>
          </cell>
          <cell r="M101">
            <v>7</v>
          </cell>
          <cell r="N101">
            <v>9100</v>
          </cell>
          <cell r="O101" t="str">
            <v>JL. DESA PL. BARU - SEI KUANTAN</v>
          </cell>
          <cell r="P101">
            <v>2001</v>
          </cell>
          <cell r="S101" t="str">
            <v>12.04.06.05.01.00</v>
          </cell>
          <cell r="T101" t="str">
            <v>APBD</v>
          </cell>
          <cell r="U101">
            <v>175500000</v>
          </cell>
          <cell r="V101" t="str">
            <v>B</v>
          </cell>
        </row>
        <row r="102">
          <cell r="E102" t="str">
            <v>17.1</v>
          </cell>
          <cell r="F102" t="str">
            <v>4.13.01</v>
          </cell>
          <cell r="H102" t="str">
            <v>JALAN KABUPATEN LOKAL</v>
          </cell>
          <cell r="I102" t="str">
            <v>04.13.01.03.06</v>
          </cell>
          <cell r="K102" t="str">
            <v>BATU KERIKIL</v>
          </cell>
          <cell r="L102" t="str">
            <v>2500</v>
          </cell>
          <cell r="M102">
            <v>20</v>
          </cell>
          <cell r="N102">
            <v>50000</v>
          </cell>
          <cell r="O102" t="str">
            <v>SINAMBEK - STADION OLAH RAGA</v>
          </cell>
          <cell r="P102">
            <v>2001</v>
          </cell>
          <cell r="S102" t="str">
            <v>12.04.06.05.01.00</v>
          </cell>
          <cell r="T102" t="str">
            <v>APBD</v>
          </cell>
          <cell r="U102">
            <v>675000000</v>
          </cell>
          <cell r="V102" t="str">
            <v>B</v>
          </cell>
        </row>
        <row r="103">
          <cell r="E103" t="str">
            <v>9.1</v>
          </cell>
          <cell r="F103" t="str">
            <v>4.13.01</v>
          </cell>
          <cell r="H103" t="str">
            <v>JALAN KABUPATEN LOKAL</v>
          </cell>
          <cell r="I103" t="str">
            <v>04.13.01.03.06</v>
          </cell>
          <cell r="K103" t="str">
            <v>ASPAL HOTMIX</v>
          </cell>
          <cell r="L103">
            <v>4000</v>
          </cell>
          <cell r="M103">
            <v>7</v>
          </cell>
          <cell r="N103">
            <v>28000</v>
          </cell>
          <cell r="O103" t="str">
            <v>CEBERLIN - PINTU GOBANG</v>
          </cell>
          <cell r="P103">
            <v>2001</v>
          </cell>
          <cell r="S103" t="str">
            <v>12.04.06.05.01.00</v>
          </cell>
          <cell r="T103" t="str">
            <v>APBD</v>
          </cell>
          <cell r="U103">
            <v>3360000000</v>
          </cell>
          <cell r="V103" t="str">
            <v>KB</v>
          </cell>
        </row>
        <row r="104">
          <cell r="E104" t="str">
            <v>10.1</v>
          </cell>
          <cell r="F104" t="str">
            <v>4.13.01</v>
          </cell>
          <cell r="H104" t="str">
            <v>JALAN KABUPATEN LOKAL</v>
          </cell>
          <cell r="I104" t="str">
            <v>04.13.01.03.06</v>
          </cell>
          <cell r="K104" t="str">
            <v>TANAH</v>
          </cell>
          <cell r="L104">
            <v>12000</v>
          </cell>
          <cell r="M104">
            <v>7</v>
          </cell>
          <cell r="N104">
            <v>84000</v>
          </cell>
          <cell r="O104" t="str">
            <v>SEB. TELUK KUANTAN - DUTA PALMA</v>
          </cell>
          <cell r="P104">
            <v>2001</v>
          </cell>
          <cell r="S104" t="str">
            <v>12.04.06.05.01.00</v>
          </cell>
          <cell r="T104" t="str">
            <v>APBD</v>
          </cell>
          <cell r="U104">
            <v>2700000000</v>
          </cell>
          <cell r="V104" t="str">
            <v>B</v>
          </cell>
        </row>
        <row r="105">
          <cell r="E105" t="str">
            <v>13.1</v>
          </cell>
          <cell r="F105" t="str">
            <v>4.13.01</v>
          </cell>
          <cell r="H105" t="str">
            <v>JALAN KABUPATEN LOKAL</v>
          </cell>
          <cell r="I105" t="str">
            <v>04.13.01.03.06</v>
          </cell>
          <cell r="K105" t="str">
            <v>BATU PECAH / MACADAM</v>
          </cell>
          <cell r="L105">
            <v>600</v>
          </cell>
          <cell r="M105">
            <v>7</v>
          </cell>
          <cell r="N105">
            <v>4200</v>
          </cell>
          <cell r="O105" t="str">
            <v>SIMP. BERINGIN - BERINGIN</v>
          </cell>
          <cell r="P105">
            <v>2001</v>
          </cell>
          <cell r="S105" t="str">
            <v>12.04.06.05.01.00</v>
          </cell>
          <cell r="T105" t="str">
            <v>APBD</v>
          </cell>
          <cell r="U105">
            <v>288000000</v>
          </cell>
          <cell r="V105" t="str">
            <v>B</v>
          </cell>
        </row>
        <row r="106">
          <cell r="E106" t="str">
            <v>6.1</v>
          </cell>
          <cell r="F106" t="str">
            <v>4.13.01</v>
          </cell>
          <cell r="H106" t="str">
            <v>JALAN KOTO SENTAJO-RIMBO GAJAH MATI</v>
          </cell>
          <cell r="I106" t="str">
            <v>04.13.01.03.06</v>
          </cell>
          <cell r="K106" t="str">
            <v>BATU PECAH / MACADAM</v>
          </cell>
          <cell r="L106">
            <v>3000</v>
          </cell>
          <cell r="M106">
            <v>7</v>
          </cell>
          <cell r="N106">
            <v>21000</v>
          </cell>
          <cell r="O106" t="str">
            <v>KOTO SENTAJO - RIMBO GAJAH MATI</v>
          </cell>
          <cell r="P106">
            <v>2001</v>
          </cell>
          <cell r="S106" t="str">
            <v>12.04.06.05.01.00</v>
          </cell>
          <cell r="T106" t="str">
            <v>APBD</v>
          </cell>
          <cell r="U106">
            <v>3273925686</v>
          </cell>
          <cell r="V106" t="str">
            <v>B</v>
          </cell>
        </row>
        <row r="107">
          <cell r="E107" t="str">
            <v>7.1</v>
          </cell>
          <cell r="F107" t="str">
            <v>4.13.01</v>
          </cell>
          <cell r="H107" t="str">
            <v>JALAN KABUPATEN LOKAL</v>
          </cell>
          <cell r="I107" t="str">
            <v>04.13.01.03.06</v>
          </cell>
          <cell r="K107" t="str">
            <v>BATU KERIKIL</v>
          </cell>
          <cell r="L107">
            <v>5500</v>
          </cell>
          <cell r="M107">
            <v>7</v>
          </cell>
          <cell r="N107">
            <v>38500</v>
          </cell>
          <cell r="O107" t="str">
            <v>KP. BARU SENTAJO - TEBING TINGGI</v>
          </cell>
          <cell r="P107">
            <v>2001</v>
          </cell>
          <cell r="S107" t="str">
            <v>12.04.06.05.01.00</v>
          </cell>
          <cell r="T107" t="str">
            <v>APBD</v>
          </cell>
          <cell r="U107">
            <v>2475000000</v>
          </cell>
          <cell r="V107" t="str">
            <v>B</v>
          </cell>
        </row>
        <row r="108">
          <cell r="E108" t="str">
            <v>8.1</v>
          </cell>
          <cell r="F108" t="str">
            <v>4.13.01</v>
          </cell>
          <cell r="H108" t="str">
            <v>JALAN KABUPATEN LOKAL</v>
          </cell>
          <cell r="I108" t="str">
            <v>04.13.01.03.06</v>
          </cell>
          <cell r="K108" t="str">
            <v>TANAH</v>
          </cell>
          <cell r="L108">
            <v>2000</v>
          </cell>
          <cell r="M108">
            <v>7</v>
          </cell>
          <cell r="N108">
            <v>14000</v>
          </cell>
          <cell r="O108" t="str">
            <v>KP. BARU SENTAJO - BENAI</v>
          </cell>
          <cell r="P108">
            <v>2001</v>
          </cell>
          <cell r="S108" t="str">
            <v>12.04.06.05.01.00</v>
          </cell>
          <cell r="T108" t="str">
            <v>APBD</v>
          </cell>
          <cell r="U108">
            <v>450000000</v>
          </cell>
          <cell r="V108" t="str">
            <v>B</v>
          </cell>
        </row>
        <row r="109">
          <cell r="E109" t="str">
            <v>4.1</v>
          </cell>
          <cell r="F109" t="str">
            <v>4.13.01</v>
          </cell>
          <cell r="H109" t="str">
            <v>JALAN KABUPATEN LOKAL</v>
          </cell>
          <cell r="I109" t="str">
            <v>04.13.01.03.06</v>
          </cell>
          <cell r="K109" t="str">
            <v>ASPAL HOTMIX</v>
          </cell>
          <cell r="L109">
            <v>34000</v>
          </cell>
          <cell r="N109">
            <v>289500</v>
          </cell>
          <cell r="O109" t="str">
            <v>SENTAJO - MUARA LANGSAT</v>
          </cell>
          <cell r="P109">
            <v>2001</v>
          </cell>
          <cell r="S109" t="str">
            <v>12.04.06.05.01.00</v>
          </cell>
          <cell r="T109" t="str">
            <v>APBD</v>
          </cell>
          <cell r="U109">
            <v>46812964265.480003</v>
          </cell>
          <cell r="V109" t="str">
            <v>KB</v>
          </cell>
        </row>
        <row r="110">
          <cell r="E110" t="str">
            <v>5.1</v>
          </cell>
          <cell r="F110" t="str">
            <v>4.13.01</v>
          </cell>
          <cell r="H110" t="str">
            <v>JALAN KABUPATEN LOKAL</v>
          </cell>
          <cell r="I110" t="str">
            <v>04.13.01.03.06</v>
          </cell>
          <cell r="K110" t="str">
            <v>BATU KERIKIL</v>
          </cell>
          <cell r="L110">
            <v>15500</v>
          </cell>
          <cell r="M110">
            <v>8</v>
          </cell>
          <cell r="N110">
            <v>124000</v>
          </cell>
          <cell r="O110" t="str">
            <v>SIMP. JAKE - TRANS SKP II PETAI</v>
          </cell>
          <cell r="P110">
            <v>2001</v>
          </cell>
          <cell r="S110" t="str">
            <v>12.04.06.05.01.00</v>
          </cell>
          <cell r="T110" t="str">
            <v>APBD</v>
          </cell>
          <cell r="U110">
            <v>6975000000</v>
          </cell>
          <cell r="V110" t="str">
            <v>B</v>
          </cell>
        </row>
        <row r="111">
          <cell r="E111" t="str">
            <v>2.1</v>
          </cell>
          <cell r="F111" t="str">
            <v>4.13.01</v>
          </cell>
          <cell r="H111" t="str">
            <v>JALAN JAKE-GERINGGING BARU</v>
          </cell>
          <cell r="I111" t="str">
            <v>04.13.01.03.06</v>
          </cell>
          <cell r="K111" t="str">
            <v>BATU KERIKIL</v>
          </cell>
          <cell r="L111">
            <v>13300</v>
          </cell>
          <cell r="M111">
            <v>8</v>
          </cell>
          <cell r="N111">
            <v>106400</v>
          </cell>
          <cell r="O111" t="str">
            <v>JAKE - GERINGGING BARU</v>
          </cell>
          <cell r="P111">
            <v>2001</v>
          </cell>
          <cell r="S111" t="str">
            <v>12.04.06.05.01.00</v>
          </cell>
          <cell r="T111" t="str">
            <v>APBD</v>
          </cell>
          <cell r="U111">
            <v>20175343360</v>
          </cell>
          <cell r="V111" t="str">
            <v>B</v>
          </cell>
        </row>
        <row r="112">
          <cell r="E112" t="str">
            <v>.2</v>
          </cell>
          <cell r="F112" t="str">
            <v>4.13.02</v>
          </cell>
          <cell r="H112" t="str">
            <v>PEMBANGUNAN JEMBATAN SEI. JAKE TAHAP II (BALOK T) RUAS JALAN JAKE GERINGGING BARU (LANJUTAN)</v>
          </cell>
          <cell r="I112" t="str">
            <v>04.13.02.03.08</v>
          </cell>
          <cell r="K112" t="str">
            <v>Beton</v>
          </cell>
          <cell r="O112" t="str">
            <v>JAKE - GERINGGING BARU</v>
          </cell>
          <cell r="P112">
            <v>2012</v>
          </cell>
          <cell r="T112" t="str">
            <v>APBD</v>
          </cell>
          <cell r="U112">
            <v>1145248023.880646</v>
          </cell>
          <cell r="V112" t="str">
            <v>B</v>
          </cell>
        </row>
        <row r="113">
          <cell r="E113" t="str">
            <v>2.2</v>
          </cell>
          <cell r="F113" t="str">
            <v>4.13.01</v>
          </cell>
          <cell r="H113" t="str">
            <v>PENINGKATAN JALAN JAKE - GERINGGING BARU</v>
          </cell>
          <cell r="I113" t="str">
            <v>04.13.01.03.06</v>
          </cell>
          <cell r="O113" t="str">
            <v>JAKE - GERINGGING BARU</v>
          </cell>
          <cell r="P113">
            <v>2015</v>
          </cell>
          <cell r="T113" t="str">
            <v>APBD</v>
          </cell>
          <cell r="U113">
            <v>2125785396</v>
          </cell>
        </row>
        <row r="114">
          <cell r="E114" t="str">
            <v>2.3</v>
          </cell>
          <cell r="F114" t="str">
            <v>4.13.01</v>
          </cell>
          <cell r="H114" t="str">
            <v>PENINGKATAN JALAN JAKE - GERINGGING BARU (ASPAL) (DAK)</v>
          </cell>
          <cell r="I114" t="str">
            <v>04.13.01.03.06</v>
          </cell>
          <cell r="O114" t="str">
            <v>JAKE - GERINGGING BARU</v>
          </cell>
          <cell r="P114">
            <v>2016</v>
          </cell>
          <cell r="T114" t="str">
            <v>APBD</v>
          </cell>
          <cell r="U114">
            <v>5335623040.4074984</v>
          </cell>
        </row>
        <row r="115">
          <cell r="E115" t="str">
            <v>2.4</v>
          </cell>
          <cell r="H115" t="str">
            <v>PENINGKATAN JALAN JAKE - GERINGGING BARU (ASPAL)</v>
          </cell>
          <cell r="I115" t="str">
            <v>04.13.01.03.06</v>
          </cell>
          <cell r="O115" t="str">
            <v>JAKE - GERINGGING BARU</v>
          </cell>
          <cell r="P115">
            <v>2017</v>
          </cell>
          <cell r="T115" t="str">
            <v>APBD</v>
          </cell>
          <cell r="U115">
            <v>2048298000</v>
          </cell>
        </row>
        <row r="116">
          <cell r="E116" t="str">
            <v>2.5</v>
          </cell>
          <cell r="H116" t="str">
            <v>PENINGKATAN JALAN JAKE - GERINGGING BARU (ASPAL) (DAK)</v>
          </cell>
          <cell r="I116" t="str">
            <v>04.13.01.03.06</v>
          </cell>
          <cell r="O116" t="str">
            <v>JAKE - GERINGGING BARU</v>
          </cell>
          <cell r="P116">
            <v>2018</v>
          </cell>
          <cell r="T116" t="str">
            <v>APBD</v>
          </cell>
          <cell r="U116">
            <v>8049268344</v>
          </cell>
        </row>
        <row r="117">
          <cell r="E117" t="str">
            <v>2.6</v>
          </cell>
          <cell r="H117" t="str">
            <v>PEMELIHARAAN JALAN JAKE - GERINGGING BARU</v>
          </cell>
          <cell r="I117" t="str">
            <v>04.13.01.03.06</v>
          </cell>
          <cell r="O117" t="str">
            <v>JAKE - GERINGGING BARU</v>
          </cell>
          <cell r="P117">
            <v>2018</v>
          </cell>
          <cell r="T117" t="str">
            <v>APBD</v>
          </cell>
          <cell r="U117">
            <v>186340500</v>
          </cell>
        </row>
        <row r="118">
          <cell r="E118" t="str">
            <v>3.1</v>
          </cell>
          <cell r="F118" t="str">
            <v>4.13.01</v>
          </cell>
          <cell r="H118" t="str">
            <v>JALAN JAKE-KOTO KOMBU-LB. AMBACANG (ASPAL)</v>
          </cell>
          <cell r="I118" t="str">
            <v>04.13.01.03.06</v>
          </cell>
          <cell r="K118" t="str">
            <v>ASPAL HOTMIX</v>
          </cell>
          <cell r="L118" t="str">
            <v>20000</v>
          </cell>
          <cell r="O118" t="str">
            <v>JAKE - KOTO KUMBU-LB. AMBACANG (ASPAL)</v>
          </cell>
          <cell r="P118">
            <v>2001</v>
          </cell>
          <cell r="S118" t="str">
            <v>12.04.06.05.01.00</v>
          </cell>
          <cell r="T118" t="str">
            <v>APBD</v>
          </cell>
          <cell r="U118">
            <v>13778074379</v>
          </cell>
          <cell r="V118" t="str">
            <v>B</v>
          </cell>
        </row>
        <row r="119">
          <cell r="E119" t="str">
            <v>3.2</v>
          </cell>
          <cell r="F119" t="str">
            <v>4.13.02</v>
          </cell>
          <cell r="H119" t="str">
            <v>PEMBUATAN 3 UNIT BOX CULVERT UK. 2 X 2 M (TUNGGAL), 1 UNIT BOX CULVERT UK. 2,5 X 2,5 M (TUNGGAL)</v>
          </cell>
          <cell r="I119" t="str">
            <v>04.13.02.03.01</v>
          </cell>
          <cell r="K119" t="str">
            <v>Beton</v>
          </cell>
          <cell r="L119">
            <v>2</v>
          </cell>
          <cell r="M119">
            <v>2</v>
          </cell>
          <cell r="N119">
            <v>4</v>
          </cell>
          <cell r="O119" t="str">
            <v>JAKE - KOTO KOMBU</v>
          </cell>
          <cell r="P119">
            <v>2007</v>
          </cell>
          <cell r="T119" t="str">
            <v>APBD</v>
          </cell>
          <cell r="U119">
            <v>667654574.73438203</v>
          </cell>
          <cell r="V119" t="str">
            <v>B</v>
          </cell>
        </row>
        <row r="120">
          <cell r="E120" t="str">
            <v>3.3</v>
          </cell>
          <cell r="F120" t="str">
            <v>4.13.02</v>
          </cell>
          <cell r="H120" t="str">
            <v>PEMBUATAN 1 UNIT BOX CULVERT 3,0 X 4,0 (DOUBLE) SEI.INUMAN RUAS JALAN JAKE - KOTO KOMBU</v>
          </cell>
          <cell r="I120" t="str">
            <v>04.13.01.03.06</v>
          </cell>
          <cell r="K120" t="str">
            <v>Beton</v>
          </cell>
          <cell r="L120">
            <v>3</v>
          </cell>
          <cell r="M120">
            <v>4</v>
          </cell>
          <cell r="N120">
            <v>12</v>
          </cell>
          <cell r="O120" t="str">
            <v>JAKE - KOTO KOMBU</v>
          </cell>
          <cell r="P120">
            <v>2007</v>
          </cell>
          <cell r="T120" t="str">
            <v>APBD</v>
          </cell>
          <cell r="U120">
            <v>705972610.72970796</v>
          </cell>
          <cell r="V120" t="str">
            <v>B</v>
          </cell>
        </row>
        <row r="121">
          <cell r="E121" t="str">
            <v>3.4</v>
          </cell>
          <cell r="F121" t="str">
            <v>4.13.01</v>
          </cell>
          <cell r="H121" t="str">
            <v>PENINGKATAN JALAN JAKE - LB. AMBACANG (ASPAL 1,00 KM)</v>
          </cell>
          <cell r="I121" t="str">
            <v>04.13.01.03.06</v>
          </cell>
          <cell r="K121" t="str">
            <v>Aspal</v>
          </cell>
          <cell r="N121">
            <v>1000</v>
          </cell>
          <cell r="O121" t="str">
            <v>JAKE - LB. AMBACANG</v>
          </cell>
          <cell r="P121">
            <v>2011</v>
          </cell>
          <cell r="T121" t="str">
            <v>APBD</v>
          </cell>
          <cell r="U121">
            <v>1722640846.3199999</v>
          </cell>
          <cell r="V121" t="str">
            <v>B</v>
          </cell>
        </row>
        <row r="122">
          <cell r="E122" t="str">
            <v>3.5</v>
          </cell>
          <cell r="F122" t="str">
            <v>4.13.01</v>
          </cell>
          <cell r="H122" t="str">
            <v>PENINGKATAN JALAN JAKE-KOTO KOMBU, LBK.AMBACANG-LBK. JAMBI (ASPAL 1,79 KM) (NO.03; PANJANG RUAS 32 KM)</v>
          </cell>
          <cell r="I122" t="str">
            <v>04.13.01.03.06</v>
          </cell>
          <cell r="K122" t="str">
            <v>Aspal</v>
          </cell>
          <cell r="O122" t="str">
            <v>JAKE-KOTO KOMBU, LBK.AMBACANG-LBK. JAMBI</v>
          </cell>
          <cell r="P122">
            <v>2012</v>
          </cell>
          <cell r="T122" t="str">
            <v>APBD</v>
          </cell>
          <cell r="U122">
            <v>3375384144</v>
          </cell>
          <cell r="V122" t="str">
            <v>B</v>
          </cell>
        </row>
        <row r="123">
          <cell r="E123" t="str">
            <v>3.6</v>
          </cell>
          <cell r="F123" t="str">
            <v>4.13.01</v>
          </cell>
          <cell r="H123" t="str">
            <v>PENINGKATAN JALAN JAKE - KOTO KOMBU</v>
          </cell>
          <cell r="I123" t="str">
            <v>04.13.01.03.06</v>
          </cell>
          <cell r="L123">
            <v>20000</v>
          </cell>
          <cell r="M123">
            <v>8</v>
          </cell>
          <cell r="N123">
            <v>157100</v>
          </cell>
          <cell r="O123" t="str">
            <v>JAKE - KOTO KUMBU</v>
          </cell>
          <cell r="P123">
            <v>2015</v>
          </cell>
          <cell r="T123" t="str">
            <v>APBD</v>
          </cell>
          <cell r="U123">
            <v>2482976673</v>
          </cell>
        </row>
        <row r="124">
          <cell r="E124" t="str">
            <v>3.7</v>
          </cell>
          <cell r="F124" t="str">
            <v>4.13.01</v>
          </cell>
          <cell r="H124" t="str">
            <v>PENINGKATAN JLN. JAKE - LB. AMBACANG</v>
          </cell>
          <cell r="I124" t="str">
            <v>04.13.01.03.06</v>
          </cell>
          <cell r="O124" t="str">
            <v>JAKE - LB. AMBACANG</v>
          </cell>
          <cell r="P124">
            <v>2015</v>
          </cell>
          <cell r="T124" t="str">
            <v>APBD</v>
          </cell>
          <cell r="U124">
            <v>6993176545.3037949</v>
          </cell>
        </row>
        <row r="125">
          <cell r="E125" t="str">
            <v>3.8</v>
          </cell>
          <cell r="F125" t="str">
            <v>4.13.02</v>
          </cell>
          <cell r="H125" t="str">
            <v>PEMBUATAN 1 UNIT BOX CULVERT 2X2X7 RUAS JL.JAKE-KOTO KOMBU</v>
          </cell>
          <cell r="I125" t="str">
            <v>04.13.01.03.06</v>
          </cell>
          <cell r="O125" t="str">
            <v>JAKE - KOTO KOMBU</v>
          </cell>
          <cell r="P125">
            <v>2015</v>
          </cell>
          <cell r="T125" t="str">
            <v>APBD</v>
          </cell>
          <cell r="U125">
            <v>190538964</v>
          </cell>
        </row>
        <row r="126">
          <cell r="E126" t="str">
            <v>3.9</v>
          </cell>
          <cell r="H126" t="str">
            <v>PENINGKATAN JALAN JAKE - KOTO KOMBU (ASPAL)  (DAK)</v>
          </cell>
          <cell r="I126" t="str">
            <v>04.13.01.03.06</v>
          </cell>
          <cell r="O126" t="str">
            <v>JAKE - KOTO KUMBU</v>
          </cell>
          <cell r="P126">
            <v>2017</v>
          </cell>
          <cell r="T126" t="str">
            <v>APBD</v>
          </cell>
          <cell r="U126">
            <v>12869362300</v>
          </cell>
        </row>
        <row r="127">
          <cell r="E127" t="str">
            <v>3.10</v>
          </cell>
          <cell r="H127" t="str">
            <v>PENGAWASAN JALAN JAKE - KOTO KOMBU (ASPAL)  (DAK)</v>
          </cell>
          <cell r="I127" t="str">
            <v>04.13.01.03.06</v>
          </cell>
          <cell r="O127" t="str">
            <v>JAKE - KOTO KUMBU</v>
          </cell>
          <cell r="P127">
            <v>2017</v>
          </cell>
          <cell r="T127" t="str">
            <v>APBD</v>
          </cell>
          <cell r="U127">
            <v>246620000</v>
          </cell>
        </row>
        <row r="128">
          <cell r="E128" t="str">
            <v>1.1</v>
          </cell>
          <cell r="F128" t="str">
            <v>4.13.01</v>
          </cell>
          <cell r="H128" t="str">
            <v>JALAN KABUPATEN LOKAL</v>
          </cell>
          <cell r="I128" t="str">
            <v>04.13.01.03.06</v>
          </cell>
          <cell r="K128" t="str">
            <v>BATU PECAH / MACADAM</v>
          </cell>
          <cell r="L128">
            <v>11700</v>
          </cell>
          <cell r="M128">
            <v>8</v>
          </cell>
          <cell r="N128">
            <v>93600</v>
          </cell>
          <cell r="O128" t="str">
            <v>SEBERANG TALUK - SEBERANG BENAI</v>
          </cell>
          <cell r="P128">
            <v>2001</v>
          </cell>
          <cell r="S128" t="str">
            <v>12.04.06.05.01.00</v>
          </cell>
          <cell r="T128" t="str">
            <v>APBD</v>
          </cell>
          <cell r="U128">
            <v>4420800000</v>
          </cell>
          <cell r="V128" t="str">
            <v>B</v>
          </cell>
        </row>
        <row r="129">
          <cell r="E129" t="str">
            <v>1.2</v>
          </cell>
          <cell r="F129" t="str">
            <v>4.13.01</v>
          </cell>
          <cell r="H129" t="str">
            <v>PEMELIHARAAN JALAN SEBERANG TALUK - SEBERANG BENAI ( NO. RUAS 001 ) (ASPAL OVERLAY) RUTIN 11,70 KM</v>
          </cell>
          <cell r="I129" t="str">
            <v>04.13.01.03.06</v>
          </cell>
          <cell r="O129" t="str">
            <v>SEBERANG TALUK - SEBERANG BENAI</v>
          </cell>
          <cell r="P129">
            <v>2007</v>
          </cell>
          <cell r="T129" t="str">
            <v>APBD</v>
          </cell>
          <cell r="U129">
            <v>1606819122.6242001</v>
          </cell>
          <cell r="V129" t="str">
            <v>B</v>
          </cell>
        </row>
        <row r="130">
          <cell r="E130" t="str">
            <v>1.3</v>
          </cell>
          <cell r="F130" t="str">
            <v>4.13.01</v>
          </cell>
          <cell r="H130" t="str">
            <v>PENINGKATAN JALAN SEBERANG TELUK KUANTAN - SEBERANG BENAI</v>
          </cell>
          <cell r="I130" t="str">
            <v>04.13.01.03.06</v>
          </cell>
          <cell r="O130" t="str">
            <v>SEBERANG TALUK - SEBERANG BENAI</v>
          </cell>
          <cell r="P130">
            <v>2015</v>
          </cell>
          <cell r="T130" t="str">
            <v>APBD</v>
          </cell>
          <cell r="U130">
            <v>3147563153</v>
          </cell>
        </row>
        <row r="131">
          <cell r="E131" t="str">
            <v>1.5</v>
          </cell>
          <cell r="H131" t="str">
            <v>PENINGKATAN JALAN SEBERANG TALUK - SEBERANG BENAI  (BANKEU)</v>
          </cell>
          <cell r="I131" t="str">
            <v>04.13.01.03.06</v>
          </cell>
          <cell r="O131" t="str">
            <v>SEBERANG TALUK - SEBERANG BENAI</v>
          </cell>
          <cell r="P131">
            <v>2017</v>
          </cell>
          <cell r="T131" t="str">
            <v>APBD</v>
          </cell>
          <cell r="U131">
            <v>2629412299</v>
          </cell>
        </row>
        <row r="132">
          <cell r="E132" t="str">
            <v>1.7</v>
          </cell>
          <cell r="H132" t="str">
            <v>PENINGKATAN JALAN SEBERANG TALUK - SEBERANG BENAI (ASPAL)</v>
          </cell>
          <cell r="I132" t="str">
            <v>04.13.01.03.06</v>
          </cell>
          <cell r="O132" t="str">
            <v>SEBERANG TALUK - SEBERANG BENAI</v>
          </cell>
          <cell r="P132">
            <v>2018</v>
          </cell>
          <cell r="T132" t="str">
            <v>APBD</v>
          </cell>
          <cell r="U132">
            <v>2395846651</v>
          </cell>
        </row>
        <row r="133">
          <cell r="F133" t="str">
            <v>4.13.01</v>
          </cell>
          <cell r="H133" t="str">
            <v>JALAN KABUPATEN LOKAL</v>
          </cell>
          <cell r="I133" t="str">
            <v>04.13.01.03.06</v>
          </cell>
          <cell r="K133" t="str">
            <v>ASPAL PENETRASI</v>
          </cell>
          <cell r="L133" t="str">
            <v>200</v>
          </cell>
          <cell r="O133" t="str">
            <v>JALAN IMAM BONJOL CERENTI</v>
          </cell>
          <cell r="P133">
            <v>2001</v>
          </cell>
          <cell r="S133" t="str">
            <v>12.04.06.05.01.00</v>
          </cell>
          <cell r="T133" t="str">
            <v>APBD</v>
          </cell>
          <cell r="U133">
            <v>175500000</v>
          </cell>
          <cell r="V133" t="str">
            <v>B</v>
          </cell>
        </row>
        <row r="134">
          <cell r="E134" t="str">
            <v>85.1</v>
          </cell>
          <cell r="F134" t="str">
            <v>4.13.01</v>
          </cell>
          <cell r="H134" t="str">
            <v>JALAN KABUPATEN LOKAL</v>
          </cell>
          <cell r="I134" t="str">
            <v>04.13.01.03.06</v>
          </cell>
          <cell r="K134" t="str">
            <v>TANAH</v>
          </cell>
          <cell r="L134">
            <v>60000</v>
          </cell>
          <cell r="M134">
            <v>8</v>
          </cell>
          <cell r="N134">
            <v>480000</v>
          </cell>
          <cell r="O134" t="str">
            <v>CENGAR - KOTO BENAI</v>
          </cell>
          <cell r="P134">
            <v>2001</v>
          </cell>
          <cell r="S134" t="str">
            <v>12.04.06.05.01.00</v>
          </cell>
          <cell r="T134" t="str">
            <v>APBD</v>
          </cell>
          <cell r="U134">
            <v>3360000000</v>
          </cell>
          <cell r="V134" t="str">
            <v>B</v>
          </cell>
        </row>
        <row r="135">
          <cell r="E135" t="str">
            <v>86.1</v>
          </cell>
          <cell r="F135" t="str">
            <v>4.13.01</v>
          </cell>
          <cell r="H135" t="str">
            <v>JALAN KABUPATEN LOKAL</v>
          </cell>
          <cell r="I135" t="str">
            <v>04.13.01.03.06</v>
          </cell>
          <cell r="K135" t="str">
            <v>BATU PECAH / MACADAM</v>
          </cell>
          <cell r="L135">
            <v>5000</v>
          </cell>
          <cell r="M135">
            <v>7</v>
          </cell>
          <cell r="N135">
            <v>35000</v>
          </cell>
          <cell r="O135" t="str">
            <v>PANTAI - AIR BULUH</v>
          </cell>
          <cell r="P135">
            <v>2001</v>
          </cell>
          <cell r="S135" t="str">
            <v>12.04.06.05.01.00</v>
          </cell>
          <cell r="T135" t="str">
            <v>APBD</v>
          </cell>
          <cell r="U135">
            <v>2080000000</v>
          </cell>
          <cell r="V135" t="str">
            <v>B</v>
          </cell>
        </row>
        <row r="136">
          <cell r="E136" t="str">
            <v>299.1</v>
          </cell>
          <cell r="F136" t="str">
            <v>4.13.01</v>
          </cell>
          <cell r="H136" t="str">
            <v>JALAN KABUPATEN LOKAL</v>
          </cell>
          <cell r="I136" t="str">
            <v>04.13.01.03.06</v>
          </cell>
          <cell r="K136" t="str">
            <v>BATU PECAH / MACADAM</v>
          </cell>
          <cell r="L136" t="str">
            <v>1300</v>
          </cell>
          <cell r="M136">
            <v>7</v>
          </cell>
          <cell r="N136">
            <v>9100</v>
          </cell>
          <cell r="O136" t="str">
            <v>BANJAR NAN TIGO - PASAR INUMAN</v>
          </cell>
          <cell r="P136">
            <v>2001</v>
          </cell>
          <cell r="S136" t="str">
            <v>12.04.06.05.01.00</v>
          </cell>
          <cell r="T136" t="str">
            <v>APBD</v>
          </cell>
          <cell r="U136">
            <v>980850000</v>
          </cell>
          <cell r="V136" t="str">
            <v>B</v>
          </cell>
        </row>
        <row r="137">
          <cell r="E137" t="str">
            <v>301.1</v>
          </cell>
          <cell r="F137" t="str">
            <v>4.13.01</v>
          </cell>
          <cell r="H137" t="str">
            <v>JALAN KABUPATEN LOKAL</v>
          </cell>
          <cell r="I137" t="str">
            <v>04.13.01.03.06</v>
          </cell>
          <cell r="K137" t="str">
            <v>TANAH</v>
          </cell>
          <cell r="L137" t="str">
            <v>3000</v>
          </cell>
          <cell r="O137" t="str">
            <v>INUMAN - BEDENG SUKURAN</v>
          </cell>
          <cell r="P137">
            <v>2001</v>
          </cell>
          <cell r="S137" t="str">
            <v>12.04.06.05.01.00</v>
          </cell>
          <cell r="T137" t="str">
            <v>APBD</v>
          </cell>
          <cell r="U137">
            <v>506250000</v>
          </cell>
          <cell r="V137" t="str">
            <v>KB</v>
          </cell>
        </row>
        <row r="138">
          <cell r="E138" t="str">
            <v>296.1</v>
          </cell>
          <cell r="F138" t="str">
            <v>4.13.01</v>
          </cell>
          <cell r="H138" t="str">
            <v>JALAN KABUPATEN LOKAL</v>
          </cell>
          <cell r="I138" t="str">
            <v>04.13.01.03.06</v>
          </cell>
          <cell r="K138" t="str">
            <v>BATU PECAH / MACADAM</v>
          </cell>
          <cell r="L138">
            <v>3300</v>
          </cell>
          <cell r="O138" t="str">
            <v>INUMAN - PL. BUSUK</v>
          </cell>
          <cell r="P138">
            <v>2001</v>
          </cell>
          <cell r="S138" t="str">
            <v>12.04.06.05.01.00</v>
          </cell>
          <cell r="T138" t="str">
            <v>APBD</v>
          </cell>
          <cell r="U138">
            <v>1108800000</v>
          </cell>
          <cell r="V138" t="str">
            <v>B</v>
          </cell>
        </row>
        <row r="139">
          <cell r="E139" t="str">
            <v>308.1</v>
          </cell>
          <cell r="F139" t="str">
            <v>4.13.01</v>
          </cell>
          <cell r="H139" t="str">
            <v>JALAN KABUPATEN LOKAL</v>
          </cell>
          <cell r="I139" t="str">
            <v>04.13.01.03.06</v>
          </cell>
          <cell r="K139" t="str">
            <v>BATU PECAH / MACADAM</v>
          </cell>
          <cell r="L139" t="str">
            <v>3400</v>
          </cell>
          <cell r="M139">
            <v>7</v>
          </cell>
          <cell r="N139">
            <v>23800</v>
          </cell>
          <cell r="O139" t="str">
            <v>DESA PULAU SIPAN - PULAU PANJANG</v>
          </cell>
          <cell r="P139">
            <v>2001</v>
          </cell>
          <cell r="S139" t="str">
            <v>12.04.06.05.01.00</v>
          </cell>
          <cell r="T139" t="str">
            <v>APBD</v>
          </cell>
          <cell r="U139">
            <v>1142400000</v>
          </cell>
          <cell r="V139" t="str">
            <v>B</v>
          </cell>
        </row>
        <row r="140">
          <cell r="E140" t="str">
            <v>307.1</v>
          </cell>
          <cell r="F140" t="str">
            <v>4.13.01</v>
          </cell>
          <cell r="H140" t="str">
            <v>JALAN KABUPATEN LOKAL</v>
          </cell>
          <cell r="I140" t="str">
            <v>04.13.01.03.06</v>
          </cell>
          <cell r="K140" t="str">
            <v>TANAH</v>
          </cell>
          <cell r="L140" t="str">
            <v>2400</v>
          </cell>
          <cell r="M140">
            <v>7</v>
          </cell>
          <cell r="N140">
            <v>16800</v>
          </cell>
          <cell r="O140" t="str">
            <v>DESA PULAU PANJANG - PULAU PANJANG HILIR</v>
          </cell>
          <cell r="P140">
            <v>2001</v>
          </cell>
          <cell r="S140" t="str">
            <v>12.04.06.05.01.00</v>
          </cell>
          <cell r="T140" t="str">
            <v>APBD</v>
          </cell>
          <cell r="U140">
            <v>913733028</v>
          </cell>
          <cell r="V140" t="str">
            <v>B</v>
          </cell>
        </row>
        <row r="141">
          <cell r="E141" t="str">
            <v>307.2</v>
          </cell>
          <cell r="F141" t="str">
            <v>4.13.01</v>
          </cell>
          <cell r="H141" t="str">
            <v>PEMBANGUNAN JALAN DESA PULAU PANJANG CERENTI</v>
          </cell>
          <cell r="I141" t="str">
            <v>04.13.01.03.06</v>
          </cell>
          <cell r="O141" t="str">
            <v>DESA PULAU PANJANG CERENTI</v>
          </cell>
          <cell r="P141">
            <v>2015</v>
          </cell>
          <cell r="T141" t="str">
            <v>APBD</v>
          </cell>
          <cell r="U141">
            <v>191639680</v>
          </cell>
        </row>
        <row r="142">
          <cell r="E142" t="str">
            <v>161.1</v>
          </cell>
          <cell r="F142" t="str">
            <v>4.13.01</v>
          </cell>
          <cell r="H142" t="str">
            <v>JALAN BENAI - KOTO RAJO - PULAU JAMBU (DESA PL. PANJANG HILIR)</v>
          </cell>
          <cell r="I142" t="str">
            <v>04.13.01.03.06</v>
          </cell>
          <cell r="K142" t="str">
            <v>ASPAL HOTMIX</v>
          </cell>
          <cell r="L142">
            <v>2300</v>
          </cell>
          <cell r="O142" t="str">
            <v>BENAI - KOTO RAJO - PULAU JAMBU</v>
          </cell>
          <cell r="P142">
            <v>2001</v>
          </cell>
          <cell r="S142" t="str">
            <v>12.04.06.05.01.00</v>
          </cell>
          <cell r="T142" t="str">
            <v>APBD</v>
          </cell>
          <cell r="U142">
            <v>15371093732.342295</v>
          </cell>
          <cell r="V142" t="str">
            <v>B</v>
          </cell>
        </row>
        <row r="143">
          <cell r="E143" t="str">
            <v>161.2</v>
          </cell>
          <cell r="F143" t="str">
            <v>4.13.01</v>
          </cell>
          <cell r="H143" t="str">
            <v>PENINGKATAN JALAN BENAI - KOTO KAJO - PL. JAMBU</v>
          </cell>
          <cell r="I143" t="str">
            <v>04.13.01.03.06</v>
          </cell>
          <cell r="O143" t="str">
            <v>BENAI - KOTO RAJO - PULAU JAMBU</v>
          </cell>
          <cell r="P143">
            <v>2015</v>
          </cell>
          <cell r="T143" t="str">
            <v>APBD</v>
          </cell>
          <cell r="U143">
            <v>2122086666</v>
          </cell>
        </row>
        <row r="144">
          <cell r="E144" t="str">
            <v>161.3</v>
          </cell>
          <cell r="F144" t="str">
            <v>4.13.01</v>
          </cell>
          <cell r="H144" t="str">
            <v>PENINGKATAN JLN BENAI - KOTO RAJO - PL. JAMBU</v>
          </cell>
          <cell r="I144" t="str">
            <v>04.13.01.03.06</v>
          </cell>
          <cell r="O144" t="str">
            <v>BENAI - KOTO RAJO - PULAU JAMBU</v>
          </cell>
          <cell r="P144">
            <v>2015</v>
          </cell>
          <cell r="T144" t="str">
            <v>APBD</v>
          </cell>
          <cell r="U144">
            <v>6147420832.6300564</v>
          </cell>
        </row>
        <row r="145">
          <cell r="E145" t="str">
            <v>161.4</v>
          </cell>
          <cell r="F145" t="str">
            <v>4.13.01</v>
          </cell>
          <cell r="H145" t="str">
            <v>PENINGKATAN JALAN BENAI - KOTO RAJO - PL. JAMBU (ASPAL) (1,7 KM)</v>
          </cell>
          <cell r="I145" t="str">
            <v>04.13.01.03.06</v>
          </cell>
          <cell r="O145" t="str">
            <v>BENAI - KOTO RAJO - PULAU JAMBU</v>
          </cell>
          <cell r="P145">
            <v>2016</v>
          </cell>
          <cell r="T145" t="str">
            <v>APBD</v>
          </cell>
          <cell r="U145">
            <v>4070073728.3230543</v>
          </cell>
        </row>
        <row r="146">
          <cell r="E146" t="str">
            <v>180.1</v>
          </cell>
          <cell r="F146" t="str">
            <v>4.13.01</v>
          </cell>
          <cell r="H146" t="str">
            <v>JALAN KABUPATEN LOKAL</v>
          </cell>
          <cell r="I146" t="str">
            <v>04.13.01.03.06</v>
          </cell>
          <cell r="K146" t="str">
            <v>ASPAL HOTMIX</v>
          </cell>
          <cell r="L146">
            <v>2800</v>
          </cell>
          <cell r="M146">
            <v>7</v>
          </cell>
          <cell r="N146">
            <v>19600</v>
          </cell>
          <cell r="O146" t="str">
            <v>TUGU PULAI - PAUH ANGIT</v>
          </cell>
          <cell r="P146">
            <v>2001</v>
          </cell>
          <cell r="S146" t="str">
            <v>12.04.06.05.01.00</v>
          </cell>
          <cell r="T146" t="str">
            <v>APBD</v>
          </cell>
          <cell r="U146">
            <v>2058000000</v>
          </cell>
          <cell r="V146" t="str">
            <v>B</v>
          </cell>
        </row>
        <row r="147">
          <cell r="E147" t="str">
            <v>310.1</v>
          </cell>
          <cell r="F147" t="str">
            <v>4.13.01</v>
          </cell>
          <cell r="H147" t="str">
            <v>JALAN KABUPATEN LOKAL</v>
          </cell>
          <cell r="I147" t="str">
            <v>04.13.01.03.06</v>
          </cell>
          <cell r="K147" t="str">
            <v>BATU PECAH / MACADAM</v>
          </cell>
          <cell r="L147">
            <v>65000</v>
          </cell>
          <cell r="M147">
            <v>7</v>
          </cell>
          <cell r="N147">
            <v>455000</v>
          </cell>
          <cell r="O147" t="str">
            <v>JALAN RAPP - SITUGAL</v>
          </cell>
          <cell r="P147">
            <v>2001</v>
          </cell>
          <cell r="S147" t="str">
            <v>12.04.06.05.01.00</v>
          </cell>
          <cell r="T147" t="str">
            <v>APBD</v>
          </cell>
          <cell r="U147">
            <v>2016000000</v>
          </cell>
          <cell r="V147" t="str">
            <v>KB</v>
          </cell>
        </row>
        <row r="148">
          <cell r="E148" t="str">
            <v>309.1</v>
          </cell>
          <cell r="F148" t="str">
            <v>4.13.01</v>
          </cell>
          <cell r="H148" t="str">
            <v>JALAN KABUPATEN LOKAL</v>
          </cell>
          <cell r="I148" t="str">
            <v>04.13.01.03.06</v>
          </cell>
          <cell r="K148" t="str">
            <v>BATU PECAH / MACADAM</v>
          </cell>
          <cell r="L148" t="str">
            <v>3500</v>
          </cell>
          <cell r="M148">
            <v>7</v>
          </cell>
          <cell r="N148">
            <v>24500</v>
          </cell>
          <cell r="O148" t="str">
            <v>DESA SIGARUNTANG - RUAS 208</v>
          </cell>
          <cell r="P148">
            <v>2001</v>
          </cell>
          <cell r="S148" t="str">
            <v>12.04.06.05.01.00</v>
          </cell>
          <cell r="T148" t="str">
            <v>APBD</v>
          </cell>
          <cell r="U148">
            <v>1176000000</v>
          </cell>
          <cell r="V148" t="str">
            <v>B</v>
          </cell>
        </row>
        <row r="149">
          <cell r="E149" t="str">
            <v>164.1</v>
          </cell>
          <cell r="F149" t="str">
            <v>4.13.01</v>
          </cell>
          <cell r="H149" t="str">
            <v>JALAN KABUPATEN LOKAL</v>
          </cell>
          <cell r="I149" t="str">
            <v>04.13.01.03.06</v>
          </cell>
          <cell r="K149" t="str">
            <v>ASPAL HOTMIX</v>
          </cell>
          <cell r="L149" t="str">
            <v>44000</v>
          </cell>
          <cell r="O149" t="str">
            <v>PANGEAN - BTS INUMAN</v>
          </cell>
          <cell r="P149">
            <v>2001</v>
          </cell>
          <cell r="S149" t="str">
            <v>12.04.06.05.01.00</v>
          </cell>
          <cell r="T149" t="str">
            <v>APBD</v>
          </cell>
          <cell r="U149">
            <v>1848000000</v>
          </cell>
          <cell r="V149" t="str">
            <v>B</v>
          </cell>
        </row>
        <row r="150">
          <cell r="E150" t="str">
            <v>165.1</v>
          </cell>
          <cell r="F150" t="str">
            <v>4.13.01</v>
          </cell>
          <cell r="H150" t="str">
            <v>JALAN KABUPATEN LOKAL</v>
          </cell>
          <cell r="I150" t="str">
            <v>04.13.01.03.06</v>
          </cell>
          <cell r="K150" t="str">
            <v>ASPAL HOTMIX</v>
          </cell>
          <cell r="L150" t="str">
            <v>35000</v>
          </cell>
          <cell r="O150" t="str">
            <v>SAKO - TRANS SKP II</v>
          </cell>
          <cell r="P150">
            <v>2001</v>
          </cell>
          <cell r="S150" t="str">
            <v>12.04.06.05.01.00</v>
          </cell>
          <cell r="T150" t="str">
            <v>APBD</v>
          </cell>
          <cell r="U150">
            <v>4200000000</v>
          </cell>
          <cell r="V150" t="str">
            <v>KB</v>
          </cell>
        </row>
        <row r="151">
          <cell r="E151" t="str">
            <v>165.2</v>
          </cell>
          <cell r="F151" t="str">
            <v>4.13.01</v>
          </cell>
          <cell r="H151" t="str">
            <v>JALAN KABUPATEN LOKAL</v>
          </cell>
          <cell r="I151" t="str">
            <v>04.13.01.03.06</v>
          </cell>
          <cell r="K151" t="str">
            <v>BATU PECAH / MACADAM</v>
          </cell>
          <cell r="L151" t="str">
            <v>35000</v>
          </cell>
          <cell r="O151" t="str">
            <v>SAKO - TRANS SKP II</v>
          </cell>
          <cell r="P151">
            <v>2001</v>
          </cell>
          <cell r="S151" t="str">
            <v>12.04.06.05.01.00</v>
          </cell>
          <cell r="T151" t="str">
            <v>APBD</v>
          </cell>
          <cell r="U151">
            <v>4992000000</v>
          </cell>
          <cell r="V151" t="str">
            <v>B</v>
          </cell>
        </row>
        <row r="152">
          <cell r="E152" t="str">
            <v>233.1</v>
          </cell>
          <cell r="F152" t="str">
            <v>4.13.01</v>
          </cell>
          <cell r="H152" t="str">
            <v>JALAN KABUPATEN LOKAL</v>
          </cell>
          <cell r="I152" t="str">
            <v>04.13.01.03.06</v>
          </cell>
          <cell r="K152" t="str">
            <v>ASPAL HOTMIX</v>
          </cell>
          <cell r="L152" t="str">
            <v>10000</v>
          </cell>
          <cell r="M152">
            <v>8</v>
          </cell>
          <cell r="N152">
            <v>28000</v>
          </cell>
          <cell r="O152" t="str">
            <v>SIMPANG KEBUN LADO - SEI SIRIH</v>
          </cell>
          <cell r="P152">
            <v>2001</v>
          </cell>
          <cell r="S152" t="str">
            <v>12.04.06.05.01.00</v>
          </cell>
          <cell r="T152" t="str">
            <v>APBD</v>
          </cell>
          <cell r="U152">
            <v>8400000000</v>
          </cell>
          <cell r="V152" t="str">
            <v>B</v>
          </cell>
        </row>
        <row r="153">
          <cell r="E153" t="str">
            <v>197.1</v>
          </cell>
          <cell r="F153" t="str">
            <v>4.13.01</v>
          </cell>
          <cell r="H153" t="str">
            <v>JALAN KABUPATEN LOKAL</v>
          </cell>
          <cell r="I153" t="str">
            <v>04.13.01.03.06</v>
          </cell>
          <cell r="K153" t="str">
            <v>ASPAL HOTMIX</v>
          </cell>
          <cell r="L153">
            <v>14000</v>
          </cell>
          <cell r="M153">
            <v>8</v>
          </cell>
          <cell r="N153">
            <v>112000</v>
          </cell>
          <cell r="O153" t="str">
            <v>LOGAS - AIR MAS</v>
          </cell>
          <cell r="P153">
            <v>2001</v>
          </cell>
          <cell r="S153" t="str">
            <v>12.04.06.05.01.00</v>
          </cell>
          <cell r="T153" t="str">
            <v>APBD</v>
          </cell>
          <cell r="U153">
            <v>12022715750</v>
          </cell>
          <cell r="V153" t="str">
            <v>KB</v>
          </cell>
        </row>
        <row r="154">
          <cell r="F154" t="str">
            <v>4.13.01</v>
          </cell>
          <cell r="H154" t="str">
            <v>JALAN KABUPATEN LOKAL</v>
          </cell>
          <cell r="I154" t="str">
            <v>04.13.01.03.06</v>
          </cell>
          <cell r="K154" t="str">
            <v>SEMEN/BETON</v>
          </cell>
          <cell r="L154" t="str">
            <v>2000</v>
          </cell>
          <cell r="O154" t="str">
            <v>UJUNG TANJUNG - PULAU KALIMANTING</v>
          </cell>
          <cell r="P154">
            <v>2001</v>
          </cell>
          <cell r="S154" t="str">
            <v>12.04.06.05.01.00</v>
          </cell>
          <cell r="T154" t="str">
            <v>APBD</v>
          </cell>
          <cell r="U154">
            <v>1300000000</v>
          </cell>
          <cell r="V154" t="str">
            <v>B</v>
          </cell>
        </row>
        <row r="155">
          <cell r="E155" t="str">
            <v>189.1</v>
          </cell>
          <cell r="F155" t="str">
            <v>4.13.01</v>
          </cell>
          <cell r="H155" t="str">
            <v>JALAN KABUPATEN LOKAL</v>
          </cell>
          <cell r="I155" t="str">
            <v>04.13.01.03.06</v>
          </cell>
          <cell r="K155" t="str">
            <v>BATU PECAH / MACADAM</v>
          </cell>
          <cell r="L155">
            <v>25000</v>
          </cell>
          <cell r="M155">
            <v>8</v>
          </cell>
          <cell r="N155">
            <v>200000</v>
          </cell>
          <cell r="O155" t="str">
            <v>JALAN PANGKALAN INDARUNG-SIMP SUMPU</v>
          </cell>
          <cell r="P155">
            <v>2001</v>
          </cell>
          <cell r="S155" t="str">
            <v>12.04.06.05.01.00</v>
          </cell>
          <cell r="T155" t="str">
            <v>APBD</v>
          </cell>
          <cell r="U155">
            <v>14400000000</v>
          </cell>
          <cell r="V155" t="str">
            <v>B</v>
          </cell>
        </row>
        <row r="156">
          <cell r="E156" t="str">
            <v>229.1</v>
          </cell>
          <cell r="F156" t="str">
            <v>4.13.01</v>
          </cell>
          <cell r="H156" t="str">
            <v>JALAN KABUPATEN LOKAL</v>
          </cell>
          <cell r="I156" t="str">
            <v>04.13.01.03.06</v>
          </cell>
          <cell r="K156" t="str">
            <v>ASPAL HOTMIX</v>
          </cell>
          <cell r="L156" t="str">
            <v>15400</v>
          </cell>
          <cell r="O156" t="str">
            <v>SIMPANG HANDOYO</v>
          </cell>
          <cell r="P156">
            <v>2001</v>
          </cell>
          <cell r="S156" t="str">
            <v>12.04.06.05.01.00</v>
          </cell>
          <cell r="T156" t="str">
            <v>APBD</v>
          </cell>
          <cell r="U156">
            <v>16170000000</v>
          </cell>
          <cell r="V156" t="str">
            <v>B</v>
          </cell>
        </row>
        <row r="157">
          <cell r="F157" t="str">
            <v>4.13.01</v>
          </cell>
          <cell r="H157" t="str">
            <v>JALAN KABUPATEN LOKAL</v>
          </cell>
          <cell r="I157" t="str">
            <v>04.13.01.03.06</v>
          </cell>
          <cell r="K157" t="str">
            <v>ASPAL PENETRASI</v>
          </cell>
          <cell r="L157" t="str">
            <v>1300</v>
          </cell>
          <cell r="O157" t="str">
            <v>JALAN SHEH AHMED BUDAN</v>
          </cell>
          <cell r="P157">
            <v>2001</v>
          </cell>
          <cell r="S157" t="str">
            <v>12.04.06.05.01.00</v>
          </cell>
          <cell r="T157" t="str">
            <v>APBD</v>
          </cell>
          <cell r="U157">
            <v>819000000</v>
          </cell>
          <cell r="V157" t="str">
            <v>KB</v>
          </cell>
        </row>
        <row r="158">
          <cell r="F158" t="str">
            <v>4.13.01</v>
          </cell>
          <cell r="H158" t="str">
            <v>JALAN KABUPATEN LOKAL</v>
          </cell>
          <cell r="I158" t="str">
            <v>04.13.01.03.06</v>
          </cell>
          <cell r="K158" t="str">
            <v>ASPAL PENETRASI</v>
          </cell>
          <cell r="L158" t="str">
            <v>450</v>
          </cell>
          <cell r="O158" t="str">
            <v>JALAN PADAT KARYA</v>
          </cell>
          <cell r="P158">
            <v>2001</v>
          </cell>
          <cell r="S158" t="str">
            <v>12.04.06.05.01.00</v>
          </cell>
          <cell r="T158" t="str">
            <v>APBD</v>
          </cell>
          <cell r="U158">
            <v>303750000</v>
          </cell>
          <cell r="V158" t="str">
            <v>B</v>
          </cell>
        </row>
        <row r="159">
          <cell r="F159" t="str">
            <v>4.13.01</v>
          </cell>
          <cell r="H159" t="str">
            <v>JALAN KABUPATEN LOKAL</v>
          </cell>
          <cell r="I159" t="str">
            <v>04.13.01.03.06</v>
          </cell>
          <cell r="K159" t="str">
            <v>BATU PECAH / MACADAM</v>
          </cell>
          <cell r="L159" t="str">
            <v>30000</v>
          </cell>
          <cell r="O159" t="str">
            <v>JALAN PANGKALAN INDARUNG</v>
          </cell>
          <cell r="P159">
            <v>2001</v>
          </cell>
          <cell r="S159" t="str">
            <v>12.04.06.05.01.00</v>
          </cell>
          <cell r="T159" t="str">
            <v>APBD</v>
          </cell>
          <cell r="U159">
            <v>17280000000</v>
          </cell>
          <cell r="V159" t="str">
            <v>KB</v>
          </cell>
        </row>
        <row r="160">
          <cell r="F160" t="str">
            <v>4.13.01</v>
          </cell>
          <cell r="H160" t="str">
            <v>JALAN KABUPATEN LOKAL</v>
          </cell>
          <cell r="I160" t="str">
            <v>04.13.01.03.06</v>
          </cell>
          <cell r="K160" t="str">
            <v>ASPAL HOTMIX</v>
          </cell>
          <cell r="L160" t="str">
            <v>29000</v>
          </cell>
          <cell r="O160" t="str">
            <v>JALAN SUDIRMAN</v>
          </cell>
          <cell r="P160">
            <v>2001</v>
          </cell>
          <cell r="S160" t="str">
            <v>12.04.06.05.01.00</v>
          </cell>
          <cell r="T160" t="str">
            <v>APBN</v>
          </cell>
          <cell r="U160">
            <v>56840000000</v>
          </cell>
          <cell r="V160" t="str">
            <v>B</v>
          </cell>
        </row>
        <row r="161">
          <cell r="E161" t="str">
            <v>244.1</v>
          </cell>
          <cell r="F161" t="str">
            <v>4.13.01</v>
          </cell>
          <cell r="H161" t="str">
            <v>JALAN KABUPATEN LOKAL</v>
          </cell>
          <cell r="I161" t="str">
            <v>04.13.01.03.06</v>
          </cell>
          <cell r="K161" t="str">
            <v>ASPAL HOTMIX</v>
          </cell>
          <cell r="L161">
            <v>25000</v>
          </cell>
          <cell r="N161">
            <v>178300</v>
          </cell>
          <cell r="O161" t="str">
            <v>KOTO BARU - SUKA MAJU</v>
          </cell>
          <cell r="P161">
            <v>2001</v>
          </cell>
          <cell r="S161" t="str">
            <v>12.04.06.05.01.00</v>
          </cell>
          <cell r="T161" t="str">
            <v>APBD</v>
          </cell>
          <cell r="U161">
            <v>15288000000</v>
          </cell>
          <cell r="V161" t="str">
            <v>B</v>
          </cell>
        </row>
        <row r="162">
          <cell r="E162" t="str">
            <v>237.1</v>
          </cell>
          <cell r="F162" t="str">
            <v>4.13.01</v>
          </cell>
          <cell r="H162" t="str">
            <v>JALAN KABUPATEN LOKAL</v>
          </cell>
          <cell r="I162" t="str">
            <v>04.13.01.03.06</v>
          </cell>
          <cell r="K162" t="str">
            <v>BATU PECAH / MACADAM</v>
          </cell>
          <cell r="L162">
            <v>17000</v>
          </cell>
          <cell r="M162">
            <v>8</v>
          </cell>
          <cell r="N162">
            <v>136000</v>
          </cell>
          <cell r="O162" t="str">
            <v>SIMPANG KORAN - SUKA MAJU</v>
          </cell>
          <cell r="P162">
            <v>2001</v>
          </cell>
          <cell r="S162" t="str">
            <v>12.04.06.05.01.00</v>
          </cell>
          <cell r="T162" t="str">
            <v>APBD</v>
          </cell>
          <cell r="U162">
            <v>11424000000</v>
          </cell>
          <cell r="V162" t="str">
            <v>B</v>
          </cell>
        </row>
        <row r="163">
          <cell r="E163" t="str">
            <v>236.1</v>
          </cell>
          <cell r="F163" t="str">
            <v>4.13.01</v>
          </cell>
          <cell r="H163" t="str">
            <v>JALAN KABUPATEN LOKAL</v>
          </cell>
          <cell r="I163" t="str">
            <v>04.13.01.03.06</v>
          </cell>
          <cell r="K163" t="str">
            <v>ASPAL HOTMIX</v>
          </cell>
          <cell r="L163">
            <v>16000</v>
          </cell>
          <cell r="M163">
            <v>8</v>
          </cell>
          <cell r="N163">
            <v>128000</v>
          </cell>
          <cell r="O163" t="str">
            <v>SIMPANG PETAI - SIMPANG 4 PT WANASARI</v>
          </cell>
          <cell r="P163">
            <v>2001</v>
          </cell>
          <cell r="S163" t="str">
            <v>12.04.06.05.01.00</v>
          </cell>
          <cell r="T163" t="str">
            <v>APBD</v>
          </cell>
          <cell r="U163">
            <v>15680000000</v>
          </cell>
          <cell r="V163" t="str">
            <v>B</v>
          </cell>
        </row>
        <row r="164">
          <cell r="E164" t="str">
            <v>238.1</v>
          </cell>
          <cell r="F164" t="str">
            <v>4.13.01</v>
          </cell>
          <cell r="H164" t="str">
            <v>JALAN SIMPANG RAYA-SEI. BULUH (ASPAL)</v>
          </cell>
          <cell r="I164" t="str">
            <v>04.13.01.03.06</v>
          </cell>
          <cell r="K164" t="str">
            <v>Aspal</v>
          </cell>
          <cell r="L164">
            <v>2000</v>
          </cell>
          <cell r="M164">
            <v>8</v>
          </cell>
          <cell r="N164">
            <v>16000</v>
          </cell>
          <cell r="O164" t="str">
            <v>SIMPANG RAYA - SEI. BULUH</v>
          </cell>
          <cell r="P164">
            <v>2001</v>
          </cell>
          <cell r="S164" t="str">
            <v>12.04.06.05.01.00</v>
          </cell>
          <cell r="T164" t="str">
            <v>APBD</v>
          </cell>
          <cell r="U164">
            <v>3060956544</v>
          </cell>
          <cell r="V164" t="str">
            <v>B</v>
          </cell>
        </row>
        <row r="165">
          <cell r="F165" t="str">
            <v>4.13.01</v>
          </cell>
          <cell r="H165" t="str">
            <v>JALAN KABUPATEN LOKAL</v>
          </cell>
          <cell r="I165" t="str">
            <v>04.13.01.03.06</v>
          </cell>
          <cell r="K165" t="str">
            <v>BATU PECAH / MACADAM</v>
          </cell>
          <cell r="L165" t="str">
            <v>8000</v>
          </cell>
          <cell r="O165" t="str">
            <v>SIMPANG MUARO BAHAN - MUARO BAHAN</v>
          </cell>
          <cell r="P165">
            <v>2001</v>
          </cell>
          <cell r="S165" t="str">
            <v>12.04.06.05.01.00</v>
          </cell>
          <cell r="T165" t="str">
            <v>APBD</v>
          </cell>
          <cell r="U165">
            <v>4992000000</v>
          </cell>
          <cell r="V165" t="str">
            <v>B</v>
          </cell>
        </row>
        <row r="166">
          <cell r="E166" t="str">
            <v>118.1</v>
          </cell>
          <cell r="F166" t="str">
            <v>4.13.01</v>
          </cell>
          <cell r="H166" t="str">
            <v>JALAN LUBUK TERENTANG-PISANG BEREBUS (ASPAL)</v>
          </cell>
          <cell r="I166" t="str">
            <v>04.13.01.03.06</v>
          </cell>
          <cell r="K166" t="str">
            <v>Aspal</v>
          </cell>
          <cell r="L166">
            <v>4000</v>
          </cell>
          <cell r="M166">
            <v>7</v>
          </cell>
          <cell r="N166">
            <v>28000</v>
          </cell>
          <cell r="O166" t="str">
            <v>LUBUK TERENTANG-PISANG BEREBUS</v>
          </cell>
          <cell r="P166">
            <v>2001</v>
          </cell>
          <cell r="S166" t="str">
            <v>12.04.06.05.01..00</v>
          </cell>
          <cell r="T166" t="str">
            <v>APBD</v>
          </cell>
          <cell r="U166">
            <v>4302632417</v>
          </cell>
          <cell r="V166" t="str">
            <v>B</v>
          </cell>
        </row>
        <row r="167">
          <cell r="F167" t="str">
            <v>4.13.01</v>
          </cell>
          <cell r="H167" t="str">
            <v>JALAN KABUPATEN LOKAL</v>
          </cell>
          <cell r="I167" t="str">
            <v>04.13.01.03.06</v>
          </cell>
          <cell r="K167" t="str">
            <v>ASPAL PENETRASI</v>
          </cell>
          <cell r="L167" t="str">
            <v>3000</v>
          </cell>
          <cell r="O167" t="str">
            <v>KAMPUNG BARU TOAR-JP KM 1785000</v>
          </cell>
          <cell r="P167">
            <v>2001</v>
          </cell>
          <cell r="S167" t="str">
            <v>12.04.06.05.01..00</v>
          </cell>
          <cell r="T167" t="str">
            <v>APBD</v>
          </cell>
          <cell r="U167">
            <v>1755000000</v>
          </cell>
          <cell r="V167" t="str">
            <v>B</v>
          </cell>
        </row>
        <row r="168">
          <cell r="E168" t="str">
            <v>251.1</v>
          </cell>
          <cell r="F168" t="str">
            <v>4.13.01</v>
          </cell>
          <cell r="H168" t="str">
            <v>JALAN KABUPATEN LOKAL</v>
          </cell>
          <cell r="I168" t="str">
            <v>04.13.01.03.06</v>
          </cell>
          <cell r="K168" t="str">
            <v>BATU PECAH / MACADAM</v>
          </cell>
          <cell r="L168" t="str">
            <v>8000</v>
          </cell>
          <cell r="M168">
            <v>8</v>
          </cell>
          <cell r="N168">
            <v>64000</v>
          </cell>
          <cell r="O168" t="str">
            <v>BERINGIN JAYA - SUKA MAJU</v>
          </cell>
          <cell r="P168">
            <v>2001</v>
          </cell>
          <cell r="S168" t="str">
            <v>12.04.06.05.01.00</v>
          </cell>
          <cell r="T168" t="str">
            <v>APBD</v>
          </cell>
          <cell r="U168">
            <v>5376000000</v>
          </cell>
          <cell r="V168" t="str">
            <v>B</v>
          </cell>
        </row>
        <row r="169">
          <cell r="E169" t="str">
            <v>114.1</v>
          </cell>
          <cell r="F169" t="str">
            <v>4.13.01</v>
          </cell>
          <cell r="H169" t="str">
            <v>JALAN KABUPATEN LOKAL</v>
          </cell>
          <cell r="I169" t="str">
            <v>04.13.01.03.06</v>
          </cell>
          <cell r="K169" t="str">
            <v>BATU PECAH / MACADAM</v>
          </cell>
          <cell r="L169">
            <v>2400</v>
          </cell>
          <cell r="M169">
            <v>7</v>
          </cell>
          <cell r="N169">
            <v>16800</v>
          </cell>
          <cell r="O169" t="str">
            <v>KAMPUNG BARU TOAR-PENYEBRANGAN KRESEK</v>
          </cell>
          <cell r="P169">
            <v>2001</v>
          </cell>
          <cell r="S169" t="str">
            <v>12.04.06.05.01..00</v>
          </cell>
          <cell r="T169" t="str">
            <v>APBD</v>
          </cell>
          <cell r="U169">
            <v>998400000</v>
          </cell>
          <cell r="V169" t="str">
            <v>KB</v>
          </cell>
        </row>
        <row r="170">
          <cell r="F170" t="str">
            <v>4.13.01</v>
          </cell>
          <cell r="H170" t="str">
            <v>JALAN KABUPATEN LOKAL</v>
          </cell>
          <cell r="I170" t="str">
            <v>04.13.01.03.06</v>
          </cell>
          <cell r="K170" t="str">
            <v>BATU PECAH / MACADAM</v>
          </cell>
          <cell r="L170" t="str">
            <v>3000</v>
          </cell>
          <cell r="O170" t="str">
            <v>TOAR-GUNUNG</v>
          </cell>
          <cell r="P170">
            <v>2001</v>
          </cell>
          <cell r="S170" t="str">
            <v>12.04.06.05.01..00</v>
          </cell>
          <cell r="T170" t="str">
            <v>APBD</v>
          </cell>
          <cell r="U170">
            <v>1248000000</v>
          </cell>
          <cell r="V170" t="str">
            <v>B</v>
          </cell>
        </row>
        <row r="171">
          <cell r="E171" t="str">
            <v>116.1</v>
          </cell>
          <cell r="F171" t="str">
            <v>4.13.01</v>
          </cell>
          <cell r="H171" t="str">
            <v>JALAN KABUPATEN LOKAL</v>
          </cell>
          <cell r="I171" t="str">
            <v>04.13.01.03.06</v>
          </cell>
          <cell r="K171" t="str">
            <v>BATU PECAH / MACADAM</v>
          </cell>
          <cell r="L171">
            <v>3100</v>
          </cell>
          <cell r="M171">
            <v>7</v>
          </cell>
          <cell r="N171">
            <v>21700</v>
          </cell>
          <cell r="O171" t="str">
            <v>TEBERAU PANJANG-SEI KUANTAN</v>
          </cell>
          <cell r="P171">
            <v>2001</v>
          </cell>
          <cell r="S171" t="str">
            <v>12.04.06.05.01..00</v>
          </cell>
          <cell r="T171" t="str">
            <v>APBD</v>
          </cell>
          <cell r="U171">
            <v>1190400000</v>
          </cell>
          <cell r="V171" t="str">
            <v>B</v>
          </cell>
        </row>
        <row r="172">
          <cell r="E172" t="str">
            <v>182.1</v>
          </cell>
          <cell r="F172" t="str">
            <v>4.13.01</v>
          </cell>
          <cell r="H172" t="str">
            <v>JALAN KABUPATEN LOKAL</v>
          </cell>
          <cell r="I172" t="str">
            <v>04.13.01.03.06</v>
          </cell>
          <cell r="K172" t="str">
            <v>ASPAL PENETRASI</v>
          </cell>
          <cell r="L172" t="str">
            <v>1075</v>
          </cell>
          <cell r="M172">
            <v>7</v>
          </cell>
          <cell r="N172">
            <v>7525</v>
          </cell>
          <cell r="O172" t="str">
            <v>LOGAS TANAH DARAT-SEI RAMBAI</v>
          </cell>
          <cell r="P172">
            <v>2001</v>
          </cell>
          <cell r="S172" t="str">
            <v>12.04.06.05.01..00</v>
          </cell>
          <cell r="T172" t="str">
            <v>APBD</v>
          </cell>
          <cell r="U172">
            <v>580500000</v>
          </cell>
          <cell r="V172" t="str">
            <v>B</v>
          </cell>
        </row>
        <row r="173">
          <cell r="F173" t="str">
            <v>4.13.01</v>
          </cell>
          <cell r="H173" t="str">
            <v>JALAN KABUPATEN LOKAL</v>
          </cell>
          <cell r="I173" t="str">
            <v>04.13.01.03.06</v>
          </cell>
          <cell r="K173" t="str">
            <v>TANAH</v>
          </cell>
          <cell r="L173" t="str">
            <v>2900</v>
          </cell>
          <cell r="O173" t="str">
            <v>SEI RAMBAI-RAMBAHAN</v>
          </cell>
          <cell r="P173">
            <v>2001</v>
          </cell>
          <cell r="S173" t="str">
            <v>12.04.06.05.01..00</v>
          </cell>
          <cell r="T173" t="str">
            <v>APBD</v>
          </cell>
          <cell r="U173">
            <v>261000000</v>
          </cell>
          <cell r="V173" t="str">
            <v>B</v>
          </cell>
        </row>
        <row r="174">
          <cell r="F174" t="str">
            <v>4.13.01</v>
          </cell>
          <cell r="H174" t="str">
            <v>JALAN KABUPATEN LOKAL</v>
          </cell>
          <cell r="I174" t="str">
            <v>04.13.01.03.06</v>
          </cell>
          <cell r="K174" t="str">
            <v>ASPAL PENETRASI</v>
          </cell>
          <cell r="L174" t="str">
            <v>3900</v>
          </cell>
          <cell r="O174" t="str">
            <v>PERHENTIAN LUAS-TERATAK RENDAH</v>
          </cell>
          <cell r="P174">
            <v>2001</v>
          </cell>
          <cell r="S174" t="str">
            <v>12.04.06.05.01..00</v>
          </cell>
          <cell r="T174" t="str">
            <v>APBD</v>
          </cell>
          <cell r="U174">
            <v>3159000000</v>
          </cell>
          <cell r="V174" t="str">
            <v>B</v>
          </cell>
        </row>
        <row r="175">
          <cell r="E175" t="str">
            <v>184.1</v>
          </cell>
          <cell r="F175" t="str">
            <v>4.13.01</v>
          </cell>
          <cell r="H175" t="str">
            <v>JALAN KABUPATEN LOKAL</v>
          </cell>
          <cell r="I175" t="str">
            <v>04.13.01.03.06</v>
          </cell>
          <cell r="K175" t="str">
            <v>ASPAL PENETRASI</v>
          </cell>
          <cell r="L175">
            <v>17300</v>
          </cell>
          <cell r="M175">
            <v>8</v>
          </cell>
          <cell r="N175">
            <v>138400</v>
          </cell>
          <cell r="O175" t="str">
            <v>LOGAS TANAH DARAT-HULU TESO</v>
          </cell>
          <cell r="P175">
            <v>2001</v>
          </cell>
          <cell r="S175" t="str">
            <v>12.04.06.05.01..00</v>
          </cell>
          <cell r="T175" t="str">
            <v>APBD</v>
          </cell>
          <cell r="U175">
            <v>6552000000</v>
          </cell>
          <cell r="V175" t="str">
            <v>B</v>
          </cell>
        </row>
        <row r="176">
          <cell r="E176" t="str">
            <v>181.1</v>
          </cell>
          <cell r="F176" t="str">
            <v>4.13.01</v>
          </cell>
          <cell r="H176" t="str">
            <v>JALAN KABUPATEN LOKAL</v>
          </cell>
          <cell r="I176" t="str">
            <v>04.13.01.03.06</v>
          </cell>
          <cell r="K176" t="str">
            <v>TANAH</v>
          </cell>
          <cell r="L176">
            <v>4000</v>
          </cell>
          <cell r="M176">
            <v>7</v>
          </cell>
          <cell r="N176">
            <v>28000</v>
          </cell>
          <cell r="O176" t="str">
            <v>SIMP. RAMBAHAN-SEI RAMBAIHAN</v>
          </cell>
          <cell r="P176">
            <v>2001</v>
          </cell>
          <cell r="S176" t="str">
            <v>12.04.06.05.01..00</v>
          </cell>
          <cell r="T176" t="str">
            <v>APBD</v>
          </cell>
          <cell r="U176">
            <v>765000000</v>
          </cell>
          <cell r="V176" t="str">
            <v>B</v>
          </cell>
        </row>
        <row r="177">
          <cell r="F177" t="str">
            <v>4.13.01</v>
          </cell>
          <cell r="H177" t="str">
            <v>JALAN KABUPATEN LOKAL</v>
          </cell>
          <cell r="I177" t="str">
            <v>04.13.01.03.06</v>
          </cell>
          <cell r="K177" t="str">
            <v>ASPAL PENETRASI</v>
          </cell>
          <cell r="L177" t="str">
            <v>56000</v>
          </cell>
          <cell r="O177" t="str">
            <v xml:space="preserve"> LUBUK JAMBI - SEI BESAR</v>
          </cell>
          <cell r="P177">
            <v>2001</v>
          </cell>
          <cell r="S177" t="str">
            <v>12.04.06.05.01.00</v>
          </cell>
          <cell r="T177" t="str">
            <v>APBD</v>
          </cell>
          <cell r="U177">
            <v>6048000000</v>
          </cell>
          <cell r="V177" t="str">
            <v>B</v>
          </cell>
        </row>
        <row r="178">
          <cell r="E178" t="str">
            <v>186.1</v>
          </cell>
          <cell r="F178" t="str">
            <v>4.13.01</v>
          </cell>
          <cell r="H178" t="str">
            <v>JALAN KABUPATEN LOKAL</v>
          </cell>
          <cell r="I178" t="str">
            <v>04.13.01.03.06</v>
          </cell>
          <cell r="K178" t="str">
            <v>BATU PECAH / MACADAM</v>
          </cell>
          <cell r="L178" t="str">
            <v>5100</v>
          </cell>
          <cell r="M178">
            <v>8</v>
          </cell>
          <cell r="N178">
            <v>40800</v>
          </cell>
          <cell r="O178" t="str">
            <v>SAKO MARAGASARI-KUANTAN SAKO</v>
          </cell>
          <cell r="P178">
            <v>2001</v>
          </cell>
          <cell r="S178" t="str">
            <v>12.04.06.05.01.00</v>
          </cell>
          <cell r="T178" t="str">
            <v>APBD</v>
          </cell>
          <cell r="U178">
            <v>2937600000</v>
          </cell>
          <cell r="V178" t="str">
            <v>B</v>
          </cell>
        </row>
        <row r="179">
          <cell r="E179" t="str">
            <v>95.1</v>
          </cell>
          <cell r="F179" t="str">
            <v>4.13.01</v>
          </cell>
          <cell r="H179" t="str">
            <v>JALAN KABUPATEN LOKAL</v>
          </cell>
          <cell r="I179" t="str">
            <v>04.13.01.03.06</v>
          </cell>
          <cell r="K179" t="str">
            <v>TANAH</v>
          </cell>
          <cell r="L179">
            <v>4000</v>
          </cell>
          <cell r="M179">
            <v>7</v>
          </cell>
          <cell r="N179">
            <v>28000</v>
          </cell>
          <cell r="O179" t="str">
            <v>KASANG-BUKIT KAUMAN</v>
          </cell>
          <cell r="P179">
            <v>2001</v>
          </cell>
          <cell r="S179" t="str">
            <v>12.04.06.05.01..00</v>
          </cell>
          <cell r="T179" t="str">
            <v>APBD</v>
          </cell>
          <cell r="U179">
            <v>720000000</v>
          </cell>
          <cell r="V179" t="str">
            <v>B</v>
          </cell>
        </row>
        <row r="180">
          <cell r="E180" t="str">
            <v>96.1</v>
          </cell>
          <cell r="F180" t="str">
            <v>4.13.01</v>
          </cell>
          <cell r="H180" t="str">
            <v>JALAN KABUPATEN LOKAL</v>
          </cell>
          <cell r="I180" t="str">
            <v>04.13.01.03.06</v>
          </cell>
          <cell r="K180" t="str">
            <v>TANAH</v>
          </cell>
          <cell r="L180">
            <v>4000</v>
          </cell>
          <cell r="M180">
            <v>10</v>
          </cell>
          <cell r="N180">
            <v>40000</v>
          </cell>
          <cell r="O180" t="str">
            <v>KASANG-SIMP 4 CENGAR</v>
          </cell>
          <cell r="P180">
            <v>2001</v>
          </cell>
          <cell r="S180" t="str">
            <v>12.04.06.05.01..00</v>
          </cell>
          <cell r="T180" t="str">
            <v>APBD</v>
          </cell>
          <cell r="U180">
            <v>1080000000</v>
          </cell>
          <cell r="V180" t="str">
            <v>B</v>
          </cell>
        </row>
        <row r="181">
          <cell r="F181" t="str">
            <v>4.13.01</v>
          </cell>
          <cell r="H181" t="str">
            <v>JALAN KABUPATEN LOKAL</v>
          </cell>
          <cell r="I181" t="str">
            <v>04.13.01.03.06</v>
          </cell>
          <cell r="K181" t="str">
            <v>BATU PECAH / MACADAM</v>
          </cell>
          <cell r="L181" t="str">
            <v>1756</v>
          </cell>
          <cell r="O181" t="str">
            <v>PENGHUBUNG JEMBATAN CERENTI</v>
          </cell>
          <cell r="P181">
            <v>2001</v>
          </cell>
          <cell r="S181" t="str">
            <v>12.04.06.05.01.00</v>
          </cell>
          <cell r="T181" t="str">
            <v>APBD</v>
          </cell>
          <cell r="U181">
            <v>1011456000</v>
          </cell>
          <cell r="V181" t="str">
            <v>B</v>
          </cell>
        </row>
        <row r="182">
          <cell r="E182" t="str">
            <v>93.1</v>
          </cell>
          <cell r="F182" t="str">
            <v>4.13.01</v>
          </cell>
          <cell r="H182" t="str">
            <v>JALAN KABUPATEN LOKAL</v>
          </cell>
          <cell r="I182" t="str">
            <v>04.13.01.03.06</v>
          </cell>
          <cell r="K182" t="str">
            <v>ASPAL HOTMIX</v>
          </cell>
          <cell r="L182" t="str">
            <v>4000</v>
          </cell>
          <cell r="M182">
            <v>7</v>
          </cell>
          <cell r="N182">
            <v>28000</v>
          </cell>
          <cell r="O182" t="str">
            <v>SIMPANG KINALI-BUKIT KAUMAN</v>
          </cell>
          <cell r="P182">
            <v>2001</v>
          </cell>
          <cell r="S182" t="str">
            <v>12.04.06.05.01.00</v>
          </cell>
          <cell r="T182" t="str">
            <v>APBD</v>
          </cell>
          <cell r="U182">
            <v>3640000000</v>
          </cell>
          <cell r="V182" t="str">
            <v>B</v>
          </cell>
        </row>
        <row r="183">
          <cell r="E183" t="str">
            <v>112.1</v>
          </cell>
          <cell r="F183" t="str">
            <v>4.13.01</v>
          </cell>
          <cell r="H183" t="str">
            <v>JALAN KABUPATEN LOKAL</v>
          </cell>
          <cell r="I183" t="str">
            <v>04.13.01.03.06</v>
          </cell>
          <cell r="K183" t="str">
            <v>ASPAL PENETRASI</v>
          </cell>
          <cell r="L183">
            <v>3500</v>
          </cell>
          <cell r="M183">
            <v>7</v>
          </cell>
          <cell r="N183">
            <v>24500</v>
          </cell>
          <cell r="O183" t="str">
            <v>KASANG-PASAR LUBUK JAMBI</v>
          </cell>
          <cell r="P183">
            <v>2001</v>
          </cell>
          <cell r="S183" t="str">
            <v>12.04.06.05.01..00</v>
          </cell>
          <cell r="T183" t="str">
            <v>APBD</v>
          </cell>
          <cell r="U183">
            <v>3071250000</v>
          </cell>
          <cell r="V183" t="str">
            <v>B</v>
          </cell>
        </row>
        <row r="184">
          <cell r="E184" t="str">
            <v>293.1</v>
          </cell>
          <cell r="F184" t="str">
            <v>4.13.01</v>
          </cell>
          <cell r="H184" t="str">
            <v>JALAN KABUPATEN LOKAL</v>
          </cell>
          <cell r="I184" t="str">
            <v>04.13.01.03.06</v>
          </cell>
          <cell r="K184" t="str">
            <v>ASPAL PENETRASI</v>
          </cell>
          <cell r="L184" t="str">
            <v>6000</v>
          </cell>
          <cell r="M184">
            <v>7</v>
          </cell>
          <cell r="N184">
            <v>42000</v>
          </cell>
          <cell r="O184" t="str">
            <v>TELUK PAUH-BATAS INHU</v>
          </cell>
          <cell r="P184">
            <v>2001</v>
          </cell>
          <cell r="S184" t="str">
            <v>12.04.06.05.01..00</v>
          </cell>
          <cell r="T184" t="str">
            <v>APBD</v>
          </cell>
          <cell r="U184">
            <v>3240000000</v>
          </cell>
          <cell r="V184" t="str">
            <v>B</v>
          </cell>
        </row>
        <row r="185">
          <cell r="F185" t="str">
            <v>4.13.01</v>
          </cell>
          <cell r="H185" t="str">
            <v>JALAN KABUPATEN LOKAL</v>
          </cell>
          <cell r="I185" t="str">
            <v>04.13.01.03.06</v>
          </cell>
          <cell r="K185" t="str">
            <v>ASPAL PENETRASI</v>
          </cell>
          <cell r="L185" t="str">
            <v>3500</v>
          </cell>
          <cell r="O185" t="str">
            <v>TELUK PAUH-PASIKIAN</v>
          </cell>
          <cell r="P185">
            <v>2001</v>
          </cell>
          <cell r="S185" t="str">
            <v>12.04.06.05.01.00</v>
          </cell>
          <cell r="T185" t="str">
            <v>APBD</v>
          </cell>
          <cell r="U185">
            <v>2835000000</v>
          </cell>
          <cell r="V185" t="str">
            <v>B</v>
          </cell>
        </row>
        <row r="186">
          <cell r="E186" t="str">
            <v>295.1</v>
          </cell>
          <cell r="F186" t="str">
            <v>4.13.01</v>
          </cell>
          <cell r="H186" t="str">
            <v>JALAN KABUPATEN LOKAL</v>
          </cell>
          <cell r="I186" t="str">
            <v>04.13.01.03.06</v>
          </cell>
          <cell r="K186" t="str">
            <v>TANAH</v>
          </cell>
          <cell r="L186" t="str">
            <v>4500</v>
          </cell>
          <cell r="M186">
            <v>7</v>
          </cell>
          <cell r="N186">
            <v>31500</v>
          </cell>
          <cell r="O186" t="str">
            <v>SEI PERUPUK - PULAU BAYUR</v>
          </cell>
          <cell r="P186">
            <v>2001</v>
          </cell>
          <cell r="S186" t="str">
            <v>12.04.06.05.01.00</v>
          </cell>
          <cell r="T186" t="str">
            <v>APBD</v>
          </cell>
          <cell r="U186">
            <v>1215000000</v>
          </cell>
          <cell r="V186" t="str">
            <v>B</v>
          </cell>
        </row>
        <row r="187">
          <cell r="E187" t="str">
            <v>285.1</v>
          </cell>
          <cell r="F187" t="str">
            <v>4.13.01</v>
          </cell>
          <cell r="H187" t="str">
            <v>JALAN KABUPATEN LOKAL</v>
          </cell>
          <cell r="I187" t="str">
            <v>04.13.01.03.06</v>
          </cell>
          <cell r="K187" t="str">
            <v>ASPAL PENETRASI</v>
          </cell>
          <cell r="L187" t="str">
            <v>3500</v>
          </cell>
          <cell r="M187">
            <v>7</v>
          </cell>
          <cell r="N187">
            <v>24500</v>
          </cell>
          <cell r="O187" t="str">
            <v>SEI PERUPUK-TELUK PAUH</v>
          </cell>
          <cell r="P187">
            <v>2001</v>
          </cell>
          <cell r="S187" t="str">
            <v>12.04.06.05.01.00</v>
          </cell>
          <cell r="T187" t="str">
            <v>APBD</v>
          </cell>
          <cell r="U187">
            <v>2835000000</v>
          </cell>
          <cell r="V187" t="str">
            <v>B</v>
          </cell>
        </row>
        <row r="188">
          <cell r="E188" t="str">
            <v>286.1</v>
          </cell>
          <cell r="F188" t="str">
            <v>4.13.01</v>
          </cell>
          <cell r="H188" t="str">
            <v>JALAN KABUPATEN LOKAL</v>
          </cell>
          <cell r="I188" t="str">
            <v>04.13.01.03.06</v>
          </cell>
          <cell r="K188" t="str">
            <v>SEMEN/BETON</v>
          </cell>
          <cell r="L188" t="str">
            <v>10000</v>
          </cell>
          <cell r="M188">
            <v>7</v>
          </cell>
          <cell r="N188">
            <v>70000</v>
          </cell>
          <cell r="O188" t="str">
            <v>PULAU JAMBU-TELUK PAUH</v>
          </cell>
          <cell r="P188">
            <v>2001</v>
          </cell>
          <cell r="S188" t="str">
            <v>12.04.06.05.01.00</v>
          </cell>
          <cell r="T188" t="str">
            <v>APBD</v>
          </cell>
          <cell r="U188">
            <v>3000000000</v>
          </cell>
          <cell r="V188" t="str">
            <v>B</v>
          </cell>
        </row>
        <row r="189">
          <cell r="F189" t="str">
            <v>4.13.01</v>
          </cell>
          <cell r="H189" t="str">
            <v>JALAN KABUPATEN LOKAL</v>
          </cell>
          <cell r="I189" t="str">
            <v>04.13.01.03.06</v>
          </cell>
          <cell r="K189" t="str">
            <v>ASPAL PENETRASI</v>
          </cell>
          <cell r="L189" t="str">
            <v>300</v>
          </cell>
          <cell r="O189" t="str">
            <v>JL. DIPONEGORO/JLN PASAR CERENTI</v>
          </cell>
          <cell r="P189">
            <v>2001</v>
          </cell>
          <cell r="S189" t="str">
            <v>12.04.06.05.01.00</v>
          </cell>
          <cell r="T189" t="str">
            <v>APBD</v>
          </cell>
          <cell r="U189">
            <v>263250000</v>
          </cell>
          <cell r="V189" t="str">
            <v>B</v>
          </cell>
        </row>
        <row r="190">
          <cell r="E190" t="str">
            <v>282.1</v>
          </cell>
          <cell r="F190" t="str">
            <v>4.13.01</v>
          </cell>
          <cell r="H190" t="str">
            <v>JALAN KABUPATEN LOKAL</v>
          </cell>
          <cell r="I190" t="str">
            <v>04.13.01.03.06</v>
          </cell>
          <cell r="K190" t="str">
            <v>BATU PECAH / MACADAM</v>
          </cell>
          <cell r="L190" t="str">
            <v>7900</v>
          </cell>
          <cell r="M190">
            <v>7</v>
          </cell>
          <cell r="N190">
            <v>55300</v>
          </cell>
          <cell r="O190" t="str">
            <v>NES II CERENTI-KOMPE BERANGIN</v>
          </cell>
          <cell r="P190">
            <v>2001</v>
          </cell>
          <cell r="S190" t="str">
            <v>12.04.06.05.01.00</v>
          </cell>
          <cell r="T190" t="str">
            <v>APBD</v>
          </cell>
          <cell r="U190">
            <v>5119353361.6199999</v>
          </cell>
          <cell r="V190" t="str">
            <v>B</v>
          </cell>
        </row>
        <row r="191">
          <cell r="E191" t="str">
            <v>283.1</v>
          </cell>
          <cell r="F191" t="str">
            <v>4.13.01</v>
          </cell>
          <cell r="H191" t="str">
            <v>JALAN KABUPATEN LOKAL</v>
          </cell>
          <cell r="I191" t="str">
            <v>04.13.01.03.06</v>
          </cell>
          <cell r="K191" t="str">
            <v>BATU PECAH / MACADAM</v>
          </cell>
          <cell r="L191" t="str">
            <v>3000</v>
          </cell>
          <cell r="M191">
            <v>7</v>
          </cell>
          <cell r="N191">
            <v>21000</v>
          </cell>
          <cell r="O191" t="str">
            <v>KOTO CERENTI-PULAU BAYUR</v>
          </cell>
          <cell r="P191">
            <v>2001</v>
          </cell>
          <cell r="S191" t="str">
            <v>12.04.06.05.01.00</v>
          </cell>
          <cell r="T191" t="str">
            <v>APBD</v>
          </cell>
          <cell r="U191">
            <v>2304000000</v>
          </cell>
          <cell r="V191" t="str">
            <v>B</v>
          </cell>
        </row>
        <row r="192">
          <cell r="E192" t="str">
            <v>126.1</v>
          </cell>
          <cell r="F192" t="str">
            <v>4.13.01</v>
          </cell>
          <cell r="H192" t="str">
            <v>JALAN KABUPATEN LOKAL</v>
          </cell>
          <cell r="I192" t="str">
            <v>04.13.01.03.06</v>
          </cell>
          <cell r="K192" t="str">
            <v>BATU PECAH / MACADAM</v>
          </cell>
          <cell r="L192" t="str">
            <v>2500</v>
          </cell>
          <cell r="O192" t="str">
            <v>JALAN MUDIK ULO-TANJUNG MEDANG</v>
          </cell>
          <cell r="P192">
            <v>2001</v>
          </cell>
          <cell r="S192" t="str">
            <v>12.04.06.05.01..00</v>
          </cell>
          <cell r="T192" t="str">
            <v>APBD</v>
          </cell>
          <cell r="U192">
            <v>643500000</v>
          </cell>
          <cell r="V192" t="str">
            <v>B</v>
          </cell>
        </row>
        <row r="193">
          <cell r="E193" t="str">
            <v>120.1</v>
          </cell>
          <cell r="F193" t="str">
            <v>4.13.01</v>
          </cell>
          <cell r="H193" t="str">
            <v>JALAN KABUPATEN LOKAL</v>
          </cell>
          <cell r="I193" t="str">
            <v>04.13.01.03.06</v>
          </cell>
          <cell r="K193" t="str">
            <v>BATU PECAH / MACADAM</v>
          </cell>
          <cell r="L193">
            <v>3500</v>
          </cell>
          <cell r="M193">
            <v>7</v>
          </cell>
          <cell r="N193">
            <v>24500</v>
          </cell>
          <cell r="O193" t="str">
            <v>JALAN SEI MANAU-SEI KELELAWAR</v>
          </cell>
          <cell r="P193">
            <v>2001</v>
          </cell>
          <cell r="S193" t="str">
            <v>12.04.06.05.01..00</v>
          </cell>
          <cell r="T193" t="str">
            <v>APBD</v>
          </cell>
          <cell r="U193">
            <v>1008000000</v>
          </cell>
          <cell r="V193" t="str">
            <v>B</v>
          </cell>
        </row>
        <row r="194">
          <cell r="F194" t="str">
            <v>4.13.01</v>
          </cell>
          <cell r="H194" t="str">
            <v>JALAN KABUPATEN LOKAL</v>
          </cell>
          <cell r="I194" t="str">
            <v>04.13.01.03.06</v>
          </cell>
          <cell r="K194" t="str">
            <v>BATU PECAH / MACADAM</v>
          </cell>
          <cell r="L194" t="str">
            <v>5000</v>
          </cell>
          <cell r="O194" t="str">
            <v>JALAN DESA KOTO KOMBU</v>
          </cell>
          <cell r="P194">
            <v>2001</v>
          </cell>
          <cell r="S194" t="str">
            <v>12.04.06.05.01.00</v>
          </cell>
          <cell r="T194" t="str">
            <v>APBD</v>
          </cell>
          <cell r="U194">
            <v>1440000000</v>
          </cell>
          <cell r="V194" t="str">
            <v>B</v>
          </cell>
        </row>
        <row r="195">
          <cell r="E195" t="str">
            <v>124.1</v>
          </cell>
          <cell r="F195" t="str">
            <v>4.13.01</v>
          </cell>
          <cell r="H195" t="str">
            <v>JALAN KABUPATEN LOKAL</v>
          </cell>
          <cell r="I195" t="str">
            <v>04.13.01.03.06</v>
          </cell>
          <cell r="K195" t="str">
            <v>BATU PECAH / MACADAM</v>
          </cell>
          <cell r="L195" t="str">
            <v>7000</v>
          </cell>
          <cell r="M195">
            <v>7</v>
          </cell>
          <cell r="N195">
            <v>49000</v>
          </cell>
          <cell r="O195" t="str">
            <v>JALAN MUDIK ULO-SUMPU</v>
          </cell>
          <cell r="P195">
            <v>2001</v>
          </cell>
          <cell r="S195" t="str">
            <v>12.04.06.05.01..00</v>
          </cell>
          <cell r="T195" t="str">
            <v>APBD</v>
          </cell>
          <cell r="U195">
            <v>864000000</v>
          </cell>
          <cell r="V195" t="str">
            <v>B</v>
          </cell>
        </row>
        <row r="196">
          <cell r="E196" t="str">
            <v>124.2</v>
          </cell>
          <cell r="F196" t="str">
            <v>4.13.01</v>
          </cell>
          <cell r="H196" t="str">
            <v>JALAN KABUPATEN LOKAL</v>
          </cell>
          <cell r="I196" t="str">
            <v>04.13.01.03.06</v>
          </cell>
          <cell r="K196" t="str">
            <v>TANAH</v>
          </cell>
          <cell r="L196" t="str">
            <v>7000</v>
          </cell>
          <cell r="O196" t="str">
            <v>JALAN MUDIK ULO-SUMPU</v>
          </cell>
          <cell r="P196">
            <v>2001</v>
          </cell>
          <cell r="S196" t="str">
            <v>12.04.06.05.01..00</v>
          </cell>
          <cell r="T196" t="str">
            <v>APBD</v>
          </cell>
          <cell r="U196">
            <v>540000000</v>
          </cell>
          <cell r="V196" t="str">
            <v>B</v>
          </cell>
        </row>
        <row r="197">
          <cell r="E197" t="str">
            <v>284.1</v>
          </cell>
          <cell r="F197" t="str">
            <v>4.13.01</v>
          </cell>
          <cell r="H197" t="str">
            <v>JALAN DESA</v>
          </cell>
          <cell r="I197" t="str">
            <v>04.13.01.04.01</v>
          </cell>
          <cell r="K197" t="str">
            <v>ASPAL HOTMIX</v>
          </cell>
          <cell r="L197" t="str">
            <v>4300</v>
          </cell>
          <cell r="M197">
            <v>7</v>
          </cell>
          <cell r="N197">
            <v>30100</v>
          </cell>
          <cell r="O197" t="str">
            <v>BEDENG SUKURAN - BANJAR NAN TIGO</v>
          </cell>
          <cell r="P197">
            <v>2001</v>
          </cell>
          <cell r="S197" t="str">
            <v>12.04.06.05.01.00</v>
          </cell>
          <cell r="T197" t="str">
            <v>APBD</v>
          </cell>
          <cell r="U197">
            <v>3160500000</v>
          </cell>
          <cell r="V197" t="str">
            <v>KB</v>
          </cell>
        </row>
        <row r="198">
          <cell r="E198" t="str">
            <v>298.1</v>
          </cell>
          <cell r="F198" t="str">
            <v>4.13.01</v>
          </cell>
          <cell r="H198" t="str">
            <v>JALAN DESA</v>
          </cell>
          <cell r="I198" t="str">
            <v>04.13.01.04.01</v>
          </cell>
          <cell r="K198" t="str">
            <v>BATU PECAH / MACADAM</v>
          </cell>
          <cell r="L198" t="str">
            <v>1800</v>
          </cell>
          <cell r="M198">
            <v>7</v>
          </cell>
          <cell r="N198">
            <v>12600</v>
          </cell>
          <cell r="O198" t="str">
            <v>INUMAN - PULAU KIJANG</v>
          </cell>
          <cell r="P198">
            <v>2001</v>
          </cell>
          <cell r="S198" t="str">
            <v>12.04.06.05.01.00</v>
          </cell>
          <cell r="T198" t="str">
            <v>APBD</v>
          </cell>
          <cell r="U198">
            <v>1323000000</v>
          </cell>
          <cell r="V198" t="str">
            <v>B</v>
          </cell>
        </row>
        <row r="199">
          <cell r="E199" t="str">
            <v>305.1</v>
          </cell>
          <cell r="F199" t="str">
            <v>4.13.01</v>
          </cell>
          <cell r="H199" t="str">
            <v>JALAN DESA</v>
          </cell>
          <cell r="I199" t="str">
            <v>04.13.01.04.01</v>
          </cell>
          <cell r="K199" t="str">
            <v>BATU PECAH / MACADAM</v>
          </cell>
          <cell r="L199" t="str">
            <v>1800</v>
          </cell>
          <cell r="O199" t="str">
            <v>INUMAN - PULAU PANJANG</v>
          </cell>
          <cell r="P199">
            <v>2001</v>
          </cell>
          <cell r="S199" t="str">
            <v>12.04.06.05.01.00</v>
          </cell>
          <cell r="T199" t="str">
            <v>APBD</v>
          </cell>
          <cell r="U199">
            <v>648000000</v>
          </cell>
          <cell r="V199" t="str">
            <v>B</v>
          </cell>
        </row>
        <row r="200">
          <cell r="E200" t="str">
            <v>302.1</v>
          </cell>
          <cell r="F200" t="str">
            <v>4.13.01</v>
          </cell>
          <cell r="H200" t="str">
            <v>JALAN DESA</v>
          </cell>
          <cell r="I200" t="str">
            <v>04.13.01.04.01</v>
          </cell>
          <cell r="K200" t="str">
            <v>BATU PECAH / MACADAM</v>
          </cell>
          <cell r="L200">
            <v>4000</v>
          </cell>
          <cell r="M200">
            <v>7</v>
          </cell>
          <cell r="N200">
            <v>28000</v>
          </cell>
          <cell r="O200" t="str">
            <v>PULAU BUSUK - KOTO INUMAN</v>
          </cell>
          <cell r="P200">
            <v>2001</v>
          </cell>
          <cell r="S200" t="str">
            <v>12.04.06.05.01.00</v>
          </cell>
          <cell r="T200" t="str">
            <v>APBD</v>
          </cell>
          <cell r="U200">
            <v>1440000000</v>
          </cell>
          <cell r="V200" t="str">
            <v>B</v>
          </cell>
        </row>
        <row r="201">
          <cell r="E201" t="str">
            <v>174.1</v>
          </cell>
          <cell r="F201" t="str">
            <v>4.13.01</v>
          </cell>
          <cell r="H201" t="str">
            <v>JALAN DESA</v>
          </cell>
          <cell r="I201" t="str">
            <v>04.13.01.04.01</v>
          </cell>
          <cell r="K201" t="str">
            <v>SEMEN/BETON</v>
          </cell>
          <cell r="L201">
            <v>3000</v>
          </cell>
          <cell r="M201">
            <v>7</v>
          </cell>
          <cell r="N201">
            <v>21000</v>
          </cell>
          <cell r="O201" t="str">
            <v>DESA SIKAPING - PULAU INGU</v>
          </cell>
          <cell r="P201">
            <v>2001</v>
          </cell>
          <cell r="S201" t="str">
            <v>12.04.06.05.01.00</v>
          </cell>
          <cell r="T201" t="str">
            <v>APBD</v>
          </cell>
          <cell r="U201">
            <v>787500000</v>
          </cell>
          <cell r="V201" t="str">
            <v>KB</v>
          </cell>
        </row>
        <row r="202">
          <cell r="E202" t="str">
            <v>304.1</v>
          </cell>
          <cell r="F202" t="str">
            <v>4.13.01</v>
          </cell>
          <cell r="H202" t="str">
            <v>JALAN DESA</v>
          </cell>
          <cell r="I202" t="str">
            <v>04.13.01.04.01</v>
          </cell>
          <cell r="K202" t="str">
            <v>SEMEN/BETON</v>
          </cell>
          <cell r="L202" t="str">
            <v>2000</v>
          </cell>
          <cell r="M202">
            <v>7</v>
          </cell>
          <cell r="N202">
            <v>14000</v>
          </cell>
          <cell r="O202" t="str">
            <v>BEDENG SUKURAN - P. PULAU PANJANG</v>
          </cell>
          <cell r="P202">
            <v>2001</v>
          </cell>
          <cell r="S202" t="str">
            <v>12.04.06.05.01.00</v>
          </cell>
          <cell r="T202" t="str">
            <v>APBD</v>
          </cell>
          <cell r="U202">
            <v>700000000</v>
          </cell>
          <cell r="V202" t="str">
            <v>B</v>
          </cell>
        </row>
        <row r="203">
          <cell r="F203" t="str">
            <v>4.13.01</v>
          </cell>
          <cell r="H203" t="str">
            <v>JALAN LINGKAR PASAR INUMAN (URG PILIHAN)</v>
          </cell>
          <cell r="I203" t="str">
            <v>04.13.01.04.01</v>
          </cell>
          <cell r="K203" t="str">
            <v>TANAH</v>
          </cell>
          <cell r="L203" t="str">
            <v>1900</v>
          </cell>
          <cell r="O203" t="str">
            <v>JALAN LINGKAR PASAR INUMAN</v>
          </cell>
          <cell r="P203">
            <v>2001</v>
          </cell>
          <cell r="S203" t="str">
            <v>12.04.06.05.01.00</v>
          </cell>
          <cell r="T203" t="str">
            <v>APBD</v>
          </cell>
          <cell r="U203">
            <v>536747180</v>
          </cell>
          <cell r="V203" t="str">
            <v>B</v>
          </cell>
        </row>
        <row r="204">
          <cell r="E204" t="str">
            <v>171.1</v>
          </cell>
          <cell r="F204" t="str">
            <v>4.13.01</v>
          </cell>
          <cell r="H204" t="str">
            <v>JALAN DESA</v>
          </cell>
          <cell r="I204" t="str">
            <v>04.13.01.04.01</v>
          </cell>
          <cell r="K204" t="str">
            <v>SEMEN/BETON</v>
          </cell>
          <cell r="L204" t="str">
            <v>2000</v>
          </cell>
          <cell r="M204">
            <v>7</v>
          </cell>
          <cell r="N204">
            <v>14000</v>
          </cell>
          <cell r="O204" t="str">
            <v>TANAH BEKALI - PULAU DERAS</v>
          </cell>
          <cell r="P204">
            <v>2001</v>
          </cell>
          <cell r="S204" t="str">
            <v>12.04.06.05.01.00</v>
          </cell>
          <cell r="T204" t="str">
            <v>APBD</v>
          </cell>
          <cell r="U204">
            <v>600000000</v>
          </cell>
          <cell r="V204" t="str">
            <v>B</v>
          </cell>
        </row>
        <row r="205">
          <cell r="E205" t="str">
            <v>172.1</v>
          </cell>
          <cell r="F205" t="str">
            <v>4.13.01</v>
          </cell>
          <cell r="H205" t="str">
            <v>JALAN DESA</v>
          </cell>
          <cell r="I205" t="str">
            <v>04.13.01.04.01</v>
          </cell>
          <cell r="K205" t="str">
            <v>SEMEN/BETON</v>
          </cell>
          <cell r="L205" t="str">
            <v>1000</v>
          </cell>
          <cell r="M205">
            <v>7</v>
          </cell>
          <cell r="N205">
            <v>7000</v>
          </cell>
          <cell r="O205" t="str">
            <v>PULAU TENGAH - SIKAPING</v>
          </cell>
          <cell r="P205">
            <v>2001</v>
          </cell>
          <cell r="S205" t="str">
            <v>12.04.06.05.01.00</v>
          </cell>
          <cell r="T205" t="str">
            <v>APBD</v>
          </cell>
          <cell r="U205">
            <v>243750000</v>
          </cell>
          <cell r="V205" t="str">
            <v>B</v>
          </cell>
        </row>
        <row r="206">
          <cell r="E206" t="str">
            <v>173.1</v>
          </cell>
          <cell r="F206" t="str">
            <v>4.13.01</v>
          </cell>
          <cell r="H206" t="str">
            <v>JALAN DESA</v>
          </cell>
          <cell r="I206" t="str">
            <v>04.13.01.04.01</v>
          </cell>
          <cell r="K206" t="str">
            <v>SEMEN/BETON</v>
          </cell>
          <cell r="L206">
            <v>3000</v>
          </cell>
          <cell r="M206">
            <v>7</v>
          </cell>
          <cell r="N206">
            <v>21000</v>
          </cell>
          <cell r="O206" t="str">
            <v>DESA PULAU RENGAS - PEMATANG</v>
          </cell>
          <cell r="P206">
            <v>2001</v>
          </cell>
          <cell r="S206" t="str">
            <v>12.04.06.05.01.00</v>
          </cell>
          <cell r="T206" t="str">
            <v>APBD</v>
          </cell>
          <cell r="U206">
            <v>787500000</v>
          </cell>
          <cell r="V206" t="str">
            <v>B</v>
          </cell>
        </row>
        <row r="207">
          <cell r="E207" t="str">
            <v>163.1</v>
          </cell>
          <cell r="F207" t="str">
            <v>4.13.01</v>
          </cell>
          <cell r="H207" t="str">
            <v>JALAN PANGEAN-PULAU KUMPAI (ASPAL)</v>
          </cell>
          <cell r="I207" t="str">
            <v>04.13.01.04.01</v>
          </cell>
          <cell r="K207" t="str">
            <v>ASPAL HOTMIX</v>
          </cell>
          <cell r="L207">
            <v>8000</v>
          </cell>
          <cell r="M207">
            <v>7</v>
          </cell>
          <cell r="N207">
            <v>56000</v>
          </cell>
          <cell r="O207" t="str">
            <v>PANGEAN - PULAU KUMPAI</v>
          </cell>
          <cell r="P207">
            <v>2001</v>
          </cell>
          <cell r="S207" t="str">
            <v>12.04.06.05.01.00</v>
          </cell>
          <cell r="T207" t="str">
            <v>APBD</v>
          </cell>
          <cell r="U207">
            <v>4613760526</v>
          </cell>
          <cell r="V207" t="str">
            <v>B</v>
          </cell>
        </row>
        <row r="208">
          <cell r="E208" t="str">
            <v>275.1</v>
          </cell>
          <cell r="F208" t="str">
            <v>4.13.01</v>
          </cell>
          <cell r="H208" t="str">
            <v>JALAN DESA</v>
          </cell>
          <cell r="I208" t="str">
            <v>04.13.01.04.01</v>
          </cell>
          <cell r="K208" t="str">
            <v>BATU PECAH / MACADAM</v>
          </cell>
          <cell r="L208" t="str">
            <v>4000</v>
          </cell>
          <cell r="M208">
            <v>7</v>
          </cell>
          <cell r="N208">
            <v>28000</v>
          </cell>
          <cell r="O208" t="str">
            <v>RAWANG BINJAI - BERINGIN JAYA</v>
          </cell>
          <cell r="P208">
            <v>2001</v>
          </cell>
          <cell r="S208" t="str">
            <v>12.04.06.05.01.00</v>
          </cell>
          <cell r="T208" t="str">
            <v>APBD</v>
          </cell>
          <cell r="U208">
            <v>832000000</v>
          </cell>
          <cell r="V208" t="str">
            <v>B</v>
          </cell>
        </row>
        <row r="209">
          <cell r="E209" t="str">
            <v>166.1</v>
          </cell>
          <cell r="F209" t="str">
            <v>4.13.01</v>
          </cell>
          <cell r="H209" t="str">
            <v>JALAN DESA</v>
          </cell>
          <cell r="I209" t="str">
            <v>04.13.01.04.01</v>
          </cell>
          <cell r="K209" t="str">
            <v>BATU PECAH / MACADAM</v>
          </cell>
          <cell r="L209" t="str">
            <v>600</v>
          </cell>
          <cell r="M209">
            <v>7</v>
          </cell>
          <cell r="N209">
            <v>4200</v>
          </cell>
          <cell r="O209" t="str">
            <v xml:space="preserve">PAUH ANGIT-PASAR USANG PANGEAN </v>
          </cell>
          <cell r="P209">
            <v>2001</v>
          </cell>
          <cell r="S209" t="str">
            <v>12.04.06.05.01.00</v>
          </cell>
          <cell r="T209" t="str">
            <v>APBD</v>
          </cell>
          <cell r="U209">
            <v>187200000</v>
          </cell>
          <cell r="V209" t="str">
            <v>B</v>
          </cell>
        </row>
        <row r="210">
          <cell r="E210" t="str">
            <v>176.1</v>
          </cell>
          <cell r="F210" t="str">
            <v>4.13.01</v>
          </cell>
          <cell r="H210" t="str">
            <v>JALAN DESA</v>
          </cell>
          <cell r="I210" t="str">
            <v>04.13.01.04.01</v>
          </cell>
          <cell r="K210" t="str">
            <v>SEMEN/BETON</v>
          </cell>
          <cell r="L210">
            <v>2000</v>
          </cell>
          <cell r="M210">
            <v>7</v>
          </cell>
          <cell r="N210">
            <v>14000</v>
          </cell>
          <cell r="O210" t="str">
            <v>DESA PEMATANG - PULAU TENGAH</v>
          </cell>
          <cell r="P210">
            <v>2001</v>
          </cell>
          <cell r="S210" t="str">
            <v>12.04.06.05.01.00</v>
          </cell>
          <cell r="T210" t="str">
            <v>APBD</v>
          </cell>
          <cell r="U210">
            <v>525000000</v>
          </cell>
          <cell r="V210" t="str">
            <v>B</v>
          </cell>
        </row>
        <row r="211">
          <cell r="E211" t="str">
            <v>178.1</v>
          </cell>
          <cell r="F211" t="str">
            <v>4.13.01</v>
          </cell>
          <cell r="H211" t="str">
            <v xml:space="preserve">PENINGKATAN JALAN PAUH ANGIT - RAWANG BINJAI </v>
          </cell>
          <cell r="I211" t="str">
            <v>04.13.01.04.01</v>
          </cell>
          <cell r="K211" t="str">
            <v>TANAH</v>
          </cell>
          <cell r="L211" t="str">
            <v>3500</v>
          </cell>
          <cell r="M211">
            <v>7</v>
          </cell>
          <cell r="N211">
            <v>24500</v>
          </cell>
          <cell r="O211" t="str">
            <v>PAUH ANGIT - RAWANG BINJAI</v>
          </cell>
          <cell r="P211">
            <v>2001</v>
          </cell>
          <cell r="S211" t="str">
            <v>12.04.06.05.01.00</v>
          </cell>
          <cell r="T211" t="str">
            <v>APBD</v>
          </cell>
          <cell r="U211">
            <v>1115572260</v>
          </cell>
          <cell r="V211" t="str">
            <v>B</v>
          </cell>
        </row>
        <row r="212">
          <cell r="F212" t="str">
            <v>4.13.01</v>
          </cell>
          <cell r="H212" t="str">
            <v>JALAN DESA</v>
          </cell>
          <cell r="I212" t="str">
            <v>04.13.01.04.01</v>
          </cell>
          <cell r="K212" t="str">
            <v>BATU PECAH / MACADAM</v>
          </cell>
          <cell r="L212" t="str">
            <v>1600</v>
          </cell>
          <cell r="O212" t="str">
            <v>SAKO - SIMPANG KAPAN</v>
          </cell>
          <cell r="P212">
            <v>2001</v>
          </cell>
          <cell r="S212" t="str">
            <v>12.04.06.05.01.00</v>
          </cell>
          <cell r="T212" t="str">
            <v>APBD</v>
          </cell>
          <cell r="U212">
            <v>537600000</v>
          </cell>
          <cell r="V212" t="str">
            <v>B</v>
          </cell>
        </row>
        <row r="213">
          <cell r="F213" t="str">
            <v>4.13.01</v>
          </cell>
          <cell r="H213" t="str">
            <v>JALAN DESA</v>
          </cell>
          <cell r="I213" t="str">
            <v>04.13.01.04.01</v>
          </cell>
          <cell r="K213" t="str">
            <v>BATU PECAH / MACADAM</v>
          </cell>
          <cell r="L213" t="str">
            <v>1970</v>
          </cell>
          <cell r="O213" t="str">
            <v>SUMBER DATAR - SEI KURANJI</v>
          </cell>
          <cell r="P213">
            <v>2001</v>
          </cell>
          <cell r="S213" t="str">
            <v>12.04.06.05.01.00</v>
          </cell>
          <cell r="T213" t="str">
            <v>APBD</v>
          </cell>
          <cell r="U213">
            <v>1229280000</v>
          </cell>
          <cell r="V213" t="str">
            <v>B</v>
          </cell>
        </row>
        <row r="214">
          <cell r="F214" t="str">
            <v>4.13.01</v>
          </cell>
          <cell r="H214" t="str">
            <v>JALAN DESA</v>
          </cell>
          <cell r="I214" t="str">
            <v>04.13.01.04.01</v>
          </cell>
          <cell r="K214" t="str">
            <v>TANAH</v>
          </cell>
          <cell r="L214" t="str">
            <v>1000</v>
          </cell>
          <cell r="O214" t="str">
            <v>JL. UTAMA</v>
          </cell>
          <cell r="P214">
            <v>2001</v>
          </cell>
          <cell r="S214" t="str">
            <v>12.04.06.05.01.00</v>
          </cell>
          <cell r="T214" t="str">
            <v>APBD</v>
          </cell>
          <cell r="U214">
            <v>180000000</v>
          </cell>
          <cell r="V214" t="str">
            <v>B</v>
          </cell>
        </row>
        <row r="215">
          <cell r="E215" t="str">
            <v>175.1</v>
          </cell>
          <cell r="F215" t="str">
            <v>4.13.01</v>
          </cell>
          <cell r="H215" t="str">
            <v>JALAN DESA</v>
          </cell>
          <cell r="I215" t="str">
            <v>04.13.01.04.01</v>
          </cell>
          <cell r="K215" t="str">
            <v>SEMEN/BETON</v>
          </cell>
          <cell r="L215">
            <v>2000</v>
          </cell>
          <cell r="M215">
            <v>7</v>
          </cell>
          <cell r="N215">
            <v>14000</v>
          </cell>
          <cell r="O215" t="str">
            <v>PAUH ANGIT - TANJUNG SIMANDOLAK</v>
          </cell>
          <cell r="P215">
            <v>2001</v>
          </cell>
          <cell r="S215" t="str">
            <v>12.04.06.05.01.00</v>
          </cell>
          <cell r="T215" t="str">
            <v>APBD</v>
          </cell>
          <cell r="U215">
            <v>975000000</v>
          </cell>
          <cell r="V215" t="str">
            <v>B</v>
          </cell>
        </row>
        <row r="216">
          <cell r="F216" t="str">
            <v>4.13.01</v>
          </cell>
          <cell r="H216" t="str">
            <v>JALAN DESA</v>
          </cell>
          <cell r="I216" t="str">
            <v>04.13.01.04.01</v>
          </cell>
          <cell r="K216" t="str">
            <v>ASPAL PENETRASI</v>
          </cell>
          <cell r="L216" t="str">
            <v>700</v>
          </cell>
          <cell r="O216" t="str">
            <v>JALAN TEPIAN PANTAI</v>
          </cell>
          <cell r="P216">
            <v>2001</v>
          </cell>
          <cell r="S216" t="str">
            <v>12.04.06.05.01.00</v>
          </cell>
          <cell r="T216" t="str">
            <v>APBD</v>
          </cell>
          <cell r="U216">
            <v>472500000</v>
          </cell>
          <cell r="V216" t="str">
            <v>B</v>
          </cell>
        </row>
        <row r="217">
          <cell r="F217" t="str">
            <v>4.13.01</v>
          </cell>
          <cell r="H217" t="str">
            <v>JALAN DESA</v>
          </cell>
          <cell r="I217" t="str">
            <v>04.13.01.04.01</v>
          </cell>
          <cell r="K217" t="str">
            <v>ASPAL PENETRASI</v>
          </cell>
          <cell r="L217" t="str">
            <v>500</v>
          </cell>
          <cell r="O217" t="str">
            <v>JALAN MAYOR H. ASRI IYU</v>
          </cell>
          <cell r="P217">
            <v>2001</v>
          </cell>
          <cell r="S217" t="str">
            <v>12.04.06.05.01.00</v>
          </cell>
          <cell r="T217" t="str">
            <v>APBD</v>
          </cell>
          <cell r="U217">
            <v>337500000</v>
          </cell>
          <cell r="V217" t="str">
            <v>B</v>
          </cell>
        </row>
        <row r="218">
          <cell r="F218" t="str">
            <v>4.13.01</v>
          </cell>
          <cell r="H218" t="str">
            <v>JALAN DESA</v>
          </cell>
          <cell r="I218" t="str">
            <v>04.13.01.04.01</v>
          </cell>
          <cell r="K218" t="str">
            <v>ASPAL PENETRASI</v>
          </cell>
          <cell r="L218" t="str">
            <v>700</v>
          </cell>
          <cell r="O218" t="str">
            <v>JALAN ABDUL MAAS</v>
          </cell>
          <cell r="P218">
            <v>2001</v>
          </cell>
          <cell r="S218" t="str">
            <v>12.04.06.05.01.00</v>
          </cell>
          <cell r="T218" t="str">
            <v>APBD</v>
          </cell>
          <cell r="U218">
            <v>441000000</v>
          </cell>
          <cell r="V218" t="str">
            <v>B</v>
          </cell>
        </row>
        <row r="219">
          <cell r="F219" t="str">
            <v>4.13.01</v>
          </cell>
          <cell r="H219" t="str">
            <v>JALAN DESA</v>
          </cell>
          <cell r="I219" t="str">
            <v>04.13.01.04.01</v>
          </cell>
          <cell r="K219" t="str">
            <v>ASPAL PENETRASI</v>
          </cell>
          <cell r="L219" t="str">
            <v>700</v>
          </cell>
          <cell r="O219" t="str">
            <v>JALAN LETKOL H. ZAKARIA</v>
          </cell>
          <cell r="P219">
            <v>2001</v>
          </cell>
          <cell r="S219" t="str">
            <v>12.04.06.05.01.00</v>
          </cell>
          <cell r="T219" t="str">
            <v>APBD</v>
          </cell>
          <cell r="U219">
            <v>472500000</v>
          </cell>
          <cell r="V219" t="str">
            <v>B</v>
          </cell>
        </row>
        <row r="220">
          <cell r="F220" t="str">
            <v>4.13.01</v>
          </cell>
          <cell r="H220" t="str">
            <v>JALAN DESA</v>
          </cell>
          <cell r="I220" t="str">
            <v>04.13.01.04.01</v>
          </cell>
          <cell r="K220" t="str">
            <v>TANAH</v>
          </cell>
          <cell r="L220" t="str">
            <v>1500</v>
          </cell>
          <cell r="O220" t="str">
            <v>JALAN DESA PANGKALAN INDARUNG</v>
          </cell>
          <cell r="P220">
            <v>2001</v>
          </cell>
          <cell r="S220" t="str">
            <v>12.04.06.05.01.00</v>
          </cell>
          <cell r="T220" t="str">
            <v>APBD</v>
          </cell>
          <cell r="U220">
            <v>405000000</v>
          </cell>
          <cell r="V220" t="str">
            <v>B</v>
          </cell>
        </row>
        <row r="221">
          <cell r="F221" t="str">
            <v>4.13.01</v>
          </cell>
          <cell r="H221" t="str">
            <v>JALAN DESA</v>
          </cell>
          <cell r="I221" t="str">
            <v>04.13.01.04.01</v>
          </cell>
          <cell r="K221" t="str">
            <v>ASPAL PENETRASI</v>
          </cell>
          <cell r="L221" t="str">
            <v>1200</v>
          </cell>
          <cell r="O221" t="str">
            <v>JALAN AMD</v>
          </cell>
          <cell r="P221">
            <v>2001</v>
          </cell>
          <cell r="S221" t="str">
            <v>12.04.06.05.01.00</v>
          </cell>
          <cell r="T221" t="str">
            <v>APBD</v>
          </cell>
          <cell r="U221">
            <v>810000000</v>
          </cell>
          <cell r="V221" t="str">
            <v>B</v>
          </cell>
        </row>
        <row r="222">
          <cell r="F222" t="str">
            <v>4.13.01</v>
          </cell>
          <cell r="H222" t="str">
            <v>JALAN DESA</v>
          </cell>
          <cell r="I222" t="str">
            <v>04.13.01.04.01</v>
          </cell>
          <cell r="K222" t="str">
            <v>ASPAL PENETRASI</v>
          </cell>
          <cell r="L222" t="str">
            <v>75</v>
          </cell>
          <cell r="O222" t="str">
            <v>JALAN SENTRAL - JALAN LINTAS PROPINSI</v>
          </cell>
          <cell r="P222">
            <v>2001</v>
          </cell>
          <cell r="S222" t="str">
            <v>12.04.06.05.01.00</v>
          </cell>
          <cell r="T222" t="str">
            <v>APBD</v>
          </cell>
          <cell r="U222">
            <v>47250000</v>
          </cell>
          <cell r="V222" t="str">
            <v>B</v>
          </cell>
        </row>
        <row r="223">
          <cell r="F223" t="str">
            <v>4.13.01</v>
          </cell>
          <cell r="H223" t="str">
            <v>JALAN DESA</v>
          </cell>
          <cell r="I223" t="str">
            <v>04.13.01.04.01</v>
          </cell>
          <cell r="K223" t="str">
            <v>ASPAL PENETRASI</v>
          </cell>
          <cell r="L223" t="str">
            <v>600</v>
          </cell>
          <cell r="O223" t="str">
            <v>JALAN DI PERTUAN GADIS</v>
          </cell>
          <cell r="P223">
            <v>2001</v>
          </cell>
          <cell r="S223" t="str">
            <v>12.04.06.05.01.00</v>
          </cell>
          <cell r="T223" t="str">
            <v>APBD</v>
          </cell>
          <cell r="U223">
            <v>378000000</v>
          </cell>
          <cell r="V223" t="str">
            <v>B</v>
          </cell>
        </row>
        <row r="224">
          <cell r="F224" t="str">
            <v>4.13.01</v>
          </cell>
          <cell r="H224" t="str">
            <v>JALAN DESA</v>
          </cell>
          <cell r="I224" t="str">
            <v>04.13.01.04.01</v>
          </cell>
          <cell r="K224" t="str">
            <v>ASPAL PENETRASI</v>
          </cell>
          <cell r="L224" t="str">
            <v>400</v>
          </cell>
          <cell r="O224" t="str">
            <v>JALAN DIPONEGORO</v>
          </cell>
          <cell r="P224">
            <v>2001</v>
          </cell>
          <cell r="S224" t="str">
            <v>12.04.06.05.01.00</v>
          </cell>
          <cell r="T224" t="str">
            <v>APBD</v>
          </cell>
          <cell r="U224">
            <v>270000000</v>
          </cell>
          <cell r="V224" t="str">
            <v>B</v>
          </cell>
        </row>
        <row r="225">
          <cell r="F225" t="str">
            <v>4.13.01</v>
          </cell>
          <cell r="H225" t="str">
            <v>JALAN DESA</v>
          </cell>
          <cell r="I225" t="str">
            <v>04.13.01.04.01</v>
          </cell>
          <cell r="K225" t="str">
            <v>TANAH</v>
          </cell>
          <cell r="L225" t="str">
            <v>3100</v>
          </cell>
          <cell r="O225" t="str">
            <v>DESA TERBERAU PANJANG-SEI KUANTAN</v>
          </cell>
          <cell r="P225">
            <v>2001</v>
          </cell>
          <cell r="S225" t="str">
            <v>12.04.06.05.01.00</v>
          </cell>
          <cell r="T225" t="str">
            <v>APBD</v>
          </cell>
          <cell r="U225">
            <v>453375000</v>
          </cell>
          <cell r="V225" t="str">
            <v>B</v>
          </cell>
        </row>
        <row r="226">
          <cell r="E226" t="str">
            <v>113.1</v>
          </cell>
          <cell r="F226" t="str">
            <v>4.13.01</v>
          </cell>
          <cell r="H226" t="str">
            <v>JALAN DESA</v>
          </cell>
          <cell r="I226" t="str">
            <v>04.13.01.04.01</v>
          </cell>
          <cell r="K226" t="str">
            <v>ASPAL PENETRASI</v>
          </cell>
          <cell r="L226">
            <v>3000</v>
          </cell>
          <cell r="M226">
            <v>7</v>
          </cell>
          <cell r="N226">
            <v>21000</v>
          </cell>
          <cell r="O226" t="str">
            <v>JL. DALAM KOTA KP. BARU TOAR-JP.KM 1785000</v>
          </cell>
          <cell r="P226">
            <v>2001</v>
          </cell>
          <cell r="S226" t="str">
            <v>12.04.06.05.01..00</v>
          </cell>
          <cell r="T226" t="str">
            <v>APBD</v>
          </cell>
          <cell r="U226">
            <v>1215000000</v>
          </cell>
          <cell r="V226" t="str">
            <v>B</v>
          </cell>
        </row>
        <row r="227">
          <cell r="F227" t="str">
            <v>4.13.01</v>
          </cell>
          <cell r="H227" t="str">
            <v>JALAN DESA</v>
          </cell>
          <cell r="I227" t="str">
            <v>04.13.01.04.01</v>
          </cell>
          <cell r="K227" t="str">
            <v>ASPAL PENETRASI</v>
          </cell>
          <cell r="L227" t="str">
            <v>380</v>
          </cell>
          <cell r="O227" t="str">
            <v>JL IMAM BONJOL</v>
          </cell>
          <cell r="P227">
            <v>2001</v>
          </cell>
          <cell r="S227" t="str">
            <v>12.04.06.05.01.00</v>
          </cell>
          <cell r="T227" t="str">
            <v>APBD</v>
          </cell>
          <cell r="U227">
            <v>239400000</v>
          </cell>
          <cell r="V227" t="str">
            <v>B</v>
          </cell>
        </row>
        <row r="228">
          <cell r="E228" t="str">
            <v>115.1</v>
          </cell>
          <cell r="F228" t="str">
            <v>4.13.01</v>
          </cell>
          <cell r="H228" t="str">
            <v>JALAN DESA</v>
          </cell>
          <cell r="I228" t="str">
            <v>04.13.01.04.01</v>
          </cell>
          <cell r="K228" t="str">
            <v>ASPAL PENETRASI</v>
          </cell>
          <cell r="L228">
            <v>4000</v>
          </cell>
          <cell r="M228">
            <v>7</v>
          </cell>
          <cell r="N228">
            <v>28000</v>
          </cell>
          <cell r="O228" t="str">
            <v>GUNUNG PULAU MUNGKUR</v>
          </cell>
          <cell r="P228">
            <v>2001</v>
          </cell>
          <cell r="S228" t="str">
            <v>12.04.06.05.01.00</v>
          </cell>
          <cell r="T228" t="str">
            <v>APBD</v>
          </cell>
          <cell r="U228">
            <v>1770000000</v>
          </cell>
          <cell r="V228" t="str">
            <v>B</v>
          </cell>
        </row>
        <row r="229">
          <cell r="E229" t="str">
            <v>117.1</v>
          </cell>
          <cell r="F229" t="str">
            <v>4.13.01</v>
          </cell>
          <cell r="H229" t="str">
            <v>JALAN DESA</v>
          </cell>
          <cell r="I229" t="str">
            <v>04.13.01.04.01</v>
          </cell>
          <cell r="K229" t="str">
            <v>BATU PECAH / MACADAM</v>
          </cell>
          <cell r="L229">
            <v>3000</v>
          </cell>
          <cell r="M229">
            <v>7</v>
          </cell>
          <cell r="N229">
            <v>21000</v>
          </cell>
          <cell r="O229" t="str">
            <v>KP. BARU TOAR-PASAR GUNUNG</v>
          </cell>
          <cell r="P229">
            <v>2001</v>
          </cell>
          <cell r="S229" t="str">
            <v>12.04.06.05.01..00</v>
          </cell>
          <cell r="T229" t="str">
            <v>APBD</v>
          </cell>
          <cell r="U229">
            <v>1248000000</v>
          </cell>
          <cell r="V229" t="str">
            <v>B</v>
          </cell>
        </row>
        <row r="230">
          <cell r="F230" t="str">
            <v>4.13.02</v>
          </cell>
          <cell r="H230" t="str">
            <v>JEMBATAN BETON</v>
          </cell>
          <cell r="I230" t="str">
            <v>04.13.02.03.01</v>
          </cell>
          <cell r="K230" t="str">
            <v>BETON</v>
          </cell>
          <cell r="L230" t="str">
            <v>200</v>
          </cell>
          <cell r="M230">
            <v>6</v>
          </cell>
          <cell r="N230">
            <v>1200</v>
          </cell>
          <cell r="O230" t="str">
            <v>CERENTI</v>
          </cell>
          <cell r="P230">
            <v>2004</v>
          </cell>
          <cell r="S230" t="str">
            <v>12.04.06.05.00.04.00</v>
          </cell>
          <cell r="T230" t="str">
            <v>APBD</v>
          </cell>
          <cell r="U230">
            <v>6600000000</v>
          </cell>
          <cell r="V230" t="str">
            <v>B</v>
          </cell>
        </row>
        <row r="231">
          <cell r="F231" t="str">
            <v>4.13.02</v>
          </cell>
          <cell r="H231" t="str">
            <v>JEMBATAN BETON</v>
          </cell>
          <cell r="I231" t="str">
            <v>04.13.02.03.01</v>
          </cell>
          <cell r="K231" t="str">
            <v>BETON</v>
          </cell>
          <cell r="L231" t="str">
            <v>17</v>
          </cell>
          <cell r="M231">
            <v>6</v>
          </cell>
          <cell r="N231">
            <v>102</v>
          </cell>
          <cell r="O231" t="str">
            <v>JEMBATAN DESA TOAR-GUNUNG</v>
          </cell>
          <cell r="P231">
            <v>2006</v>
          </cell>
          <cell r="S231" t="str">
            <v>12.04.06.05.00.06.00</v>
          </cell>
          <cell r="T231" t="str">
            <v>APBD</v>
          </cell>
          <cell r="U231">
            <v>841500000</v>
          </cell>
          <cell r="V231" t="str">
            <v>B</v>
          </cell>
        </row>
        <row r="232">
          <cell r="F232" t="str">
            <v>4.13.02</v>
          </cell>
          <cell r="H232" t="str">
            <v>JEMBATAN PADA JALAN KABUPATEN/KOTA ARTERI</v>
          </cell>
          <cell r="I232" t="str">
            <v>04.13.02.03.06</v>
          </cell>
          <cell r="K232" t="str">
            <v>BETON</v>
          </cell>
          <cell r="L232" t="str">
            <v>200</v>
          </cell>
          <cell r="M232">
            <v>6</v>
          </cell>
          <cell r="N232">
            <v>1200</v>
          </cell>
          <cell r="O232" t="str">
            <v>JEMBATAN BENAI</v>
          </cell>
          <cell r="P232">
            <v>1993</v>
          </cell>
          <cell r="S232" t="str">
            <v>12.04.06.05.00.93.00</v>
          </cell>
          <cell r="T232" t="str">
            <v>APBD</v>
          </cell>
          <cell r="U232">
            <v>7560000000</v>
          </cell>
          <cell r="V232" t="str">
            <v>B</v>
          </cell>
        </row>
        <row r="233">
          <cell r="F233" t="str">
            <v>4.13.02</v>
          </cell>
          <cell r="H233" t="str">
            <v>JEMBATAN PADA JALAN KABUPATEN/KOTA ARTERI</v>
          </cell>
          <cell r="I233" t="str">
            <v>04.13.02.03.06</v>
          </cell>
          <cell r="K233" t="str">
            <v>BETON</v>
          </cell>
          <cell r="L233" t="str">
            <v>60</v>
          </cell>
          <cell r="M233">
            <v>6</v>
          </cell>
          <cell r="N233">
            <v>360</v>
          </cell>
          <cell r="O233" t="str">
            <v>SEI ULO</v>
          </cell>
          <cell r="P233">
            <v>1996</v>
          </cell>
          <cell r="S233" t="str">
            <v>12.04.06.05.00.96.00</v>
          </cell>
          <cell r="T233" t="str">
            <v>APBD</v>
          </cell>
          <cell r="U233">
            <v>945000000</v>
          </cell>
          <cell r="V233" t="str">
            <v>KB</v>
          </cell>
        </row>
        <row r="234">
          <cell r="F234" t="str">
            <v>4.13.02</v>
          </cell>
          <cell r="H234" t="str">
            <v>JEMBATAN PADA JALAN KABUPATEN/KOTA ARTERI</v>
          </cell>
          <cell r="I234" t="str">
            <v>04.13.02.03.06</v>
          </cell>
          <cell r="K234" t="str">
            <v>BETON</v>
          </cell>
          <cell r="L234" t="str">
            <v>7</v>
          </cell>
          <cell r="M234">
            <v>7</v>
          </cell>
          <cell r="N234">
            <v>49</v>
          </cell>
          <cell r="O234" t="str">
            <v>JEMBATAN SEI. BENAI KECIL</v>
          </cell>
          <cell r="P234">
            <v>1942</v>
          </cell>
          <cell r="S234" t="str">
            <v>12.04.06.05.00.42.00</v>
          </cell>
          <cell r="T234" t="str">
            <v>APBD</v>
          </cell>
          <cell r="U234">
            <v>286650000</v>
          </cell>
          <cell r="V234" t="str">
            <v>B</v>
          </cell>
        </row>
        <row r="235">
          <cell r="F235" t="str">
            <v>4.13.02</v>
          </cell>
          <cell r="H235" t="str">
            <v>JEMBATAN PADA JALAN KABUPATEN/KOTA ARTERI</v>
          </cell>
          <cell r="I235" t="str">
            <v>04.13.02.03.06</v>
          </cell>
          <cell r="K235" t="str">
            <v>BETON</v>
          </cell>
          <cell r="L235" t="str">
            <v>10</v>
          </cell>
          <cell r="M235">
            <v>6</v>
          </cell>
          <cell r="N235">
            <v>60</v>
          </cell>
          <cell r="O235" t="str">
            <v>JEMBATAN BATAS TEBING TINGGI - SIMANDOLAK</v>
          </cell>
          <cell r="P235">
            <v>1980</v>
          </cell>
          <cell r="S235" t="str">
            <v>12.04.06.05.00.80.00</v>
          </cell>
          <cell r="T235" t="str">
            <v>APBD</v>
          </cell>
          <cell r="U235">
            <v>420000000</v>
          </cell>
          <cell r="V235" t="str">
            <v>B</v>
          </cell>
        </row>
        <row r="236">
          <cell r="F236" t="str">
            <v>4.13.02</v>
          </cell>
          <cell r="H236" t="str">
            <v>JEMBATAN PADA JALAN KABUPATEN/KOTA ARTERI</v>
          </cell>
          <cell r="I236" t="str">
            <v>04.13.02.03.06</v>
          </cell>
          <cell r="K236" t="str">
            <v>BETON</v>
          </cell>
          <cell r="L236" t="str">
            <v>2</v>
          </cell>
          <cell r="M236">
            <v>8</v>
          </cell>
          <cell r="N236">
            <v>16</v>
          </cell>
          <cell r="O236" t="str">
            <v>JEMBATAN SENTAJO - SEB. TERATAK AIR HITAM</v>
          </cell>
          <cell r="P236">
            <v>2006</v>
          </cell>
          <cell r="S236" t="str">
            <v>12.04.06.05.00.06.00</v>
          </cell>
          <cell r="T236" t="str">
            <v>APBD</v>
          </cell>
          <cell r="U236">
            <v>128000000</v>
          </cell>
          <cell r="V236" t="str">
            <v>B</v>
          </cell>
        </row>
        <row r="237">
          <cell r="F237" t="str">
            <v>4.13.02</v>
          </cell>
          <cell r="H237" t="str">
            <v>JEMBATAN PADA JALAN KABUPATEN/KOTA ARTERI</v>
          </cell>
          <cell r="I237" t="str">
            <v>04.13.02.03.06</v>
          </cell>
          <cell r="K237" t="str">
            <v>BETON</v>
          </cell>
          <cell r="L237" t="str">
            <v>145</v>
          </cell>
          <cell r="M237">
            <v>6</v>
          </cell>
          <cell r="N237">
            <v>870</v>
          </cell>
          <cell r="O237" t="str">
            <v>BUYA MARIFAT MARDJAN</v>
          </cell>
          <cell r="P237">
            <v>2005</v>
          </cell>
          <cell r="S237" t="str">
            <v>12.04.06.05.00.05.00</v>
          </cell>
          <cell r="T237" t="str">
            <v>APBD</v>
          </cell>
          <cell r="U237">
            <v>7177500000</v>
          </cell>
          <cell r="V237" t="str">
            <v>B</v>
          </cell>
        </row>
        <row r="238">
          <cell r="F238" t="str">
            <v>4.13.02</v>
          </cell>
          <cell r="H238" t="str">
            <v>JEMBATAN PADA JALAN KABUPATEN/KOTA ARTERI</v>
          </cell>
          <cell r="I238" t="str">
            <v>04.13.02.03.06</v>
          </cell>
          <cell r="K238" t="str">
            <v>BETON</v>
          </cell>
          <cell r="L238" t="str">
            <v>6</v>
          </cell>
          <cell r="M238">
            <v>7</v>
          </cell>
          <cell r="N238">
            <v>42</v>
          </cell>
          <cell r="O238" t="str">
            <v>JEMBATAN SEI. SIAGA</v>
          </cell>
          <cell r="P238">
            <v>2006</v>
          </cell>
          <cell r="S238" t="str">
            <v>12.04.06.05.00.06.00</v>
          </cell>
          <cell r="T238" t="str">
            <v>APBD</v>
          </cell>
          <cell r="U238">
            <v>336000000</v>
          </cell>
          <cell r="V238" t="str">
            <v>B</v>
          </cell>
        </row>
        <row r="239">
          <cell r="F239" t="str">
            <v>4.13.02</v>
          </cell>
          <cell r="H239" t="str">
            <v>JEMBATAN PADA JALAN KABUPATEN/KOTA ARTERI</v>
          </cell>
          <cell r="I239" t="str">
            <v>04.13.02.03.06</v>
          </cell>
          <cell r="K239" t="str">
            <v>BETON</v>
          </cell>
          <cell r="L239" t="str">
            <v>6</v>
          </cell>
          <cell r="M239">
            <v>7</v>
          </cell>
          <cell r="N239">
            <v>42</v>
          </cell>
          <cell r="O239" t="str">
            <v>JEMBATAN LEPAU GADING</v>
          </cell>
          <cell r="P239">
            <v>1942</v>
          </cell>
          <cell r="S239" t="str">
            <v>12.04.06.05.00.42.00</v>
          </cell>
          <cell r="T239" t="str">
            <v>APBD</v>
          </cell>
          <cell r="U239">
            <v>294000000</v>
          </cell>
          <cell r="V239" t="str">
            <v>B</v>
          </cell>
        </row>
        <row r="240">
          <cell r="F240" t="str">
            <v>4.13.02</v>
          </cell>
          <cell r="H240" t="str">
            <v>JEMBATAN PADA JALAN KABUPATEN/KOTA ARTERI</v>
          </cell>
          <cell r="I240" t="str">
            <v>04.13.02.03.06</v>
          </cell>
          <cell r="K240" t="str">
            <v>BETON</v>
          </cell>
          <cell r="L240" t="str">
            <v>12</v>
          </cell>
          <cell r="M240">
            <v>6</v>
          </cell>
          <cell r="N240">
            <v>72</v>
          </cell>
          <cell r="O240" t="str">
            <v>JEMBATAN SEI. SIMANDOLAK</v>
          </cell>
          <cell r="P240">
            <v>1980</v>
          </cell>
          <cell r="S240" t="str">
            <v>12.04.06.05.00.80.00</v>
          </cell>
          <cell r="T240" t="str">
            <v>APBD</v>
          </cell>
          <cell r="U240">
            <v>504000000</v>
          </cell>
          <cell r="V240" t="str">
            <v>B</v>
          </cell>
        </row>
        <row r="241">
          <cell r="E241" t="str">
            <v>J4.1</v>
          </cell>
          <cell r="F241" t="str">
            <v>4.13.02</v>
          </cell>
          <cell r="H241" t="str">
            <v>JEMBATAN PADA JALAN KABUPATEN/KOTA LOKAL</v>
          </cell>
          <cell r="I241" t="str">
            <v>04.13.02.03.08</v>
          </cell>
          <cell r="K241" t="str">
            <v>KAYU</v>
          </cell>
          <cell r="L241" t="str">
            <v>10</v>
          </cell>
          <cell r="M241">
            <v>5</v>
          </cell>
          <cell r="N241">
            <v>50</v>
          </cell>
          <cell r="O241" t="str">
            <v>TEBERAU PANJANG</v>
          </cell>
          <cell r="P241">
            <v>2006</v>
          </cell>
          <cell r="S241" t="str">
            <v>12.04.06.05.00.06.00</v>
          </cell>
          <cell r="T241" t="str">
            <v>APBD</v>
          </cell>
          <cell r="U241">
            <v>150000000</v>
          </cell>
          <cell r="V241" t="str">
            <v>B</v>
          </cell>
        </row>
        <row r="242">
          <cell r="F242" t="str">
            <v>4.13.02</v>
          </cell>
          <cell r="H242" t="str">
            <v>JEMBATAN PADA JALAN KABUPATEN/KOTA LOKAL</v>
          </cell>
          <cell r="I242" t="str">
            <v>04.13.02.03.08</v>
          </cell>
          <cell r="K242" t="str">
            <v>KAYU</v>
          </cell>
          <cell r="L242" t="str">
            <v>15</v>
          </cell>
          <cell r="M242">
            <v>4.5</v>
          </cell>
          <cell r="N242">
            <v>67.5</v>
          </cell>
          <cell r="O242" t="str">
            <v>SEI BATANG SOPAN</v>
          </cell>
          <cell r="P242">
            <v>1999</v>
          </cell>
          <cell r="S242" t="str">
            <v>12.04.06.05.00.0.00</v>
          </cell>
          <cell r="T242" t="str">
            <v>APBD</v>
          </cell>
          <cell r="U242">
            <v>162000000</v>
          </cell>
          <cell r="V242" t="str">
            <v>B</v>
          </cell>
        </row>
        <row r="243">
          <cell r="F243" t="str">
            <v>4.13.02</v>
          </cell>
          <cell r="H243" t="str">
            <v>JEMBATAN PADA JALAN KABUPATEN/KOTA LOKAL</v>
          </cell>
          <cell r="I243" t="str">
            <v>04.13.02.03.08</v>
          </cell>
          <cell r="K243" t="str">
            <v>BETON</v>
          </cell>
          <cell r="L243" t="str">
            <v>17</v>
          </cell>
          <cell r="M243">
            <v>6</v>
          </cell>
          <cell r="N243">
            <v>102</v>
          </cell>
          <cell r="O243" t="str">
            <v>TOAR-GUNUNG</v>
          </cell>
          <cell r="P243">
            <v>2006</v>
          </cell>
          <cell r="S243" t="str">
            <v>12.04.06.05.00.06.00</v>
          </cell>
          <cell r="T243" t="str">
            <v>APBD</v>
          </cell>
          <cell r="U243">
            <v>841500000</v>
          </cell>
          <cell r="V243" t="str">
            <v>B</v>
          </cell>
        </row>
        <row r="244">
          <cell r="F244" t="str">
            <v>4.13.02</v>
          </cell>
          <cell r="H244" t="str">
            <v>JEMBATAN PADA JALAN KABUPATEN/KOTA LOKAL</v>
          </cell>
          <cell r="I244" t="str">
            <v>04.13.02.03.08</v>
          </cell>
          <cell r="K244" t="str">
            <v>BETON</v>
          </cell>
          <cell r="L244" t="str">
            <v>60</v>
          </cell>
          <cell r="M244">
            <v>6</v>
          </cell>
          <cell r="N244">
            <v>360</v>
          </cell>
          <cell r="O244" t="str">
            <v>PANTAI</v>
          </cell>
          <cell r="P244">
            <v>1987</v>
          </cell>
          <cell r="S244" t="str">
            <v>12.04.06.05.00.87.00</v>
          </cell>
          <cell r="T244" t="str">
            <v>APBD</v>
          </cell>
          <cell r="U244">
            <v>2772000000</v>
          </cell>
          <cell r="V244" t="str">
            <v>KB</v>
          </cell>
        </row>
        <row r="245">
          <cell r="F245" t="str">
            <v>4.13.02</v>
          </cell>
          <cell r="H245" t="str">
            <v>JEMBATAN PADA JALAN KABUPATEN/KOTA LOKAL</v>
          </cell>
          <cell r="I245" t="str">
            <v>04.13.02.03.08</v>
          </cell>
          <cell r="K245" t="str">
            <v>BETON</v>
          </cell>
          <cell r="L245" t="str">
            <v>10</v>
          </cell>
          <cell r="M245">
            <v>4</v>
          </cell>
          <cell r="N245">
            <v>40</v>
          </cell>
          <cell r="O245" t="str">
            <v>SEI KELUMPANG</v>
          </cell>
          <cell r="P245">
            <v>1999</v>
          </cell>
          <cell r="S245" t="str">
            <v>12.04.06.05.00.0.00</v>
          </cell>
          <cell r="T245" t="str">
            <v>APBD</v>
          </cell>
          <cell r="U245">
            <v>308000000</v>
          </cell>
          <cell r="V245" t="str">
            <v>B</v>
          </cell>
        </row>
        <row r="246">
          <cell r="F246" t="str">
            <v>4.13.02</v>
          </cell>
          <cell r="H246" t="str">
            <v>JEMBATAN PADA JALAN KABUPATEN/KOTA LOKAL</v>
          </cell>
          <cell r="I246" t="str">
            <v>04.13.02.03.08</v>
          </cell>
          <cell r="K246" t="str">
            <v>BETON</v>
          </cell>
          <cell r="L246" t="str">
            <v>25</v>
          </cell>
          <cell r="M246">
            <v>6</v>
          </cell>
          <cell r="N246">
            <v>150</v>
          </cell>
          <cell r="O246" t="str">
            <v>GONDANG POCAH</v>
          </cell>
          <cell r="P246">
            <v>2003</v>
          </cell>
          <cell r="S246" t="str">
            <v>12.04.06.05.00.03.00</v>
          </cell>
          <cell r="T246" t="str">
            <v>APBD</v>
          </cell>
          <cell r="U246">
            <v>1155000000</v>
          </cell>
          <cell r="V246" t="str">
            <v>B</v>
          </cell>
        </row>
        <row r="247">
          <cell r="F247" t="str">
            <v>4.13.02</v>
          </cell>
          <cell r="H247" t="str">
            <v>JEMBATAN PADA JALAN KABUPATEN/KOTA LOKAL</v>
          </cell>
          <cell r="I247" t="str">
            <v>04.13.02.03.08</v>
          </cell>
          <cell r="K247" t="str">
            <v>BETON</v>
          </cell>
          <cell r="L247" t="str">
            <v>8</v>
          </cell>
          <cell r="M247">
            <v>8</v>
          </cell>
          <cell r="N247">
            <v>64</v>
          </cell>
          <cell r="O247" t="str">
            <v>MUARA LEMBU 2</v>
          </cell>
          <cell r="P247">
            <v>2000</v>
          </cell>
          <cell r="S247" t="str">
            <v>12.04.06.05.00.00.00</v>
          </cell>
          <cell r="T247" t="str">
            <v>APBD</v>
          </cell>
          <cell r="U247">
            <v>374400000</v>
          </cell>
          <cell r="V247" t="str">
            <v>B</v>
          </cell>
        </row>
        <row r="248">
          <cell r="F248" t="str">
            <v>4.13.02</v>
          </cell>
          <cell r="H248" t="str">
            <v>JEMBATAN PADA JALAN KABUPATEN/KOTA LOKAL</v>
          </cell>
          <cell r="I248" t="str">
            <v>04.13.02.03.08</v>
          </cell>
          <cell r="K248" t="str">
            <v>BETON</v>
          </cell>
          <cell r="L248" t="str">
            <v>8</v>
          </cell>
          <cell r="M248">
            <v>8</v>
          </cell>
          <cell r="N248">
            <v>64</v>
          </cell>
          <cell r="O248" t="str">
            <v>SEI MUNAN</v>
          </cell>
          <cell r="P248">
            <v>1981</v>
          </cell>
          <cell r="S248" t="str">
            <v>12.04.06.05.00.81.00</v>
          </cell>
          <cell r="T248" t="str">
            <v>APBD</v>
          </cell>
          <cell r="U248">
            <v>345600000</v>
          </cell>
          <cell r="V248" t="str">
            <v>B</v>
          </cell>
        </row>
        <row r="249">
          <cell r="F249" t="str">
            <v>4.13.02</v>
          </cell>
          <cell r="H249" t="str">
            <v>JEMBATAN PADA JALAN KABUPATEN/KOTA LOKAL</v>
          </cell>
          <cell r="I249" t="str">
            <v>04.13.02.03.08</v>
          </cell>
          <cell r="K249" t="str">
            <v>BETON</v>
          </cell>
          <cell r="L249" t="str">
            <v>60</v>
          </cell>
          <cell r="M249">
            <v>8</v>
          </cell>
          <cell r="N249">
            <v>480</v>
          </cell>
          <cell r="O249" t="str">
            <v>BATANG ANTAN</v>
          </cell>
          <cell r="P249">
            <v>1999</v>
          </cell>
          <cell r="S249" t="str">
            <v>12.04.06.05.00.0.00</v>
          </cell>
          <cell r="T249" t="str">
            <v>APBD</v>
          </cell>
          <cell r="U249">
            <v>3168000000</v>
          </cell>
          <cell r="V249" t="str">
            <v>B</v>
          </cell>
        </row>
        <row r="250">
          <cell r="F250" t="str">
            <v>4.13.02</v>
          </cell>
          <cell r="H250" t="str">
            <v>JEMBATAN PADA JALAN KABUPATEN/KOTA LOKAL</v>
          </cell>
          <cell r="I250" t="str">
            <v>04.13.02.03.08</v>
          </cell>
          <cell r="K250" t="str">
            <v>BETON</v>
          </cell>
          <cell r="L250" t="str">
            <v>12</v>
          </cell>
          <cell r="M250">
            <v>6</v>
          </cell>
          <cell r="N250">
            <v>72</v>
          </cell>
          <cell r="O250" t="str">
            <v>SEI BOMBAN</v>
          </cell>
          <cell r="P250">
            <v>1990</v>
          </cell>
          <cell r="S250" t="str">
            <v>12.04.06.05.00.90.00</v>
          </cell>
          <cell r="T250" t="str">
            <v>APBD</v>
          </cell>
          <cell r="U250">
            <v>388800000</v>
          </cell>
          <cell r="V250" t="str">
            <v>B</v>
          </cell>
        </row>
        <row r="251">
          <cell r="F251" t="str">
            <v>4.13.02</v>
          </cell>
          <cell r="H251" t="str">
            <v>JEMBATAN PADA JALAN KABUPATEN/KOTA LOKAL</v>
          </cell>
          <cell r="I251" t="str">
            <v>04.13.02.03.08</v>
          </cell>
          <cell r="K251" t="str">
            <v>BETON</v>
          </cell>
          <cell r="L251" t="str">
            <v>15</v>
          </cell>
          <cell r="M251">
            <v>8</v>
          </cell>
          <cell r="N251">
            <v>120</v>
          </cell>
          <cell r="O251" t="str">
            <v>MUARA LEMBU 1</v>
          </cell>
          <cell r="P251">
            <v>1990</v>
          </cell>
          <cell r="S251" t="str">
            <v>12.04.06.05.00.90.00</v>
          </cell>
          <cell r="T251" t="str">
            <v>APBD</v>
          </cell>
          <cell r="U251">
            <v>648000000</v>
          </cell>
          <cell r="V251" t="str">
            <v>B</v>
          </cell>
        </row>
        <row r="252">
          <cell r="F252" t="str">
            <v>4.13.02</v>
          </cell>
          <cell r="H252" t="str">
            <v>JEMBATAN PADA JALAN KABUPATEN/KOTA LOKAL</v>
          </cell>
          <cell r="I252" t="str">
            <v>04.13.02.03.08</v>
          </cell>
          <cell r="K252" t="str">
            <v>BETON</v>
          </cell>
          <cell r="L252" t="str">
            <v>8</v>
          </cell>
          <cell r="M252">
            <v>8</v>
          </cell>
          <cell r="N252">
            <v>64</v>
          </cell>
          <cell r="O252" t="str">
            <v>PADAT KARYA I</v>
          </cell>
          <cell r="P252">
            <v>2000</v>
          </cell>
          <cell r="S252" t="str">
            <v>12.04.06.05.00.00.00</v>
          </cell>
          <cell r="T252" t="str">
            <v>APBD</v>
          </cell>
          <cell r="U252">
            <v>374400000</v>
          </cell>
          <cell r="V252" t="str">
            <v>B</v>
          </cell>
        </row>
        <row r="253">
          <cell r="F253" t="str">
            <v>4.13.02</v>
          </cell>
          <cell r="H253" t="str">
            <v>JEMBATAN PADA JALAN KABUPATEN/KOTA LOKAL</v>
          </cell>
          <cell r="I253" t="str">
            <v>04.13.02.03.08</v>
          </cell>
          <cell r="K253" t="str">
            <v>BETON</v>
          </cell>
          <cell r="L253" t="str">
            <v>12</v>
          </cell>
          <cell r="M253">
            <v>6</v>
          </cell>
          <cell r="N253">
            <v>72</v>
          </cell>
          <cell r="O253" t="str">
            <v>SEI PORING</v>
          </cell>
          <cell r="P253">
            <v>1990</v>
          </cell>
          <cell r="S253" t="str">
            <v>12.04.06.05.00.90.00</v>
          </cell>
          <cell r="T253" t="str">
            <v>APBD</v>
          </cell>
          <cell r="U253">
            <v>388800000</v>
          </cell>
          <cell r="V253" t="str">
            <v>B</v>
          </cell>
        </row>
        <row r="254">
          <cell r="F254" t="str">
            <v>4.13.02</v>
          </cell>
          <cell r="H254" t="str">
            <v>JEMBATAN PADA JALAN KABUPATEN/KOTA LOKAL</v>
          </cell>
          <cell r="I254" t="str">
            <v>04.13.02.03.08</v>
          </cell>
          <cell r="K254" t="str">
            <v>BETON</v>
          </cell>
          <cell r="L254" t="str">
            <v>8</v>
          </cell>
          <cell r="M254">
            <v>8</v>
          </cell>
          <cell r="N254">
            <v>64</v>
          </cell>
          <cell r="O254" t="str">
            <v>SEI ABUK</v>
          </cell>
          <cell r="P254">
            <v>1987</v>
          </cell>
          <cell r="S254" t="str">
            <v>12.04.06.05.00.87.00</v>
          </cell>
          <cell r="T254" t="str">
            <v>APBD</v>
          </cell>
          <cell r="U254">
            <v>345600000</v>
          </cell>
          <cell r="V254" t="str">
            <v>B</v>
          </cell>
        </row>
        <row r="255">
          <cell r="F255" t="str">
            <v>4.13.02</v>
          </cell>
          <cell r="H255" t="str">
            <v>JEMBATAN PADA JALAN KABUPATEN/KOTA LOKAL</v>
          </cell>
          <cell r="I255" t="str">
            <v>04.13.02.03.08</v>
          </cell>
          <cell r="K255" t="str">
            <v>BETON</v>
          </cell>
          <cell r="L255" t="str">
            <v>15</v>
          </cell>
          <cell r="M255">
            <v>6</v>
          </cell>
          <cell r="N255">
            <v>90</v>
          </cell>
          <cell r="O255" t="str">
            <v>SEI PANDAN</v>
          </cell>
          <cell r="P255">
            <v>1991</v>
          </cell>
          <cell r="S255" t="str">
            <v>12.04.06.05.00.91.00</v>
          </cell>
          <cell r="T255" t="str">
            <v>APBD</v>
          </cell>
          <cell r="U255">
            <v>486000000</v>
          </cell>
          <cell r="V255" t="str">
            <v>B</v>
          </cell>
        </row>
        <row r="256">
          <cell r="F256" t="str">
            <v>4.13.02</v>
          </cell>
          <cell r="H256" t="str">
            <v>JEMBATAN PADA JALAN KABUPATEN/KOTA LOKAL</v>
          </cell>
          <cell r="I256" t="str">
            <v>04.13.02.03.08</v>
          </cell>
          <cell r="K256" t="str">
            <v>BETON</v>
          </cell>
          <cell r="L256" t="str">
            <v>8</v>
          </cell>
          <cell r="M256">
            <v>4</v>
          </cell>
          <cell r="N256">
            <v>32</v>
          </cell>
          <cell r="O256" t="str">
            <v>SEI JINDO</v>
          </cell>
          <cell r="P256">
            <v>2006</v>
          </cell>
          <cell r="S256" t="str">
            <v>12.04.06.05.00.06.00</v>
          </cell>
          <cell r="T256" t="str">
            <v>APBD</v>
          </cell>
          <cell r="U256">
            <v>230400000</v>
          </cell>
          <cell r="V256" t="str">
            <v>B</v>
          </cell>
        </row>
        <row r="257">
          <cell r="F257" t="str">
            <v>4.13.02</v>
          </cell>
          <cell r="H257" t="str">
            <v>JEMBATAN PADA JALAN KABUPATEN/KOTA LOKAL</v>
          </cell>
          <cell r="I257" t="str">
            <v>04.13.02.03.08</v>
          </cell>
          <cell r="K257" t="str">
            <v>BETON</v>
          </cell>
          <cell r="L257" t="str">
            <v>10</v>
          </cell>
          <cell r="M257">
            <v>6</v>
          </cell>
          <cell r="N257">
            <v>60</v>
          </cell>
          <cell r="O257" t="str">
            <v>SEI RUMBAI</v>
          </cell>
          <cell r="P257">
            <v>1990</v>
          </cell>
          <cell r="S257" t="str">
            <v>12.04.06.05.00.90.00</v>
          </cell>
          <cell r="T257" t="str">
            <v>APBD</v>
          </cell>
          <cell r="U257">
            <v>378000000</v>
          </cell>
          <cell r="V257" t="str">
            <v>B</v>
          </cell>
        </row>
        <row r="258">
          <cell r="F258" t="str">
            <v>4.13.02</v>
          </cell>
          <cell r="H258" t="str">
            <v>JEMBATAN PADA JALAN KABUPATEN/KOTA LOKAL</v>
          </cell>
          <cell r="I258" t="str">
            <v>04.13.02.03.08</v>
          </cell>
          <cell r="K258" t="str">
            <v>BETON</v>
          </cell>
          <cell r="L258" t="str">
            <v>10</v>
          </cell>
          <cell r="M258">
            <v>8</v>
          </cell>
          <cell r="N258">
            <v>80</v>
          </cell>
          <cell r="O258" t="str">
            <v>SEI BATANG UWO</v>
          </cell>
          <cell r="P258">
            <v>1987</v>
          </cell>
          <cell r="S258" t="str">
            <v>12.04.06.05.00.87.00</v>
          </cell>
          <cell r="T258" t="str">
            <v>APBD</v>
          </cell>
          <cell r="U258">
            <v>576000000</v>
          </cell>
          <cell r="V258" t="str">
            <v>B</v>
          </cell>
        </row>
        <row r="259">
          <cell r="F259" t="str">
            <v>4.13.02</v>
          </cell>
          <cell r="H259" t="str">
            <v>JEMBATAN PADA JALAN KABUPATEN/KOTA LOKAL</v>
          </cell>
          <cell r="I259" t="str">
            <v>04.13.02.03.08</v>
          </cell>
          <cell r="K259" t="str">
            <v>BETON</v>
          </cell>
          <cell r="L259" t="str">
            <v>6</v>
          </cell>
          <cell r="M259">
            <v>10</v>
          </cell>
          <cell r="N259">
            <v>60</v>
          </cell>
          <cell r="O259" t="str">
            <v>RAWANG BONTO</v>
          </cell>
          <cell r="P259">
            <v>2006</v>
          </cell>
          <cell r="S259" t="str">
            <v>12.04.06.05.00.06.00</v>
          </cell>
          <cell r="T259" t="str">
            <v>APBN</v>
          </cell>
          <cell r="U259">
            <v>432000000</v>
          </cell>
          <cell r="V259" t="str">
            <v>B</v>
          </cell>
        </row>
        <row r="260">
          <cell r="F260" t="str">
            <v>4.13.02</v>
          </cell>
          <cell r="H260" t="str">
            <v>JEMBATAN PADA JALAN KABUPATEN/KOTA LOKAL</v>
          </cell>
          <cell r="I260" t="str">
            <v>04.13.02.03.08</v>
          </cell>
          <cell r="K260" t="str">
            <v>BETON</v>
          </cell>
          <cell r="L260" t="str">
            <v>6</v>
          </cell>
          <cell r="M260">
            <v>6</v>
          </cell>
          <cell r="N260">
            <v>36</v>
          </cell>
          <cell r="O260" t="str">
            <v>SEI DUSUN TUO</v>
          </cell>
          <cell r="P260">
            <v>1992</v>
          </cell>
          <cell r="S260" t="str">
            <v>12.04.06.05.00.92.00</v>
          </cell>
          <cell r="T260" t="str">
            <v>APBN</v>
          </cell>
          <cell r="U260">
            <v>226800000</v>
          </cell>
          <cell r="V260" t="str">
            <v>B</v>
          </cell>
        </row>
        <row r="261">
          <cell r="F261" t="str">
            <v>4.13.02</v>
          </cell>
          <cell r="H261" t="str">
            <v>JEMBATAN PADA JALAN KABUPATEN/KOTA LOKAL</v>
          </cell>
          <cell r="I261" t="str">
            <v>04.13.02.03.08</v>
          </cell>
          <cell r="K261" t="str">
            <v>BETON</v>
          </cell>
          <cell r="L261" t="str">
            <v>8</v>
          </cell>
          <cell r="M261">
            <v>6</v>
          </cell>
          <cell r="N261">
            <v>48</v>
          </cell>
          <cell r="O261" t="str">
            <v>JEMBATAN SEI UJUNG TANJUNG</v>
          </cell>
          <cell r="P261">
            <v>2006</v>
          </cell>
          <cell r="S261" t="str">
            <v>12.04.06.05.00.06.00</v>
          </cell>
          <cell r="T261" t="str">
            <v>APBD</v>
          </cell>
          <cell r="U261">
            <v>324000000</v>
          </cell>
          <cell r="V261" t="str">
            <v>B</v>
          </cell>
        </row>
        <row r="262">
          <cell r="F262" t="str">
            <v>4.13.02</v>
          </cell>
          <cell r="H262" t="str">
            <v>JEMBATAN PADA JALAN KABUPATEN/KOTA LOKAL</v>
          </cell>
          <cell r="I262" t="str">
            <v>04.13.02.03.08</v>
          </cell>
          <cell r="K262" t="str">
            <v>BETON</v>
          </cell>
          <cell r="L262" t="str">
            <v>4</v>
          </cell>
          <cell r="M262">
            <v>6</v>
          </cell>
          <cell r="N262">
            <v>24</v>
          </cell>
          <cell r="O262" t="str">
            <v>SEI GUNUNG BALAI 2</v>
          </cell>
          <cell r="P262">
            <v>2004</v>
          </cell>
          <cell r="S262" t="str">
            <v>12.04.06.05.00.04.00</v>
          </cell>
          <cell r="T262" t="str">
            <v>APBD</v>
          </cell>
          <cell r="U262">
            <v>140400000</v>
          </cell>
          <cell r="V262" t="str">
            <v>B</v>
          </cell>
        </row>
        <row r="263">
          <cell r="F263" t="str">
            <v>4.13.02</v>
          </cell>
          <cell r="H263" t="str">
            <v>JEMBATAN PADA JALAN KABUPATEN/KOTA LOKAL</v>
          </cell>
          <cell r="I263" t="str">
            <v>04.13.02.03.08</v>
          </cell>
          <cell r="K263" t="str">
            <v>BAJA</v>
          </cell>
          <cell r="L263" t="str">
            <v>12</v>
          </cell>
          <cell r="M263">
            <v>5</v>
          </cell>
          <cell r="N263">
            <v>60</v>
          </cell>
          <cell r="O263" t="str">
            <v>PANGKALAN INDARUNG</v>
          </cell>
          <cell r="P263">
            <v>1982</v>
          </cell>
          <cell r="S263" t="str">
            <v>12.04.06.05.00.82.00</v>
          </cell>
          <cell r="T263" t="str">
            <v>APBD</v>
          </cell>
          <cell r="U263">
            <v>396000000</v>
          </cell>
          <cell r="V263" t="str">
            <v>B</v>
          </cell>
        </row>
        <row r="264">
          <cell r="F264" t="str">
            <v>4.13.02</v>
          </cell>
          <cell r="H264" t="str">
            <v>JEMBATAN PADA JALAN KABUPATEN/KOTA LOKAL</v>
          </cell>
          <cell r="I264" t="str">
            <v>04.13.02.03.08</v>
          </cell>
          <cell r="K264" t="str">
            <v>BETON</v>
          </cell>
          <cell r="L264" t="str">
            <v>4</v>
          </cell>
          <cell r="M264">
            <v>6</v>
          </cell>
          <cell r="N264">
            <v>24</v>
          </cell>
          <cell r="O264" t="str">
            <v>SEI GUNUNG BALAI I</v>
          </cell>
          <cell r="P264">
            <v>2004</v>
          </cell>
          <cell r="S264" t="str">
            <v>12.04.06.05.00.04.00</v>
          </cell>
          <cell r="T264" t="str">
            <v>APBD</v>
          </cell>
          <cell r="U264">
            <v>140400000</v>
          </cell>
          <cell r="V264" t="str">
            <v>B</v>
          </cell>
        </row>
        <row r="265">
          <cell r="F265" t="str">
            <v>4.13.02</v>
          </cell>
          <cell r="H265" t="str">
            <v>JEMBATAN PADA JALAN KABUPATEN/KOTA LOKAL</v>
          </cell>
          <cell r="I265" t="str">
            <v>04.13.02.03.08</v>
          </cell>
          <cell r="K265" t="str">
            <v>BETON</v>
          </cell>
          <cell r="L265" t="str">
            <v>16</v>
          </cell>
          <cell r="M265">
            <v>6</v>
          </cell>
          <cell r="N265">
            <v>96</v>
          </cell>
          <cell r="O265" t="str">
            <v>JEMBATAN SEI MUARO</v>
          </cell>
          <cell r="P265">
            <v>2006</v>
          </cell>
          <cell r="S265" t="str">
            <v>12.04.06.05.00.06.00</v>
          </cell>
          <cell r="T265" t="str">
            <v>APBD</v>
          </cell>
          <cell r="U265">
            <v>720000000</v>
          </cell>
          <cell r="V265" t="str">
            <v>B</v>
          </cell>
        </row>
        <row r="266">
          <cell r="F266" t="str">
            <v>4.13.02</v>
          </cell>
          <cell r="H266" t="str">
            <v>JEMBATAN PADA JALAN KABUPATEN/KOTA LOKAL</v>
          </cell>
          <cell r="I266" t="str">
            <v>04.13.02.03.08</v>
          </cell>
          <cell r="K266" t="str">
            <v>BETON</v>
          </cell>
          <cell r="L266" t="str">
            <v>8</v>
          </cell>
          <cell r="M266">
            <v>6</v>
          </cell>
          <cell r="N266">
            <v>48</v>
          </cell>
          <cell r="O266" t="str">
            <v>JEMBATAN SEI SIPAN</v>
          </cell>
          <cell r="P266">
            <v>2005</v>
          </cell>
          <cell r="S266" t="str">
            <v>12.04.06.05.00.05.00</v>
          </cell>
          <cell r="T266" t="str">
            <v>APBD</v>
          </cell>
          <cell r="U266">
            <v>384000000</v>
          </cell>
          <cell r="V266" t="str">
            <v>B</v>
          </cell>
        </row>
        <row r="267">
          <cell r="F267" t="str">
            <v>4.13.02</v>
          </cell>
          <cell r="H267" t="str">
            <v>JEMBATAN PADA JALAN KABUPATEN/KOTA LOKAL</v>
          </cell>
          <cell r="I267" t="str">
            <v>04.13.02.03.08</v>
          </cell>
          <cell r="K267" t="str">
            <v>BETON</v>
          </cell>
          <cell r="L267" t="str">
            <v>4</v>
          </cell>
          <cell r="M267">
            <v>6</v>
          </cell>
          <cell r="N267">
            <v>24</v>
          </cell>
          <cell r="O267" t="str">
            <v>SUNGAI INGU</v>
          </cell>
          <cell r="P267">
            <v>2004</v>
          </cell>
          <cell r="S267" t="str">
            <v>12.04.06.05.00.04.00</v>
          </cell>
          <cell r="T267" t="str">
            <v>APBD</v>
          </cell>
          <cell r="U267">
            <v>140400000</v>
          </cell>
          <cell r="V267" t="str">
            <v>B</v>
          </cell>
        </row>
        <row r="268">
          <cell r="F268" t="str">
            <v>4.13.02</v>
          </cell>
          <cell r="H268" t="str">
            <v>JEMBATAN PADA JALAN KABUPATEN/KOTA LOKAL</v>
          </cell>
          <cell r="I268" t="str">
            <v>04.13.02.03.08</v>
          </cell>
          <cell r="K268" t="str">
            <v>BETON</v>
          </cell>
          <cell r="L268" t="str">
            <v>6</v>
          </cell>
          <cell r="M268">
            <v>6</v>
          </cell>
          <cell r="N268">
            <v>36</v>
          </cell>
          <cell r="O268" t="str">
            <v>BOX CULVERT</v>
          </cell>
          <cell r="P268">
            <v>1996</v>
          </cell>
          <cell r="S268" t="str">
            <v>12.04.06.05.00.96.00</v>
          </cell>
          <cell r="T268" t="str">
            <v>APBN</v>
          </cell>
          <cell r="U268">
            <v>135000000</v>
          </cell>
          <cell r="V268" t="str">
            <v>B</v>
          </cell>
        </row>
        <row r="269">
          <cell r="F269" t="str">
            <v>4.13.02</v>
          </cell>
          <cell r="H269" t="str">
            <v>JEMBATAN PADA JALAN KABUPATEN/KOTA LOKAL</v>
          </cell>
          <cell r="I269" t="str">
            <v>04.13.02.03.08</v>
          </cell>
          <cell r="K269" t="str">
            <v>BETON</v>
          </cell>
          <cell r="L269" t="str">
            <v>6</v>
          </cell>
          <cell r="M269">
            <v>6</v>
          </cell>
          <cell r="N269">
            <v>36</v>
          </cell>
          <cell r="O269" t="str">
            <v>PASAR BARU BASERAH</v>
          </cell>
          <cell r="P269">
            <v>1995</v>
          </cell>
          <cell r="S269" t="str">
            <v>12.04.06.05.00.95.00</v>
          </cell>
          <cell r="T269" t="str">
            <v>APBN</v>
          </cell>
          <cell r="U269">
            <v>252000000</v>
          </cell>
          <cell r="V269" t="str">
            <v>B</v>
          </cell>
        </row>
        <row r="270">
          <cell r="F270" t="str">
            <v>4.13.02</v>
          </cell>
          <cell r="H270" t="str">
            <v>JEMBATAN PADA JALAN KABUPATEN/KOTA LOKAL</v>
          </cell>
          <cell r="I270" t="str">
            <v>04.13.02.03.08</v>
          </cell>
          <cell r="K270" t="str">
            <v>BETON</v>
          </cell>
          <cell r="L270" t="str">
            <v>8</v>
          </cell>
          <cell r="M270">
            <v>6</v>
          </cell>
          <cell r="N270">
            <v>48</v>
          </cell>
          <cell r="O270" t="str">
            <v>SEI PENDULAGAN</v>
          </cell>
          <cell r="P270">
            <v>1978</v>
          </cell>
          <cell r="S270" t="str">
            <v>12.04.06.05.00.78.00</v>
          </cell>
          <cell r="T270" t="str">
            <v>APBN</v>
          </cell>
          <cell r="U270">
            <v>336000000</v>
          </cell>
          <cell r="V270" t="str">
            <v>B</v>
          </cell>
        </row>
        <row r="271">
          <cell r="F271" t="str">
            <v>4.13.02</v>
          </cell>
          <cell r="H271" t="str">
            <v>JEMBATAN PADA JALAN KABUPATEN/KOTA LOKAL</v>
          </cell>
          <cell r="I271" t="str">
            <v>04.13.02.03.08</v>
          </cell>
          <cell r="K271" t="str">
            <v>BAJA</v>
          </cell>
          <cell r="L271" t="str">
            <v>10</v>
          </cell>
          <cell r="M271">
            <v>8</v>
          </cell>
          <cell r="N271">
            <v>80</v>
          </cell>
          <cell r="O271" t="str">
            <v>KEBUN LADO I</v>
          </cell>
          <cell r="P271">
            <v>1990</v>
          </cell>
          <cell r="S271" t="str">
            <v>12.04.06.05.00.90.00</v>
          </cell>
          <cell r="T271" t="str">
            <v>APBD</v>
          </cell>
          <cell r="U271">
            <v>528000000</v>
          </cell>
          <cell r="V271" t="str">
            <v>B</v>
          </cell>
        </row>
        <row r="272">
          <cell r="F272" t="str">
            <v>4.13.02</v>
          </cell>
          <cell r="H272" t="str">
            <v>JEMBATAN PADA JALAN KABUPATEN/KOTA LOKAL</v>
          </cell>
          <cell r="I272" t="str">
            <v>04.13.02.03.08</v>
          </cell>
          <cell r="K272" t="str">
            <v>BAJA</v>
          </cell>
          <cell r="L272" t="str">
            <v>8</v>
          </cell>
          <cell r="M272">
            <v>5</v>
          </cell>
          <cell r="N272">
            <v>40</v>
          </cell>
          <cell r="O272" t="str">
            <v>SEI BAWANG</v>
          </cell>
          <cell r="P272">
            <v>1990</v>
          </cell>
          <cell r="S272" t="str">
            <v>12.04.06.05.00.90.00</v>
          </cell>
          <cell r="T272" t="str">
            <v>APBD</v>
          </cell>
          <cell r="U272">
            <v>180000000</v>
          </cell>
          <cell r="V272" t="str">
            <v>KB</v>
          </cell>
        </row>
        <row r="273">
          <cell r="F273" t="str">
            <v>4.13.02</v>
          </cell>
          <cell r="H273" t="str">
            <v>JEMBATAN PADA JALAN KABUPATEN/KOTA LOKAL</v>
          </cell>
          <cell r="I273" t="str">
            <v>04.13.02.03.08</v>
          </cell>
          <cell r="K273" t="str">
            <v>BETON</v>
          </cell>
          <cell r="L273" t="str">
            <v>6</v>
          </cell>
          <cell r="M273">
            <v>6</v>
          </cell>
          <cell r="N273">
            <v>36</v>
          </cell>
          <cell r="O273" t="str">
            <v>BOX CULVERT</v>
          </cell>
          <cell r="P273">
            <v>1984</v>
          </cell>
          <cell r="S273" t="str">
            <v>12.04.06.05.00.84.00</v>
          </cell>
          <cell r="T273" t="str">
            <v>APBN</v>
          </cell>
          <cell r="U273">
            <v>252000000</v>
          </cell>
          <cell r="V273" t="str">
            <v>B</v>
          </cell>
        </row>
        <row r="274">
          <cell r="F274" t="str">
            <v>4.13.02</v>
          </cell>
          <cell r="H274" t="str">
            <v>JEMBATAN PADA JALAN KABUPATEN/KOTA LOKAL</v>
          </cell>
          <cell r="I274" t="str">
            <v>04.13.02.03.08</v>
          </cell>
          <cell r="K274" t="str">
            <v>BAJA</v>
          </cell>
          <cell r="L274" t="str">
            <v>15</v>
          </cell>
          <cell r="M274">
            <v>6</v>
          </cell>
          <cell r="N274">
            <v>90</v>
          </cell>
          <cell r="O274" t="str">
            <v>SEI IYAN</v>
          </cell>
          <cell r="P274">
            <v>1986</v>
          </cell>
          <cell r="S274" t="str">
            <v>12.04.06.05.00.86.00</v>
          </cell>
          <cell r="T274" t="str">
            <v>APBD</v>
          </cell>
          <cell r="U274">
            <v>486000000</v>
          </cell>
          <cell r="V274" t="str">
            <v>B</v>
          </cell>
        </row>
        <row r="275">
          <cell r="F275" t="str">
            <v>4.13.02</v>
          </cell>
          <cell r="H275" t="str">
            <v>JEMBATAN PADA JALAN KABUPATEN/KOTA LOKAL</v>
          </cell>
          <cell r="I275" t="str">
            <v>04.13.02.03.08</v>
          </cell>
          <cell r="K275" t="str">
            <v>BETON</v>
          </cell>
          <cell r="L275" t="str">
            <v>40</v>
          </cell>
          <cell r="M275">
            <v>6</v>
          </cell>
          <cell r="N275">
            <v>240</v>
          </cell>
          <cell r="O275" t="str">
            <v>SEI BATANG BALAI</v>
          </cell>
          <cell r="P275">
            <v>1988</v>
          </cell>
          <cell r="S275" t="str">
            <v>12.04.06.05.00.88.00</v>
          </cell>
          <cell r="T275" t="str">
            <v>APBN</v>
          </cell>
          <cell r="U275">
            <v>1848000000</v>
          </cell>
          <cell r="V275" t="str">
            <v>B</v>
          </cell>
        </row>
        <row r="276">
          <cell r="F276" t="str">
            <v>4.13.02</v>
          </cell>
          <cell r="H276" t="str">
            <v>JEMBATAN PADA JALAN KABUPATEN/KOTA LOKAL</v>
          </cell>
          <cell r="I276" t="str">
            <v>04.13.02.03.08</v>
          </cell>
          <cell r="K276" t="str">
            <v>BAJA</v>
          </cell>
          <cell r="L276" t="str">
            <v>8</v>
          </cell>
          <cell r="M276">
            <v>8</v>
          </cell>
          <cell r="N276">
            <v>64</v>
          </cell>
          <cell r="O276" t="str">
            <v>SUNGAI KAPAN</v>
          </cell>
          <cell r="P276">
            <v>1981</v>
          </cell>
          <cell r="S276" t="str">
            <v>12.04.06.05.00.81.00</v>
          </cell>
          <cell r="T276" t="str">
            <v>APBD</v>
          </cell>
          <cell r="U276">
            <v>422400000</v>
          </cell>
          <cell r="V276" t="str">
            <v>B</v>
          </cell>
        </row>
        <row r="277">
          <cell r="F277" t="str">
            <v>4.13.02</v>
          </cell>
          <cell r="H277" t="str">
            <v>JEMBATAN PADA JALAN KABUPATEN/KOTA LOKAL</v>
          </cell>
          <cell r="I277" t="str">
            <v>04.13.02.03.08</v>
          </cell>
          <cell r="K277" t="str">
            <v>BETON</v>
          </cell>
          <cell r="L277" t="str">
            <v>25</v>
          </cell>
          <cell r="M277">
            <v>6</v>
          </cell>
          <cell r="N277">
            <v>150</v>
          </cell>
          <cell r="O277" t="str">
            <v>JEMBATAN TEPIAN ULAK</v>
          </cell>
          <cell r="P277">
            <v>2006</v>
          </cell>
          <cell r="S277" t="str">
            <v>12.04.06.05.00.06.00</v>
          </cell>
          <cell r="T277" t="str">
            <v>APBD</v>
          </cell>
          <cell r="U277">
            <v>1320000000</v>
          </cell>
          <cell r="V277" t="str">
            <v>B</v>
          </cell>
        </row>
        <row r="278">
          <cell r="F278" t="str">
            <v>4.13.02</v>
          </cell>
          <cell r="H278" t="str">
            <v>JEMBATAN PADA JALAN KABUPATEN/KOTA LOKAL</v>
          </cell>
          <cell r="I278" t="str">
            <v>04.13.02.03.08</v>
          </cell>
          <cell r="K278" t="str">
            <v>BETON</v>
          </cell>
          <cell r="L278" t="str">
            <v>8</v>
          </cell>
          <cell r="M278">
            <v>8</v>
          </cell>
          <cell r="N278">
            <v>64</v>
          </cell>
          <cell r="O278" t="str">
            <v>SEI PARIT</v>
          </cell>
          <cell r="P278">
            <v>2006</v>
          </cell>
          <cell r="S278" t="str">
            <v>12.04.06.05.00.06.00</v>
          </cell>
          <cell r="T278" t="str">
            <v>APBD</v>
          </cell>
          <cell r="U278">
            <v>528000000</v>
          </cell>
          <cell r="V278" t="str">
            <v>B</v>
          </cell>
        </row>
        <row r="279">
          <cell r="F279" t="str">
            <v>4.13.02</v>
          </cell>
          <cell r="H279" t="str">
            <v>JEMBATAN PADA JALAN KABUPATEN/KOTA LOKAL</v>
          </cell>
          <cell r="I279" t="str">
            <v>04.13.02.03.08</v>
          </cell>
          <cell r="K279" t="str">
            <v>BETON</v>
          </cell>
          <cell r="L279" t="str">
            <v>46</v>
          </cell>
          <cell r="M279">
            <v>6</v>
          </cell>
          <cell r="N279">
            <v>276</v>
          </cell>
          <cell r="O279" t="str">
            <v>BASERAH SEI SALAK</v>
          </cell>
          <cell r="P279">
            <v>1987</v>
          </cell>
          <cell r="S279" t="str">
            <v>12.04.06.05.00.87.00</v>
          </cell>
          <cell r="T279" t="str">
            <v>APBN</v>
          </cell>
          <cell r="U279">
            <v>2125200000</v>
          </cell>
          <cell r="V279" t="str">
            <v>B</v>
          </cell>
        </row>
        <row r="280">
          <cell r="E280" t="str">
            <v>J3.1</v>
          </cell>
          <cell r="F280" t="str">
            <v>4.13.02</v>
          </cell>
          <cell r="H280" t="str">
            <v>JEMBATAN PADA JALAN KABUPATEN/KOTA LOKAL</v>
          </cell>
          <cell r="I280" t="str">
            <v>04.13.02.03.08</v>
          </cell>
          <cell r="K280" t="str">
            <v>BETON</v>
          </cell>
          <cell r="L280" t="str">
            <v>17</v>
          </cell>
          <cell r="M280">
            <v>6</v>
          </cell>
          <cell r="N280">
            <v>102</v>
          </cell>
          <cell r="O280" t="str">
            <v>DESA PULAU MUNGKUR</v>
          </cell>
          <cell r="P280">
            <v>2004</v>
          </cell>
          <cell r="S280" t="str">
            <v>12.04.06.05.00.04.00</v>
          </cell>
          <cell r="T280" t="str">
            <v>APBD</v>
          </cell>
          <cell r="U280">
            <v>841500000</v>
          </cell>
          <cell r="V280" t="str">
            <v>B</v>
          </cell>
        </row>
        <row r="281">
          <cell r="F281" t="str">
            <v>4.13.02</v>
          </cell>
          <cell r="H281" t="str">
            <v>JEMBATAN PADA JALAN KABUPATEN/KOTA LOKAL</v>
          </cell>
          <cell r="I281" t="str">
            <v>04.13.02.03.08</v>
          </cell>
          <cell r="K281" t="str">
            <v>BETON</v>
          </cell>
          <cell r="L281" t="str">
            <v>15</v>
          </cell>
          <cell r="M281">
            <v>6</v>
          </cell>
          <cell r="N281">
            <v>90</v>
          </cell>
          <cell r="O281" t="str">
            <v>SIBEROBAH</v>
          </cell>
          <cell r="P281">
            <v>2001</v>
          </cell>
          <cell r="S281" t="str">
            <v>12.04.06.05.00.01.00</v>
          </cell>
          <cell r="T281" t="str">
            <v>APBD</v>
          </cell>
          <cell r="U281">
            <v>495000000</v>
          </cell>
          <cell r="V281" t="str">
            <v>B</v>
          </cell>
        </row>
        <row r="282">
          <cell r="F282" t="str">
            <v>4.13.02</v>
          </cell>
          <cell r="H282" t="str">
            <v>JEMBATAN PADA JALAN KABUPATEN/KOTA LOKAL</v>
          </cell>
          <cell r="I282" t="str">
            <v>04.13.02.03.08</v>
          </cell>
          <cell r="K282" t="str">
            <v>BETON</v>
          </cell>
          <cell r="L282" t="str">
            <v>36</v>
          </cell>
          <cell r="M282">
            <v>8</v>
          </cell>
          <cell r="N282">
            <v>288</v>
          </cell>
          <cell r="O282" t="str">
            <v>PULAU PADANG</v>
          </cell>
          <cell r="P282">
            <v>2004</v>
          </cell>
          <cell r="S282" t="str">
            <v>12.04.06.05.00.04.00</v>
          </cell>
          <cell r="T282" t="str">
            <v>APBD</v>
          </cell>
          <cell r="U282">
            <v>2059200000</v>
          </cell>
          <cell r="V282" t="str">
            <v>B</v>
          </cell>
        </row>
        <row r="283">
          <cell r="F283" t="str">
            <v>4.13.02</v>
          </cell>
          <cell r="H283" t="str">
            <v>JEMBATAN BETON</v>
          </cell>
          <cell r="I283" t="str">
            <v>04.13.02.04.01</v>
          </cell>
          <cell r="K283" t="str">
            <v>BETON</v>
          </cell>
          <cell r="L283" t="str">
            <v>15</v>
          </cell>
          <cell r="M283">
            <v>6</v>
          </cell>
          <cell r="N283">
            <v>90</v>
          </cell>
          <cell r="O283" t="str">
            <v>JEMBATAN SEBEROBAH</v>
          </cell>
          <cell r="P283">
            <v>2001</v>
          </cell>
          <cell r="S283" t="str">
            <v>12.04.06.05.00.01.00</v>
          </cell>
          <cell r="T283" t="str">
            <v>APBD</v>
          </cell>
          <cell r="U283">
            <v>495000000</v>
          </cell>
          <cell r="V283" t="str">
            <v>B</v>
          </cell>
        </row>
        <row r="284">
          <cell r="E284" t="str">
            <v>J3.2</v>
          </cell>
          <cell r="F284" t="str">
            <v>4.13.02</v>
          </cell>
          <cell r="H284" t="str">
            <v>JEMBATAN BETON</v>
          </cell>
          <cell r="I284" t="str">
            <v>04.13.02.04.01</v>
          </cell>
          <cell r="K284" t="str">
            <v>BETON</v>
          </cell>
          <cell r="L284" t="str">
            <v>17</v>
          </cell>
          <cell r="M284">
            <v>6</v>
          </cell>
          <cell r="N284">
            <v>102</v>
          </cell>
          <cell r="O284" t="str">
            <v>DESA PULAU MUNGKUR</v>
          </cell>
          <cell r="P284">
            <v>2004</v>
          </cell>
          <cell r="S284" t="str">
            <v>12.04.06.05.00.04.00</v>
          </cell>
          <cell r="T284" t="str">
            <v>APBD</v>
          </cell>
          <cell r="U284">
            <v>841500000</v>
          </cell>
          <cell r="V284" t="str">
            <v>B</v>
          </cell>
        </row>
        <row r="285">
          <cell r="E285" t="str">
            <v>J4.2</v>
          </cell>
          <cell r="F285" t="str">
            <v>4.13.02</v>
          </cell>
          <cell r="H285" t="str">
            <v>JEMBATAN KAYU</v>
          </cell>
          <cell r="I285" t="str">
            <v>04.13.02.04.03</v>
          </cell>
          <cell r="K285" t="str">
            <v>KAYU</v>
          </cell>
          <cell r="L285" t="str">
            <v>10</v>
          </cell>
          <cell r="M285">
            <v>5</v>
          </cell>
          <cell r="N285">
            <v>50</v>
          </cell>
          <cell r="O285" t="str">
            <v>JEMBATAN TEBERAU PANJANG</v>
          </cell>
          <cell r="P285">
            <v>2006</v>
          </cell>
          <cell r="S285" t="str">
            <v>12.04.06.05.00.06.00</v>
          </cell>
          <cell r="T285" t="str">
            <v>APBD</v>
          </cell>
          <cell r="U285">
            <v>150000000</v>
          </cell>
          <cell r="V285" t="str">
            <v>B</v>
          </cell>
        </row>
        <row r="286">
          <cell r="F286" t="str">
            <v>4.13.01</v>
          </cell>
          <cell r="H286" t="str">
            <v>JALAN PERUMNAS-TK. PEMBINA (NO. RUAS 024) LANJUTAN</v>
          </cell>
          <cell r="I286" t="str">
            <v>04.13.01.03.06</v>
          </cell>
          <cell r="K286" t="str">
            <v>Aspal</v>
          </cell>
          <cell r="L286">
            <v>1.19</v>
          </cell>
          <cell r="N286">
            <v>1.19</v>
          </cell>
          <cell r="O286" t="str">
            <v>PERUMNAS-TK. PEMBINA</v>
          </cell>
          <cell r="P286">
            <v>2007</v>
          </cell>
          <cell r="T286" t="str">
            <v>APBD</v>
          </cell>
          <cell r="U286">
            <v>1750542695.4095719</v>
          </cell>
          <cell r="V286" t="str">
            <v>B</v>
          </cell>
        </row>
        <row r="287">
          <cell r="E287" t="str">
            <v>75.2</v>
          </cell>
          <cell r="F287" t="str">
            <v>4.13.01</v>
          </cell>
          <cell r="H287" t="str">
            <v>JALAN BUNDARAN DPRD - JALAN PROPINSI PELEBARAN ASPAL 1.194 KM) LANJUTAN</v>
          </cell>
          <cell r="I287" t="str">
            <v>04.13.01.03.06</v>
          </cell>
          <cell r="K287" t="str">
            <v>Aspal</v>
          </cell>
          <cell r="N287">
            <v>1194</v>
          </cell>
          <cell r="O287" t="str">
            <v>BUNDARAN DPRD - JALAN PROPINSI</v>
          </cell>
          <cell r="P287">
            <v>2007</v>
          </cell>
          <cell r="T287" t="str">
            <v>APBD</v>
          </cell>
          <cell r="U287">
            <v>1797674273.4540961</v>
          </cell>
          <cell r="V287" t="str">
            <v>B</v>
          </cell>
        </row>
        <row r="288">
          <cell r="F288" t="str">
            <v>4.13.01</v>
          </cell>
          <cell r="H288" t="str">
            <v>JALAN SIMPANG TIGA - SINAMBEK PELEBARAN - 3,00 KM ) LANJUTAN</v>
          </cell>
          <cell r="I288" t="str">
            <v>04.13.01.03.06</v>
          </cell>
          <cell r="K288" t="str">
            <v>Aspal</v>
          </cell>
          <cell r="N288">
            <v>3000</v>
          </cell>
          <cell r="O288" t="str">
            <v>SP.TIGA-SINAMBEK-GERBANG KOTA JAKE</v>
          </cell>
          <cell r="P288">
            <v>2007</v>
          </cell>
          <cell r="T288" t="str">
            <v>APBD</v>
          </cell>
          <cell r="U288">
            <v>2826398290.872139</v>
          </cell>
          <cell r="V288" t="str">
            <v>B</v>
          </cell>
        </row>
        <row r="289">
          <cell r="E289" t="str">
            <v>65.2</v>
          </cell>
          <cell r="F289" t="str">
            <v>4.13.01</v>
          </cell>
          <cell r="H289" t="str">
            <v>JALAN STM - BERINGIN/MAN ASPAL 1,50 KM/ PELEBARAN JALAN) + DALAM KOTA TL. KUANTAN</v>
          </cell>
          <cell r="I289" t="str">
            <v>04.13.01.03.06</v>
          </cell>
          <cell r="K289" t="str">
            <v>Aspal</v>
          </cell>
          <cell r="N289">
            <v>1500</v>
          </cell>
          <cell r="O289" t="str">
            <v>STM - BERINGIN</v>
          </cell>
          <cell r="P289">
            <v>2007</v>
          </cell>
          <cell r="T289" t="str">
            <v>APBD</v>
          </cell>
          <cell r="U289">
            <v>1990033077.2583308</v>
          </cell>
          <cell r="V289" t="str">
            <v>B</v>
          </cell>
        </row>
        <row r="290">
          <cell r="F290" t="str">
            <v>4.13.01</v>
          </cell>
          <cell r="H290" t="str">
            <v>JALAN SINAMBEK - GERBANG KOTA (JAKE) PELEBARAN ( 2,275 KM X RP. 996.043.950,-)</v>
          </cell>
          <cell r="I290" t="str">
            <v>04.13.01.03.06</v>
          </cell>
          <cell r="K290" t="str">
            <v>Aspal</v>
          </cell>
          <cell r="N290">
            <v>2275</v>
          </cell>
          <cell r="O290" t="str">
            <v>SP.TIGA-SINAMBEK-GERBANG KOTA JAKE</v>
          </cell>
          <cell r="P290">
            <v>2007</v>
          </cell>
          <cell r="T290" t="str">
            <v>APBD</v>
          </cell>
          <cell r="U290">
            <v>2194386304.3273997</v>
          </cell>
          <cell r="V290" t="str">
            <v>B</v>
          </cell>
        </row>
        <row r="291">
          <cell r="F291" t="str">
            <v>4.13.01</v>
          </cell>
          <cell r="H291" t="str">
            <v>JALAN KOTA TELUK KUANTAN - GERBANG KOTA SENTAJO) PELEBARAN</v>
          </cell>
          <cell r="I291" t="str">
            <v>04.13.01.03.06</v>
          </cell>
          <cell r="K291" t="str">
            <v>Aspal</v>
          </cell>
          <cell r="O291" t="str">
            <v>KOTA TELUK KUANTAN - GERBANG KOTA SENTAJO</v>
          </cell>
          <cell r="P291">
            <v>2007</v>
          </cell>
          <cell r="T291" t="str">
            <v>APBD</v>
          </cell>
          <cell r="U291">
            <v>5037798091.3787003</v>
          </cell>
          <cell r="V291" t="str">
            <v>B</v>
          </cell>
        </row>
        <row r="292">
          <cell r="F292" t="str">
            <v>4.13.01</v>
          </cell>
          <cell r="H292" t="str">
            <v>JL. LINGKUNGAN PERUMNAS (ASPAL 1 KM)</v>
          </cell>
          <cell r="I292" t="str">
            <v>04.13.01.03.06</v>
          </cell>
          <cell r="K292" t="str">
            <v>Aspal</v>
          </cell>
          <cell r="N292">
            <v>1000</v>
          </cell>
          <cell r="O292" t="str">
            <v>PERUMNAS</v>
          </cell>
          <cell r="P292">
            <v>2007</v>
          </cell>
          <cell r="T292" t="str">
            <v>APBD</v>
          </cell>
          <cell r="U292">
            <v>1259881574.9739072</v>
          </cell>
          <cell r="V292" t="str">
            <v>B</v>
          </cell>
        </row>
        <row r="293">
          <cell r="F293" t="str">
            <v>4.13.01</v>
          </cell>
          <cell r="H293" t="str">
            <v>JALAN KP. BARU SENTAJO ASPAL : 1,158 KM X RP. 1.260.000.000,-)</v>
          </cell>
          <cell r="I293" t="str">
            <v>04.13.01.03.06</v>
          </cell>
          <cell r="K293" t="str">
            <v>Aspal</v>
          </cell>
          <cell r="N293">
            <v>1158</v>
          </cell>
          <cell r="O293" t="str">
            <v>Kampung Baru sentajo</v>
          </cell>
          <cell r="P293">
            <v>2007</v>
          </cell>
          <cell r="T293" t="str">
            <v>APBD</v>
          </cell>
          <cell r="U293">
            <v>1445197841.9462903</v>
          </cell>
          <cell r="V293" t="str">
            <v>B</v>
          </cell>
        </row>
        <row r="294">
          <cell r="E294" t="str">
            <v>28.1</v>
          </cell>
          <cell r="F294" t="str">
            <v>4.13.01</v>
          </cell>
          <cell r="H294" t="str">
            <v>JALAN PULAU KOMANG - KOTO SENTAJO (2,5 KM)</v>
          </cell>
          <cell r="I294" t="str">
            <v>04.13.01.03.06</v>
          </cell>
          <cell r="K294" t="str">
            <v>Aspal</v>
          </cell>
          <cell r="L294">
            <v>6500</v>
          </cell>
          <cell r="M294">
            <v>8</v>
          </cell>
          <cell r="N294">
            <v>52000</v>
          </cell>
          <cell r="O294" t="str">
            <v>PULAU KOMANG - KOTO SENTAJO</v>
          </cell>
          <cell r="P294">
            <v>2007</v>
          </cell>
          <cell r="T294" t="str">
            <v>APBD</v>
          </cell>
          <cell r="U294">
            <v>3995337645.1723862</v>
          </cell>
          <cell r="V294" t="str">
            <v>B</v>
          </cell>
        </row>
        <row r="295">
          <cell r="F295" t="str">
            <v>4.13.01</v>
          </cell>
          <cell r="H295" t="str">
            <v>JALAN SEI. KAYU ARO - KOMPLEK PENDIDIKAN MUARA LEMBU</v>
          </cell>
          <cell r="I295" t="str">
            <v>04.13.01.03.06</v>
          </cell>
          <cell r="K295" t="str">
            <v>Aspal</v>
          </cell>
          <cell r="O295" t="str">
            <v>SEI. KAYU ARO - KOMPLEK PENDIDIKAN MUARA LEMBU</v>
          </cell>
          <cell r="P295">
            <v>2007</v>
          </cell>
          <cell r="T295" t="str">
            <v>APBD</v>
          </cell>
          <cell r="U295">
            <v>92623120.774719015</v>
          </cell>
        </row>
        <row r="296">
          <cell r="E296" t="str">
            <v>245.1</v>
          </cell>
          <cell r="F296" t="str">
            <v>4.13.01</v>
          </cell>
          <cell r="H296" t="str">
            <v>PENINGKATAN JALAN SIM. 4 PT. WANASARI - DESA SUKA MAJU (ASPAL)</v>
          </cell>
          <cell r="I296" t="str">
            <v>04.13.01.03.06</v>
          </cell>
          <cell r="K296" t="str">
            <v>Aspal</v>
          </cell>
          <cell r="O296" t="str">
            <v>SP. 4 PT. WANASARI - SUKAMAJU</v>
          </cell>
          <cell r="P296">
            <v>2007</v>
          </cell>
          <cell r="T296" t="str">
            <v>APBD</v>
          </cell>
          <cell r="U296">
            <v>9470100204.3266697</v>
          </cell>
          <cell r="V296" t="str">
            <v>B</v>
          </cell>
          <cell r="W296">
            <v>1858553044</v>
          </cell>
        </row>
        <row r="297">
          <cell r="F297" t="str">
            <v>4.13.01</v>
          </cell>
          <cell r="H297" t="str">
            <v>PENINGKATAN JL. LINGKAR DESA PETAI (ASPAL 1 KM)</v>
          </cell>
          <cell r="I297" t="str">
            <v>04.13.01.03.06</v>
          </cell>
          <cell r="K297" t="str">
            <v>Aspal</v>
          </cell>
          <cell r="N297">
            <v>1000</v>
          </cell>
          <cell r="O297" t="str">
            <v>LINGKAR DESA PETAI</v>
          </cell>
          <cell r="P297">
            <v>2007</v>
          </cell>
          <cell r="T297" t="str">
            <v>APBD</v>
          </cell>
          <cell r="U297">
            <v>1495355556.08446</v>
          </cell>
          <cell r="V297" t="str">
            <v>B</v>
          </cell>
        </row>
        <row r="298">
          <cell r="F298" t="str">
            <v>4.13.01</v>
          </cell>
          <cell r="H298" t="str">
            <v>PEMBANGUNAN JALAN PS. LB. AMBACANG - JEMBT. MA'RIPAT MARJANI (0,210 KM) + BOX CULVERT</v>
          </cell>
          <cell r="I298" t="str">
            <v>04.13.01.03.06</v>
          </cell>
          <cell r="K298" t="str">
            <v>Aspal</v>
          </cell>
          <cell r="N298">
            <v>210</v>
          </cell>
          <cell r="O298" t="str">
            <v>LB. AMBACANG - JEMBT. MA'RIPAT MARJANI</v>
          </cell>
          <cell r="P298">
            <v>2007</v>
          </cell>
          <cell r="T298" t="str">
            <v>APBD</v>
          </cell>
          <cell r="U298">
            <v>1601590326.3398361</v>
          </cell>
          <cell r="V298" t="str">
            <v>B</v>
          </cell>
        </row>
        <row r="299">
          <cell r="E299" t="str">
            <v>90.1</v>
          </cell>
          <cell r="F299" t="str">
            <v>4.13.01</v>
          </cell>
          <cell r="H299" t="str">
            <v>PENINGKATAN JALAN SIBEROBAH - SANGAU (ASPAL)</v>
          </cell>
          <cell r="I299" t="str">
            <v>04.13.01.03.06</v>
          </cell>
          <cell r="K299" t="str">
            <v>Aspal</v>
          </cell>
          <cell r="N299">
            <v>1000</v>
          </cell>
          <cell r="O299" t="str">
            <v>SIBEROBAH - SANGAU</v>
          </cell>
          <cell r="P299">
            <v>2007</v>
          </cell>
          <cell r="T299" t="str">
            <v>APBD</v>
          </cell>
          <cell r="U299">
            <v>1236351311.7744997</v>
          </cell>
          <cell r="V299" t="str">
            <v>B</v>
          </cell>
        </row>
        <row r="300">
          <cell r="F300" t="str">
            <v>4.13.01</v>
          </cell>
          <cell r="H300" t="str">
            <v>PENINGKATAN JALAN LB. JAMBI - SEI. BESAR (DESA PANTAI ) ASPAL 1 KM</v>
          </cell>
          <cell r="I300" t="str">
            <v>04.13.01.03.06</v>
          </cell>
          <cell r="K300" t="str">
            <v>Aspal</v>
          </cell>
          <cell r="N300">
            <v>1000</v>
          </cell>
          <cell r="O300" t="str">
            <v xml:space="preserve"> LUBUK JAMBI - SEI BESAR</v>
          </cell>
          <cell r="P300">
            <v>2007</v>
          </cell>
          <cell r="T300" t="str">
            <v>APBD</v>
          </cell>
          <cell r="U300">
            <v>1286184534.3929939</v>
          </cell>
          <cell r="V300" t="str">
            <v>B</v>
          </cell>
        </row>
        <row r="301">
          <cell r="F301" t="str">
            <v>4.13.01</v>
          </cell>
          <cell r="H301" t="str">
            <v>PENINGKATAN JALAN TERATAI AIR HITAM - LOKASI PETERNAKAN ( UR. PIL. 2 KM ; RUTIN 1,0 KM )</v>
          </cell>
          <cell r="I301" t="str">
            <v>04.13.01.03.06</v>
          </cell>
          <cell r="K301" t="str">
            <v>Aspal</v>
          </cell>
          <cell r="N301">
            <v>2000</v>
          </cell>
          <cell r="O301" t="str">
            <v>TERATAI AIR HITAM - LOKASI PETERNAKAN</v>
          </cell>
          <cell r="P301">
            <v>2007</v>
          </cell>
          <cell r="T301" t="str">
            <v>APBD</v>
          </cell>
          <cell r="U301">
            <v>3309782443.4143963</v>
          </cell>
          <cell r="V301" t="str">
            <v>B</v>
          </cell>
        </row>
        <row r="302">
          <cell r="F302" t="str">
            <v>4.13.01</v>
          </cell>
          <cell r="H302" t="str">
            <v>PENINGKATAN JL. LINGKAR PUKESMAS PANGEAN (ASPAL 1 KM)</v>
          </cell>
          <cell r="I302" t="str">
            <v>04.13.01.03.06</v>
          </cell>
          <cell r="K302" t="str">
            <v>Aspal</v>
          </cell>
          <cell r="N302">
            <v>1000</v>
          </cell>
          <cell r="O302" t="str">
            <v>LINGKAR PUKESMAS PANGEAN</v>
          </cell>
          <cell r="P302">
            <v>2007</v>
          </cell>
          <cell r="T302" t="str">
            <v>APBD</v>
          </cell>
          <cell r="U302">
            <v>2746245475.7522197</v>
          </cell>
          <cell r="V302" t="str">
            <v>B</v>
          </cell>
        </row>
        <row r="303">
          <cell r="E303" t="str">
            <v>302.2</v>
          </cell>
          <cell r="F303" t="str">
            <v>4.13.01</v>
          </cell>
          <cell r="H303" t="str">
            <v>PENINGKATAN JALAN KOTO INUMAN - PULAU BUSUK (ASPAL 1,00 KM ) LANJUTAN</v>
          </cell>
          <cell r="I303" t="str">
            <v>04.13.01.03.06</v>
          </cell>
          <cell r="K303" t="str">
            <v>Aspal</v>
          </cell>
          <cell r="N303">
            <v>1000</v>
          </cell>
          <cell r="O303" t="str">
            <v>KOTO INUMAN - PULAU BUSUK</v>
          </cell>
          <cell r="P303">
            <v>2007</v>
          </cell>
          <cell r="T303" t="str">
            <v>APBD</v>
          </cell>
          <cell r="U303">
            <v>2013774833.48155</v>
          </cell>
          <cell r="V303" t="str">
            <v>B</v>
          </cell>
        </row>
        <row r="304">
          <cell r="E304" t="str">
            <v>164.2</v>
          </cell>
          <cell r="F304" t="str">
            <v>4.13.01</v>
          </cell>
          <cell r="H304" t="str">
            <v>PENINGKATAN JALAN PANGEAN - SITUGAL ( ASPAL / PELEBARAN)</v>
          </cell>
          <cell r="I304" t="str">
            <v>04.13.01.03.06</v>
          </cell>
          <cell r="K304" t="str">
            <v>Aspal</v>
          </cell>
          <cell r="O304" t="str">
            <v>PANGEAN - SITUGAL</v>
          </cell>
          <cell r="P304">
            <v>2007</v>
          </cell>
          <cell r="T304" t="str">
            <v>APBD</v>
          </cell>
          <cell r="U304">
            <v>5825831760.3196297</v>
          </cell>
          <cell r="V304" t="str">
            <v>B</v>
          </cell>
        </row>
        <row r="305">
          <cell r="F305" t="str">
            <v>4.13.01</v>
          </cell>
          <cell r="H305" t="str">
            <v>PENINGKATAN JALAN DALAM KOTA BASERAH (ASPAL 1,0 KM)</v>
          </cell>
          <cell r="I305" t="str">
            <v>04.13.01.03.06</v>
          </cell>
          <cell r="K305" t="str">
            <v>Aspal</v>
          </cell>
          <cell r="N305">
            <v>1000</v>
          </cell>
          <cell r="O305" t="str">
            <v>KOTA BASERAH</v>
          </cell>
          <cell r="P305">
            <v>2007</v>
          </cell>
          <cell r="T305" t="str">
            <v>APBD</v>
          </cell>
          <cell r="U305">
            <v>1143090531.604764</v>
          </cell>
          <cell r="V305" t="str">
            <v>B</v>
          </cell>
        </row>
        <row r="306">
          <cell r="F306" t="str">
            <v>4.13.01</v>
          </cell>
          <cell r="H306" t="str">
            <v>PENINGKATAN JALAN MENJU JEMBATAN CERENTI (U.PIL 1,7 KM)</v>
          </cell>
          <cell r="I306" t="str">
            <v>04.13.01.03.06</v>
          </cell>
          <cell r="K306" t="str">
            <v>Aspal</v>
          </cell>
          <cell r="N306">
            <v>1700</v>
          </cell>
          <cell r="O306" t="str">
            <v>PENGHUBUNG JEMBATAN CERENTI</v>
          </cell>
          <cell r="P306">
            <v>2007</v>
          </cell>
          <cell r="T306" t="str">
            <v>APBD</v>
          </cell>
          <cell r="U306">
            <v>364880737.00996</v>
          </cell>
          <cell r="V306" t="str">
            <v>B</v>
          </cell>
        </row>
        <row r="307">
          <cell r="F307" t="str">
            <v>4.13.01</v>
          </cell>
          <cell r="H307" t="str">
            <v>PENINGKATAN JALAN PETAPAHAN-PS. GUNUNG (ASPAL 1 KM)</v>
          </cell>
          <cell r="I307" t="str">
            <v>04.13.01.03.06</v>
          </cell>
          <cell r="K307" t="str">
            <v>Aspal</v>
          </cell>
          <cell r="N307">
            <v>1000</v>
          </cell>
          <cell r="O307" t="str">
            <v>PETAPAHAN-PS. GUNUNG</v>
          </cell>
          <cell r="P307">
            <v>2007</v>
          </cell>
          <cell r="T307" t="str">
            <v>APBD</v>
          </cell>
          <cell r="U307">
            <v>2746245475.7522197</v>
          </cell>
          <cell r="V307" t="str">
            <v>B</v>
          </cell>
        </row>
        <row r="308">
          <cell r="E308" t="str">
            <v>183.1</v>
          </cell>
          <cell r="F308" t="str">
            <v>4.13.02</v>
          </cell>
          <cell r="H308" t="str">
            <v>PEMBUATAN 1 UNIT BOX CULVERT 3 X 35 (DOUBLE) RUAS JALAN SUKA RAJA - GIRI SAKO</v>
          </cell>
          <cell r="I308" t="str">
            <v>04.13.02.03.01</v>
          </cell>
          <cell r="K308" t="str">
            <v>Beton</v>
          </cell>
          <cell r="L308">
            <v>3</v>
          </cell>
          <cell r="M308">
            <v>35</v>
          </cell>
          <cell r="N308">
            <v>105</v>
          </cell>
          <cell r="O308" t="str">
            <v>SUKARAJA-GIRI SAKO</v>
          </cell>
          <cell r="P308">
            <v>2007</v>
          </cell>
          <cell r="T308" t="str">
            <v>APBD</v>
          </cell>
          <cell r="U308">
            <v>789287288.45564878</v>
          </cell>
          <cell r="V308" t="str">
            <v>B</v>
          </cell>
        </row>
        <row r="309">
          <cell r="E309" t="str">
            <v>238.2</v>
          </cell>
          <cell r="F309" t="str">
            <v>4.13.02</v>
          </cell>
          <cell r="H309" t="str">
            <v>PEMBUATAN 1 UNIT BOX CULVERT 3 X 3 (TUNGGAL) RUAS JALAN SIMPANG RAYA - SEI. BULUH</v>
          </cell>
          <cell r="I309" t="str">
            <v>04.13.02.03.01</v>
          </cell>
          <cell r="K309" t="str">
            <v>Beton</v>
          </cell>
          <cell r="L309">
            <v>3</v>
          </cell>
          <cell r="M309">
            <v>3</v>
          </cell>
          <cell r="N309">
            <v>9</v>
          </cell>
          <cell r="O309" t="str">
            <v>SIMPANG RAYA - SEI. BULUH</v>
          </cell>
          <cell r="P309">
            <v>2007</v>
          </cell>
          <cell r="T309" t="str">
            <v>APBD</v>
          </cell>
          <cell r="U309">
            <v>677119699.41373801</v>
          </cell>
          <cell r="V309" t="str">
            <v>B</v>
          </cell>
        </row>
        <row r="310">
          <cell r="F310" t="str">
            <v>4.13.02</v>
          </cell>
          <cell r="H310" t="str">
            <v>PEMBUATAN 1 UNIT BOX CULVERT 2 X 2,5 (TUNGGAL) RUAS JALAN LINGKAR DESA PETA</v>
          </cell>
          <cell r="I310" t="str">
            <v>04.13.02.03.01</v>
          </cell>
          <cell r="K310" t="str">
            <v>Beton</v>
          </cell>
          <cell r="L310">
            <v>2</v>
          </cell>
          <cell r="M310">
            <v>2.5</v>
          </cell>
          <cell r="N310">
            <v>5</v>
          </cell>
          <cell r="O310" t="str">
            <v>LINGKAR DESA PETAI</v>
          </cell>
          <cell r="P310">
            <v>2007</v>
          </cell>
          <cell r="T310" t="str">
            <v>APBD</v>
          </cell>
          <cell r="U310">
            <v>789287288.44000006</v>
          </cell>
          <cell r="V310" t="str">
            <v>B</v>
          </cell>
        </row>
        <row r="311">
          <cell r="E311" t="str">
            <v>165.3</v>
          </cell>
          <cell r="F311" t="str">
            <v>4.13.02</v>
          </cell>
          <cell r="H311" t="str">
            <v>PEMBUATAN 1 UNIT BOX CULVERT 3 X 3 (TUNGGAL) RUAS JALAN SAKO TRANS SKP II</v>
          </cell>
          <cell r="I311" t="str">
            <v>04.13.02.03.01</v>
          </cell>
          <cell r="K311" t="str">
            <v>Beton</v>
          </cell>
          <cell r="L311">
            <v>3</v>
          </cell>
          <cell r="M311">
            <v>3</v>
          </cell>
          <cell r="N311">
            <v>9</v>
          </cell>
          <cell r="O311" t="str">
            <v>SAKO TRANS SKP II</v>
          </cell>
          <cell r="P311">
            <v>2007</v>
          </cell>
          <cell r="T311" t="str">
            <v>APBD</v>
          </cell>
          <cell r="U311">
            <v>732909624.99453104</v>
          </cell>
          <cell r="V311" t="str">
            <v>B</v>
          </cell>
        </row>
        <row r="312">
          <cell r="E312" t="str">
            <v>197.2</v>
          </cell>
          <cell r="F312" t="str">
            <v>4.13.02</v>
          </cell>
          <cell r="H312" t="str">
            <v>PEMBUATAN 2 UNIT BOX CULVERT 2,5 X 2,5 M (TUNGGAL) RUAS JALAN LOGAS - AIR MAS</v>
          </cell>
          <cell r="I312" t="str">
            <v>04.13.02.03.01</v>
          </cell>
          <cell r="K312" t="str">
            <v>Beton</v>
          </cell>
          <cell r="L312">
            <v>2.5</v>
          </cell>
          <cell r="M312">
            <v>2.5</v>
          </cell>
          <cell r="N312">
            <v>6.25</v>
          </cell>
          <cell r="O312" t="str">
            <v>LOGAS - AIR MAS</v>
          </cell>
          <cell r="P312">
            <v>2007</v>
          </cell>
          <cell r="T312" t="str">
            <v>APBD</v>
          </cell>
          <cell r="U312">
            <v>646450700.572227</v>
          </cell>
          <cell r="V312" t="str">
            <v>B</v>
          </cell>
        </row>
        <row r="313">
          <cell r="E313" t="str">
            <v>190.1</v>
          </cell>
          <cell r="F313" t="str">
            <v>4.13.02</v>
          </cell>
          <cell r="H313" t="str">
            <v>PEMBUATAN 1 UNIT BOX CULVERT 4 X 3,5 (DOUBLE) RUAS JALAN SAMBUNG - KEBUN LADO</v>
          </cell>
          <cell r="I313" t="str">
            <v>04.13.02.03.01</v>
          </cell>
          <cell r="K313" t="str">
            <v>Beton</v>
          </cell>
          <cell r="L313">
            <v>4</v>
          </cell>
          <cell r="M313">
            <v>3.5</v>
          </cell>
          <cell r="N313">
            <v>14</v>
          </cell>
          <cell r="O313" t="str">
            <v>JALAN SAMBUNG - KEBUN LADO</v>
          </cell>
          <cell r="P313">
            <v>2007</v>
          </cell>
          <cell r="T313" t="str">
            <v>APBD</v>
          </cell>
          <cell r="U313">
            <v>680558937.49492168</v>
          </cell>
          <cell r="V313" t="str">
            <v>B</v>
          </cell>
        </row>
        <row r="314">
          <cell r="F314" t="str">
            <v>4.13.02</v>
          </cell>
          <cell r="H314" t="str">
            <v>PEMBUATAN 1 UNIT BOX CULVERT 3 X 3 (TUNGGAL) RUAS JALAN SIMPANG HANDOYO - AIR MAS</v>
          </cell>
          <cell r="I314" t="str">
            <v>04.13.02.03.01</v>
          </cell>
          <cell r="K314" t="str">
            <v>Beton</v>
          </cell>
          <cell r="L314">
            <v>3</v>
          </cell>
          <cell r="M314">
            <v>3</v>
          </cell>
          <cell r="N314">
            <v>9</v>
          </cell>
          <cell r="O314" t="str">
            <v>SIMPANG HANDOYO - AIR MAS</v>
          </cell>
          <cell r="P314">
            <v>2007</v>
          </cell>
          <cell r="T314" t="str">
            <v>APBD</v>
          </cell>
          <cell r="U314">
            <v>631947584.81671309</v>
          </cell>
          <cell r="V314" t="str">
            <v>B</v>
          </cell>
        </row>
        <row r="315">
          <cell r="E315" t="str">
            <v>129.1</v>
          </cell>
          <cell r="F315" t="str">
            <v>4.13.02</v>
          </cell>
          <cell r="H315" t="str">
            <v>PEMBUATAN 1 UNIT BOX CULVERT 2,0 X 2,5 (TUNGGAL) RAWANG BONTO RUAS JALAN BASERAH - PERHENTIAN LUAS</v>
          </cell>
          <cell r="I315" t="str">
            <v>04.13.02.03.01</v>
          </cell>
          <cell r="K315" t="str">
            <v>Beton</v>
          </cell>
          <cell r="L315">
            <v>2</v>
          </cell>
          <cell r="M315">
            <v>2.5</v>
          </cell>
          <cell r="N315">
            <v>5</v>
          </cell>
          <cell r="O315" t="str">
            <v>RAWANG BONTO RUAS JALAN BASERAH - PERHENTIAN LUAS</v>
          </cell>
          <cell r="P315">
            <v>2007</v>
          </cell>
          <cell r="T315" t="str">
            <v>APBD</v>
          </cell>
          <cell r="U315">
            <v>659658905.78583896</v>
          </cell>
          <cell r="V315" t="str">
            <v>B</v>
          </cell>
        </row>
        <row r="316">
          <cell r="F316" t="str">
            <v>4.13.02</v>
          </cell>
          <cell r="H316" t="str">
            <v>PEMBANGUNAN JEMBATAN BASERAH</v>
          </cell>
          <cell r="I316" t="str">
            <v>04.13.02.03.01</v>
          </cell>
          <cell r="K316" t="str">
            <v>Beton</v>
          </cell>
          <cell r="O316" t="str">
            <v>BASERAH</v>
          </cell>
          <cell r="P316">
            <v>2007</v>
          </cell>
          <cell r="T316" t="str">
            <v>APBD</v>
          </cell>
          <cell r="U316">
            <v>779831709.96329999</v>
          </cell>
          <cell r="V316" t="str">
            <v>B</v>
          </cell>
        </row>
        <row r="317">
          <cell r="F317" t="str">
            <v>4.13.02</v>
          </cell>
          <cell r="H317" t="str">
            <v>PENGGANTIAN JEMBATAN SEI. GODANG 40 M' (BANGUNAN BAWAH ; ABT 2 UNIT)</v>
          </cell>
          <cell r="I317" t="str">
            <v>04.13.02.03.01</v>
          </cell>
          <cell r="K317" t="str">
            <v>Beton</v>
          </cell>
          <cell r="N317">
            <v>40</v>
          </cell>
          <cell r="O317" t="str">
            <v>SEI. GODANG</v>
          </cell>
          <cell r="P317">
            <v>2007</v>
          </cell>
          <cell r="T317" t="str">
            <v>APBD</v>
          </cell>
          <cell r="U317">
            <v>890878662.61464095</v>
          </cell>
          <cell r="V317" t="str">
            <v>B</v>
          </cell>
        </row>
        <row r="318">
          <cell r="E318" t="str">
            <v>28.2</v>
          </cell>
          <cell r="F318" t="str">
            <v>4.13.02</v>
          </cell>
          <cell r="H318" t="str">
            <v>PEMBUATAN 1 UNIT BOX CULVERT 3 X 4 M (DOUBLE) RUAS JALAN PULAU KOMANG - KOTO SENTAJO</v>
          </cell>
          <cell r="I318" t="str">
            <v>04.13.01.03.06</v>
          </cell>
          <cell r="K318" t="str">
            <v>Beton</v>
          </cell>
          <cell r="L318">
            <v>3</v>
          </cell>
          <cell r="M318">
            <v>4</v>
          </cell>
          <cell r="N318">
            <v>12</v>
          </cell>
          <cell r="O318" t="str">
            <v>PULAU KOMANG - KOTO SENTAJO</v>
          </cell>
          <cell r="P318">
            <v>2007</v>
          </cell>
          <cell r="T318" t="str">
            <v>APBD</v>
          </cell>
          <cell r="U318">
            <v>786272302.10877895</v>
          </cell>
          <cell r="V318" t="str">
            <v>B</v>
          </cell>
        </row>
        <row r="319">
          <cell r="E319" t="str">
            <v>86.2</v>
          </cell>
          <cell r="F319" t="str">
            <v>4.13.02</v>
          </cell>
          <cell r="H319" t="str">
            <v>PEMBUATAN 1 UNIT BOX CULVERT 3,5 X 3,0 (TUNGGAL) SEI.LUMPANG RUAS JALAN PANTAI - AIR BULUH</v>
          </cell>
          <cell r="I319" t="str">
            <v>04.13.01.03.06</v>
          </cell>
          <cell r="K319" t="str">
            <v>Beton</v>
          </cell>
          <cell r="L319">
            <v>3.5</v>
          </cell>
          <cell r="M319">
            <v>3</v>
          </cell>
          <cell r="N319">
            <v>10.5</v>
          </cell>
          <cell r="O319" t="str">
            <v>PANTAI - AIR BULUH</v>
          </cell>
          <cell r="P319">
            <v>2007</v>
          </cell>
          <cell r="T319" t="str">
            <v>APBD</v>
          </cell>
          <cell r="U319">
            <v>695109994.81529498</v>
          </cell>
          <cell r="V319" t="str">
            <v>B</v>
          </cell>
        </row>
        <row r="320">
          <cell r="E320" t="str">
            <v>87.1</v>
          </cell>
          <cell r="F320" t="str">
            <v>4.13.02</v>
          </cell>
          <cell r="H320" t="str">
            <v>PEMBUATAN 1 UNIT BOX CULVERT 4,0 X 3,5 (GANDA) DAN 1 UNIT 3,0 X 3,5 (TUNGGAL) RUAS JALAN LUBUK JAMBI - SEI BESAR</v>
          </cell>
          <cell r="I320" t="str">
            <v>04.13.01.03.06</v>
          </cell>
          <cell r="K320" t="str">
            <v>Beton</v>
          </cell>
          <cell r="L320">
            <v>4</v>
          </cell>
          <cell r="M320">
            <v>3.5</v>
          </cell>
          <cell r="N320">
            <v>14</v>
          </cell>
          <cell r="O320" t="str">
            <v xml:space="preserve"> LUBUK JAMBI - SEI BESAR</v>
          </cell>
          <cell r="P320">
            <v>2007</v>
          </cell>
          <cell r="T320" t="str">
            <v>APBD</v>
          </cell>
          <cell r="U320">
            <v>929480817.58420205</v>
          </cell>
          <cell r="V320" t="str">
            <v>B</v>
          </cell>
        </row>
        <row r="321">
          <cell r="F321" t="str">
            <v>4.13.02</v>
          </cell>
          <cell r="H321" t="str">
            <v>PENGGANTIAN JEMBATAN SEI. RAWANG UDANG 15 M' (RUAS JALAN SANGAU - SEBEROBAH)</v>
          </cell>
          <cell r="I321" t="str">
            <v>04.13.02.03.01</v>
          </cell>
          <cell r="K321" t="str">
            <v>Beton</v>
          </cell>
          <cell r="N321">
            <v>15</v>
          </cell>
          <cell r="O321" t="str">
            <v>SEI. RAWANG UDANG 15 M' (RUAS JALAN SANGAU - SEBEROBAH)</v>
          </cell>
          <cell r="P321">
            <v>2007</v>
          </cell>
          <cell r="T321" t="str">
            <v>APBD</v>
          </cell>
          <cell r="U321">
            <v>738816590.76175904</v>
          </cell>
          <cell r="V321" t="str">
            <v>B</v>
          </cell>
        </row>
        <row r="322">
          <cell r="F322" t="str">
            <v>4.13.01</v>
          </cell>
          <cell r="H322" t="str">
            <v>PEMELIHARAAN JALAN SEBERANG TALUK - SIBEROBAH - SANGAU 4,00 KM (NO.RUAS 027 ; 090) (KERIKIL) RUTIN 26 KM</v>
          </cell>
          <cell r="I322" t="str">
            <v>04.13.01.03.06</v>
          </cell>
          <cell r="O322" t="str">
            <v>SEBERANG TALUK - SIBEROBAH - SANGAU</v>
          </cell>
          <cell r="P322">
            <v>2015</v>
          </cell>
          <cell r="T322" t="str">
            <v>APBD</v>
          </cell>
          <cell r="U322">
            <v>1400963703.44068</v>
          </cell>
          <cell r="V322" t="str">
            <v>B</v>
          </cell>
          <cell r="W322">
            <v>1</v>
          </cell>
        </row>
        <row r="323">
          <cell r="F323" t="str">
            <v>4.13.01</v>
          </cell>
          <cell r="H323" t="str">
            <v>PEMELIHARAAN JALAN MUARA LEMBU - PANGKALAN INDARUNG 4,00 KM ( NO. RUAS 137 ) / AWCAS : RUTIN 24,00 KM</v>
          </cell>
          <cell r="I323" t="str">
            <v>04.13.01.03.06</v>
          </cell>
          <cell r="O323" t="str">
            <v>MUARA LEMBU - PANGKALAN INDARUNG</v>
          </cell>
          <cell r="P323">
            <v>2007</v>
          </cell>
          <cell r="T323" t="str">
            <v>APBD</v>
          </cell>
          <cell r="U323">
            <v>966122240.69814003</v>
          </cell>
          <cell r="V323" t="str">
            <v>B</v>
          </cell>
        </row>
        <row r="324">
          <cell r="F324" t="str">
            <v>4.13.01</v>
          </cell>
          <cell r="H324" t="str">
            <v>PEMELIHARAAN JALAN SP. HANDOYO - SP. SEI. SIRIH - SEI. KUNING - SP. 4 PT. WANASARI - SUKA MAJU (NO. RUAS 247, 248, 005 ) UR. PIL. 3,00 KM ; RUTIN 43,00</v>
          </cell>
          <cell r="I324" t="str">
            <v>04.13.01.03.06</v>
          </cell>
          <cell r="O324" t="str">
            <v>SP. HANDOYO - SP. SEI. SIRIH - SEI. KUNING - SP. 4 PT. WANASARI - SUKA MAJU</v>
          </cell>
          <cell r="P324">
            <v>2007</v>
          </cell>
          <cell r="T324" t="str">
            <v>APBD</v>
          </cell>
          <cell r="U324">
            <v>1327353361.6165369</v>
          </cell>
          <cell r="V324" t="str">
            <v>B</v>
          </cell>
        </row>
        <row r="325">
          <cell r="E325" t="str">
            <v>190.2</v>
          </cell>
          <cell r="F325" t="str">
            <v>4.13.01</v>
          </cell>
          <cell r="H325" t="str">
            <v>PEMELIHARAAN JALAN SAMBUNG - KEBUN LADO (NO. RUAS ASPAL OVERLAY ; RUTIN 29 KM.</v>
          </cell>
          <cell r="I325" t="str">
            <v>04.13.01.03.06</v>
          </cell>
          <cell r="O325" t="str">
            <v>JALAN SAMBUNG - KEBUN LADO</v>
          </cell>
          <cell r="P325">
            <v>2007</v>
          </cell>
          <cell r="T325" t="str">
            <v>APBD</v>
          </cell>
          <cell r="U325">
            <v>6847118208.5808697</v>
          </cell>
          <cell r="V325" t="str">
            <v>B</v>
          </cell>
          <cell r="W325">
            <v>2</v>
          </cell>
        </row>
        <row r="326">
          <cell r="E326" t="str">
            <v>236.2</v>
          </cell>
          <cell r="F326" t="str">
            <v>4.13.01</v>
          </cell>
          <cell r="H326" t="str">
            <v>PEMELIHARAAN JALAN PETAI-SP.4 PT. WANA SARI (NO RUAS 238) ASPAL /AWCAS ; RUTIN 11,325 KM (ASPAL 1,00 OVERLAY; UR. PIL 1,00 KM)</v>
          </cell>
          <cell r="I326" t="str">
            <v>04.13.01.03.06</v>
          </cell>
          <cell r="O326" t="str">
            <v>SIMPANG PETAI - SIMPANG 4 PT WANASARI</v>
          </cell>
          <cell r="P326">
            <v>2007</v>
          </cell>
          <cell r="T326" t="str">
            <v>APBD</v>
          </cell>
          <cell r="U326">
            <v>2864585047.9665399</v>
          </cell>
          <cell r="V326" t="str">
            <v>B</v>
          </cell>
        </row>
        <row r="327">
          <cell r="F327" t="str">
            <v>4.13.01</v>
          </cell>
          <cell r="H327" t="str">
            <v>PEMELIHARAAN JALAN KOTO BARU - SP. SUKA MAJU DAN SP. MUARA BAHAN - MUARA BAHAN (NO. RUAS 246,249) RUTIN 20,15 KM URUGAN PILIHAN</v>
          </cell>
          <cell r="I327" t="str">
            <v>04.13.01.03.06</v>
          </cell>
          <cell r="O327" t="str">
            <v>KOTO BARU - SP. SUKA MAJU DAN SP. MUARA BAHAN - MUARA BAHAN</v>
          </cell>
          <cell r="P327">
            <v>2007</v>
          </cell>
          <cell r="T327" t="str">
            <v>APBD</v>
          </cell>
          <cell r="U327">
            <v>1327353361.6165369</v>
          </cell>
          <cell r="V327" t="str">
            <v>B</v>
          </cell>
        </row>
        <row r="328">
          <cell r="E328" t="str">
            <v>258.2</v>
          </cell>
          <cell r="F328" t="str">
            <v>4.13.01</v>
          </cell>
          <cell r="H328" t="str">
            <v>PEMELIHARAAN JALAN LEPAU GADING - PANGEAN, PANGEAN PULAU KUMPAI, PULAU KUMPAI - PASANG USANG BASERAH (NO. RUAS 260, 165, 168 ) ASPAL OVERLAY 1 KM ; URUGAN PILIHAN 1,00 KM ; RUTIN 22,50 KM.</v>
          </cell>
          <cell r="I328" t="str">
            <v>04.13.01.03.06</v>
          </cell>
          <cell r="O328" t="str">
            <v>JL. LEPAU GADING - PANGEAN</v>
          </cell>
          <cell r="P328">
            <v>2007</v>
          </cell>
          <cell r="T328" t="str">
            <v>APBD</v>
          </cell>
          <cell r="U328">
            <v>1327353361.6165369</v>
          </cell>
          <cell r="V328" t="str">
            <v>B</v>
          </cell>
        </row>
        <row r="329">
          <cell r="F329" t="str">
            <v>4.13.01</v>
          </cell>
          <cell r="H329" t="str">
            <v>PEMELIHARAAN JALAN SAKO - TRANS SKP II, HULU TESO - LOGAS TANAH DARAT (NO. RUAS 167, 186) OVERLAY 1,00 ; URUGAN PILIHAN 1,00 KM ; RUTIN 20,00 KM</v>
          </cell>
          <cell r="I329" t="str">
            <v>04.13.01.03.06</v>
          </cell>
          <cell r="O329" t="str">
            <v>SAKO - TRANS SKP II, HULU TESO - LOGAS TANAH DARAT</v>
          </cell>
          <cell r="P329">
            <v>2007</v>
          </cell>
          <cell r="T329" t="str">
            <v>APBD</v>
          </cell>
          <cell r="U329">
            <v>1327353361.6165369</v>
          </cell>
          <cell r="V329" t="str">
            <v>B</v>
          </cell>
        </row>
        <row r="330">
          <cell r="E330" t="str">
            <v>164.3</v>
          </cell>
          <cell r="F330" t="str">
            <v>4.13.01</v>
          </cell>
          <cell r="H330" t="str">
            <v>PEMELIHARAAN JALAN PANGEAN - SITUGAL (BTS. PELALAWAN) (NO. RUAS 166) ASPAL OVERLAY 1,00 KM ; URUGAN PILIHAN 2,00 KM.</v>
          </cell>
          <cell r="I330" t="str">
            <v>04.13.01.03.06</v>
          </cell>
          <cell r="O330" t="str">
            <v>PANGEAN - SITUGAL</v>
          </cell>
          <cell r="P330">
            <v>2007</v>
          </cell>
          <cell r="T330" t="str">
            <v>APBD</v>
          </cell>
          <cell r="U330">
            <v>1327353361.6165369</v>
          </cell>
          <cell r="V330" t="str">
            <v>B</v>
          </cell>
        </row>
        <row r="331">
          <cell r="F331" t="str">
            <v>4.13.01</v>
          </cell>
          <cell r="H331" t="str">
            <v>PEMELIHARAAN JALAN BASERAH - PERHENTIAN LUAS, DUSUN TUO - GUNUNG MELINTANG (NO. RUAS 130, 146) ASPAL/1,00 KM ; UR.PIL 2,00 ; RUTIN 23,70 KM UR.PIL</v>
          </cell>
          <cell r="I331" t="str">
            <v>04.13.01.03.06</v>
          </cell>
          <cell r="O331" t="str">
            <v>BASERAH - PERHENTIAN LUAS, DUSUN TUO - GUNUNG MELINTANG</v>
          </cell>
          <cell r="P331">
            <v>2007</v>
          </cell>
          <cell r="T331" t="str">
            <v>APBD</v>
          </cell>
          <cell r="U331">
            <v>1110059695.6493311</v>
          </cell>
          <cell r="V331" t="str">
            <v>B</v>
          </cell>
        </row>
        <row r="332">
          <cell r="F332" t="str">
            <v>4.13.01</v>
          </cell>
          <cell r="H332" t="str">
            <v>PEMELIHARAAN JALAN LUBUK JAMBI - LUBUK AMBACANG JAKE - KOTO KOMBU, MUDIK ULO - SUMPU (NO. RUAS 083, 003, 124) ASPAL 1,00 KM ; UR. PIL 2,00 KM ; RUTIN 40,00 KM</v>
          </cell>
          <cell r="I332" t="str">
            <v>04.13.01.03.06</v>
          </cell>
          <cell r="O332" t="str">
            <v>LUBUK JAMBI - LUBUK AMBACANG JAKE - KOTO KOMBU, MUDIK ULO - SUMPU</v>
          </cell>
          <cell r="P332">
            <v>2007</v>
          </cell>
          <cell r="T332" t="str">
            <v>APBD</v>
          </cell>
          <cell r="U332">
            <v>1327353361.6165369</v>
          </cell>
          <cell r="V332" t="str">
            <v>B</v>
          </cell>
        </row>
        <row r="333">
          <cell r="E333" t="str">
            <v>87.2</v>
          </cell>
          <cell r="F333" t="str">
            <v>4.13.01</v>
          </cell>
          <cell r="H333" t="str">
            <v>PEMELIHARAAN JALAN SEI. BESAR - BATAS SUMBAR, SP. 4 PANGKALAN - MUARO PETAI, - SITIANG (NO. RUAS 087,092 111) URUGAN PILIHAN ; RUTIN 22,00 KM</v>
          </cell>
          <cell r="I333" t="str">
            <v>04.13.01.03.06</v>
          </cell>
          <cell r="O333" t="str">
            <v>SEI. BESAR - BATAS SUMBAR, SP. 4 PANGKALAN - MUARO PETAI, - SITIANG</v>
          </cell>
          <cell r="P333">
            <v>2007</v>
          </cell>
          <cell r="T333" t="str">
            <v>APBD</v>
          </cell>
          <cell r="U333">
            <v>636337766.08424675</v>
          </cell>
          <cell r="V333" t="str">
            <v>B</v>
          </cell>
        </row>
        <row r="334">
          <cell r="F334" t="str">
            <v>4.13.01</v>
          </cell>
          <cell r="H334" t="str">
            <v>PEMELIHARAAN JALAN KEBUN PEMDA &amp; PERHENTIAN SUNGKAI (EFEKTIF 3,00 KM ; RUTIN 9,00 KM)</v>
          </cell>
          <cell r="I334" t="str">
            <v>04.13.01.03.06</v>
          </cell>
          <cell r="O334" t="str">
            <v>KEBUN PEMDA &amp; PERHENTIAN SUNGKAI</v>
          </cell>
          <cell r="P334">
            <v>2007</v>
          </cell>
          <cell r="T334" t="str">
            <v>APBD</v>
          </cell>
          <cell r="U334">
            <v>837379143.13253343</v>
          </cell>
          <cell r="V334" t="str">
            <v>B</v>
          </cell>
        </row>
        <row r="335">
          <cell r="F335" t="str">
            <v>4.13.01</v>
          </cell>
          <cell r="H335" t="str">
            <v>KEGIATAN REHABILITASI/ PEMELIHARAAN JALAN PASCA BENCANA (PERBAIKAN/ PEMELIHARAAN JALAN PASCA BENCANA PADA RUAS JALAN CERENTI - PL. BAYUR - SEI. PERUPUK - TELUK PAUH - CERENTI, RUAS JALAN PANGEAN - PL. KUMPAI - PSR USANG BASERAH - KUANTAN HILIR, RUAS JALAN KOTO RAJO - PL. JAMBU INUMAN DAN RUAS JALAN PAUH ANGIT - PL. RANGGAS PANGEAN)</v>
          </cell>
          <cell r="I335" t="str">
            <v>04.13.01.03.06</v>
          </cell>
          <cell r="O335" t="str">
            <v>CERENTI - PL. BAYUR - SEI. PERUPUK - TELUK PAUH - CERENTI, RUAS JALAN PANGEAN - PL. KUMPAI - PSR USANG BASERAH - KUANTAN HILIR, RUAS JALAN KOTO RAJO - PL. JAMBU INUMAN DAN RUAS JALAN PAUH ANGIT - PL. RANGGAS PANGEAN</v>
          </cell>
          <cell r="P335">
            <v>2007</v>
          </cell>
          <cell r="T335" t="str">
            <v>APBD</v>
          </cell>
          <cell r="U335">
            <v>4984557066.1999998</v>
          </cell>
          <cell r="V335" t="str">
            <v>B</v>
          </cell>
        </row>
        <row r="336">
          <cell r="F336" t="str">
            <v>4.13.01</v>
          </cell>
          <cell r="H336" t="str">
            <v>PEMELIHARAAN JALAN KABUPATEN (SWAKELOLA)</v>
          </cell>
          <cell r="I336" t="str">
            <v>04.13.01.03.06</v>
          </cell>
          <cell r="O336" t="str">
            <v>KUANTAN SINGINGI</v>
          </cell>
          <cell r="P336">
            <v>2007</v>
          </cell>
          <cell r="T336" t="str">
            <v>APBD</v>
          </cell>
          <cell r="U336">
            <v>3783819547.1500001</v>
          </cell>
          <cell r="V336" t="str">
            <v>B</v>
          </cell>
        </row>
        <row r="337">
          <cell r="F337" t="str">
            <v>4.13.01</v>
          </cell>
          <cell r="H337" t="str">
            <v>PEMELIHARAAN RUTIN JEMBATAN KABUPATEN (SWAKELOLA)</v>
          </cell>
          <cell r="I337" t="str">
            <v>04.13.02.03.01</v>
          </cell>
          <cell r="O337" t="str">
            <v>KUANTAN SINGINGI</v>
          </cell>
          <cell r="P337">
            <v>2007</v>
          </cell>
          <cell r="T337" t="str">
            <v>APBD</v>
          </cell>
          <cell r="U337">
            <v>749497417.32000005</v>
          </cell>
          <cell r="V337" t="str">
            <v>B</v>
          </cell>
        </row>
        <row r="338">
          <cell r="F338" t="str">
            <v>4.13.01</v>
          </cell>
          <cell r="H338" t="str">
            <v>PENGADAAN KONSTRUKSI JALAN DI KEC. PANGEAN (DESA TANAH BEKALI), KEC. INUMAN (DESA PL. BUSUK SEBERANG DAN DESA PL. BUSUK JAYA), KEC. CERENTI (DESA PL. PANJANG HILIR) DAN KEC. SINGINGI HILIR (DESA SEI. PAKU)</v>
          </cell>
          <cell r="I338" t="str">
            <v>04.13.01.03.06</v>
          </cell>
          <cell r="O338" t="str">
            <v>KUANTAN SINGINGI</v>
          </cell>
          <cell r="P338">
            <v>2007</v>
          </cell>
          <cell r="T338" t="str">
            <v>APBD</v>
          </cell>
          <cell r="U338">
            <v>1012401500</v>
          </cell>
          <cell r="V338" t="str">
            <v>B</v>
          </cell>
        </row>
        <row r="339">
          <cell r="F339" t="str">
            <v>4.13.01</v>
          </cell>
          <cell r="H339" t="str">
            <v>PENGADAAN KONSTRUKSI JALAN</v>
          </cell>
          <cell r="I339" t="str">
            <v>04.13.01.03.06</v>
          </cell>
          <cell r="O339" t="str">
            <v>KUANTAN SINGINGI</v>
          </cell>
          <cell r="P339">
            <v>2007</v>
          </cell>
          <cell r="T339" t="str">
            <v>APBD</v>
          </cell>
          <cell r="U339">
            <v>14991856876.784245</v>
          </cell>
          <cell r="V339" t="str">
            <v>B</v>
          </cell>
        </row>
        <row r="340">
          <cell r="F340" t="str">
            <v>4.13.01</v>
          </cell>
          <cell r="H340" t="str">
            <v>PENGADAAN KONSTRUKSI JEMBATAN GANTUNG</v>
          </cell>
          <cell r="I340" t="str">
            <v>04.13.02.03.03</v>
          </cell>
          <cell r="O340" t="str">
            <v>KUANTAN SINGINGI</v>
          </cell>
          <cell r="P340">
            <v>2007</v>
          </cell>
          <cell r="T340" t="str">
            <v>APBD</v>
          </cell>
          <cell r="U340">
            <v>1004635245.0665743</v>
          </cell>
          <cell r="V340" t="str">
            <v>B</v>
          </cell>
        </row>
        <row r="341">
          <cell r="F341" t="str">
            <v>4.13.02</v>
          </cell>
          <cell r="H341" t="str">
            <v>KONSTRUKSI JEMBATAN BETON DAN KELENGKAPANNYA DI KEC. HULU KUANTAN, SINGINGI, KUANTAN TENGAH, BENAI, INUMAN, GUNUNG TOAR, KUANTAN MUDIK DAN SINGINGI HILIR</v>
          </cell>
          <cell r="I341" t="str">
            <v>04.13.02.03.01</v>
          </cell>
          <cell r="O341" t="str">
            <v>KUANTAN SINGINGI</v>
          </cell>
          <cell r="P341">
            <v>2007</v>
          </cell>
          <cell r="T341" t="str">
            <v>APBD</v>
          </cell>
          <cell r="U341">
            <v>3087425688.1593609</v>
          </cell>
          <cell r="V341" t="str">
            <v>B</v>
          </cell>
        </row>
        <row r="342">
          <cell r="F342" t="str">
            <v>4.13.01</v>
          </cell>
          <cell r="H342" t="str">
            <v>PENGADAAN KONSTRUKSI JALAN (PEMBANGUNAN TURAP KANTOR BALAI DESA DAN PUSTU DESA MUDIK ULO + TIMBUNAN, PEMBANGUNAN TURAP KANTOR BUPATI + TANGGA TURUN + JALAN KANTOR BUPATI, PEMBANGUNAN TURAP JALAN KP. SENTAJO, SEI. NANUN TOPAN, SP. TIGA JAO, JALAN KOTO SENTAJO, JALAN PL. BUSUK JAYA + TIMBUNAN</v>
          </cell>
          <cell r="I342" t="str">
            <v>04.13.01.03.06</v>
          </cell>
          <cell r="O342" t="str">
            <v>KUANTAN SINGINGI</v>
          </cell>
          <cell r="P342">
            <v>2007</v>
          </cell>
          <cell r="T342" t="str">
            <v>APBD</v>
          </cell>
          <cell r="U342">
            <v>2113731899.5999999</v>
          </cell>
          <cell r="V342" t="str">
            <v>B</v>
          </cell>
        </row>
        <row r="343">
          <cell r="F343" t="str">
            <v>4.13.01</v>
          </cell>
          <cell r="H343" t="str">
            <v>PENGADAAN KONSTRUKSI JALAN</v>
          </cell>
          <cell r="I343" t="str">
            <v>04.13.01.03.06</v>
          </cell>
          <cell r="O343" t="str">
            <v>KUANTAN SINGINGI</v>
          </cell>
          <cell r="P343">
            <v>2008</v>
          </cell>
          <cell r="T343" t="str">
            <v>APBD</v>
          </cell>
          <cell r="U343">
            <v>29986611460</v>
          </cell>
          <cell r="V343" t="str">
            <v>B</v>
          </cell>
        </row>
        <row r="344">
          <cell r="F344" t="str">
            <v>4.13.02</v>
          </cell>
          <cell r="H344" t="str">
            <v>KONSTRUKSI JEMBATAN BETON DAN KELENGKAPANNYA</v>
          </cell>
          <cell r="I344" t="str">
            <v>04.13.02.03.01</v>
          </cell>
          <cell r="O344" t="str">
            <v>KUANTAN SINGINGI</v>
          </cell>
          <cell r="P344">
            <v>2008</v>
          </cell>
          <cell r="T344" t="str">
            <v>APBD</v>
          </cell>
          <cell r="U344">
            <v>8726284111.1459866</v>
          </cell>
          <cell r="V344" t="str">
            <v>B</v>
          </cell>
        </row>
        <row r="345">
          <cell r="F345" t="str">
            <v>4.13.01</v>
          </cell>
          <cell r="H345" t="str">
            <v>PENGADAAN KONSTRUKSI JALAN (PEMBANGUNAN JALAN BENAI - KOTO RAJO - PL, JAMBU DAN JALAN SEBERANG TELUK KUANTAN - SIBEROBAH - SANGAU</v>
          </cell>
          <cell r="I345" t="str">
            <v>04.13.01.03.06</v>
          </cell>
          <cell r="O345" t="str">
            <v>BENAI - KOTO RAJO - PL, JAMBU DAN JALAN SEBERANG TELUK KUANTAN - SIBEROBAH - SANGAU</v>
          </cell>
          <cell r="P345">
            <v>2008</v>
          </cell>
          <cell r="T345" t="str">
            <v>APBD</v>
          </cell>
          <cell r="U345">
            <v>5674612893</v>
          </cell>
          <cell r="V345" t="str">
            <v>B</v>
          </cell>
        </row>
        <row r="346">
          <cell r="E346" t="str">
            <v>J2.1</v>
          </cell>
          <cell r="F346" t="str">
            <v>4.13.02</v>
          </cell>
          <cell r="H346" t="str">
            <v>PEMBANGUNAN JEMBATAN GANTUNG TELUK KUANTAN</v>
          </cell>
          <cell r="I346" t="str">
            <v>04.13.02.03.03</v>
          </cell>
          <cell r="O346" t="str">
            <v>SAWAH</v>
          </cell>
          <cell r="P346">
            <v>2008</v>
          </cell>
          <cell r="T346" t="str">
            <v>APBD</v>
          </cell>
          <cell r="U346">
            <v>1685204437</v>
          </cell>
          <cell r="V346" t="str">
            <v>B</v>
          </cell>
        </row>
        <row r="347">
          <cell r="F347" t="str">
            <v>4.13.02</v>
          </cell>
          <cell r="H347" t="str">
            <v>PEMBANGUNAN JEMBATAN BASERAH</v>
          </cell>
          <cell r="I347" t="str">
            <v>04.13.02.03.01</v>
          </cell>
          <cell r="O347" t="str">
            <v>BASERAH</v>
          </cell>
          <cell r="P347">
            <v>2008</v>
          </cell>
          <cell r="T347" t="str">
            <v>APBD</v>
          </cell>
          <cell r="U347">
            <v>1969256837</v>
          </cell>
          <cell r="V347" t="str">
            <v>B</v>
          </cell>
        </row>
        <row r="348">
          <cell r="F348" t="str">
            <v>4.13.01</v>
          </cell>
          <cell r="H348" t="str">
            <v>PENGADAAN KONSTRUKSI JALAN</v>
          </cell>
          <cell r="I348" t="str">
            <v>04.13.01.03.06</v>
          </cell>
          <cell r="P348">
            <v>2008</v>
          </cell>
          <cell r="T348" t="str">
            <v>APBD</v>
          </cell>
          <cell r="U348">
            <v>10544570566</v>
          </cell>
        </row>
        <row r="349">
          <cell r="F349" t="str">
            <v>4.13.01</v>
          </cell>
          <cell r="H349" t="str">
            <v>PENGADAAN KONSTRUKSI JALAN (REHAB/ PEMEL JALAN BENAI - KOTO RAJO - PL. JAMBU, JALAN SEB. TELUK KUANTAN - SIBEROBAH - SANGAU DAN JALAN SP. HANDOYO - SP. SEI. SIRIH - SP. 4 PT. WARNASARI - SUKAMAJU</v>
          </cell>
          <cell r="I349" t="str">
            <v>04.13.01.03.06</v>
          </cell>
          <cell r="O349" t="str">
            <v>BENAI - KOTO RAJO - PL, JAMBU DAN JALAN SEBERANG TELUK KUANTAN - SIBEROBAH - SANGAU</v>
          </cell>
          <cell r="P349">
            <v>2008</v>
          </cell>
          <cell r="T349" t="str">
            <v>APBD</v>
          </cell>
          <cell r="U349">
            <v>5288983329</v>
          </cell>
          <cell r="V349" t="str">
            <v>B</v>
          </cell>
        </row>
        <row r="350">
          <cell r="F350" t="str">
            <v>4.13.01</v>
          </cell>
          <cell r="H350" t="str">
            <v>PERBAIKAN JALAN CERENTI-PL. BAYUR-SEI. PERUPUK-TL. PAUH</v>
          </cell>
          <cell r="I350" t="str">
            <v>04.13.01.03.06</v>
          </cell>
          <cell r="O350" t="str">
            <v>PL. BAYUR-SEI. PERUPUK-TL. PAUH</v>
          </cell>
          <cell r="P350">
            <v>2008</v>
          </cell>
          <cell r="T350" t="str">
            <v>APBD</v>
          </cell>
          <cell r="U350">
            <v>711641781</v>
          </cell>
          <cell r="V350" t="str">
            <v>B</v>
          </cell>
        </row>
        <row r="351">
          <cell r="F351" t="str">
            <v>4.13.01</v>
          </cell>
          <cell r="H351" t="str">
            <v>PEMELIHARAAN JALAN KABUPATEN (SWAKELOLA)</v>
          </cell>
          <cell r="I351" t="str">
            <v>04.13.01.03.06</v>
          </cell>
          <cell r="O351" t="str">
            <v>KUANTAN SINGINGI</v>
          </cell>
          <cell r="P351">
            <v>2008</v>
          </cell>
          <cell r="T351" t="str">
            <v>APBD</v>
          </cell>
          <cell r="U351">
            <v>4998589477</v>
          </cell>
          <cell r="V351" t="str">
            <v>B</v>
          </cell>
        </row>
        <row r="352">
          <cell r="F352" t="str">
            <v>4.13.02</v>
          </cell>
          <cell r="H352" t="str">
            <v>PEMELIHARAAN RUTIN JEMBATAN KABUPATEN (SWAKELOLA)</v>
          </cell>
          <cell r="I352" t="str">
            <v>04.13.02.03.01</v>
          </cell>
          <cell r="O352" t="str">
            <v>KUANTAN SINGINGI</v>
          </cell>
          <cell r="P352">
            <v>2008</v>
          </cell>
          <cell r="T352" t="str">
            <v>APBD</v>
          </cell>
          <cell r="U352">
            <v>829088158</v>
          </cell>
          <cell r="V352" t="str">
            <v>B</v>
          </cell>
        </row>
        <row r="353">
          <cell r="F353" t="str">
            <v>4.13.01</v>
          </cell>
          <cell r="H353" t="str">
            <v>PENGADAAN KONSTRUKSI JALAN</v>
          </cell>
          <cell r="I353" t="str">
            <v>04.13.01.03.06</v>
          </cell>
          <cell r="O353" t="str">
            <v>KUANTAN SINGINGI</v>
          </cell>
          <cell r="P353">
            <v>2008</v>
          </cell>
          <cell r="T353" t="str">
            <v>APBD</v>
          </cell>
          <cell r="U353">
            <v>250000000</v>
          </cell>
          <cell r="V353" t="str">
            <v>B</v>
          </cell>
        </row>
        <row r="354">
          <cell r="F354" t="str">
            <v>4.13.01</v>
          </cell>
          <cell r="H354" t="str">
            <v>PENGADAAN KONSTRUKSI JALAN</v>
          </cell>
          <cell r="I354" t="str">
            <v>04.13.01.03.06</v>
          </cell>
          <cell r="O354" t="str">
            <v>KUANTAN SINGINGI</v>
          </cell>
          <cell r="P354">
            <v>2008</v>
          </cell>
          <cell r="T354" t="str">
            <v>APBD</v>
          </cell>
          <cell r="U354">
            <v>5108967559.5763826</v>
          </cell>
          <cell r="V354" t="str">
            <v>B</v>
          </cell>
        </row>
        <row r="355">
          <cell r="F355" t="str">
            <v>4.13.02</v>
          </cell>
          <cell r="H355" t="str">
            <v>KONSTRUKSI JEMBATAN BETON DAN KELENGKAPANNYA</v>
          </cell>
          <cell r="I355" t="str">
            <v>04.13.02.03.01</v>
          </cell>
          <cell r="O355" t="str">
            <v>KUANTAN SINGINGI</v>
          </cell>
          <cell r="P355">
            <v>2008</v>
          </cell>
          <cell r="T355" t="str">
            <v>APBD</v>
          </cell>
          <cell r="U355">
            <v>2130596812.9205101</v>
          </cell>
          <cell r="V355" t="str">
            <v>B</v>
          </cell>
        </row>
        <row r="356">
          <cell r="F356" t="str">
            <v>4.13.01</v>
          </cell>
          <cell r="H356" t="str">
            <v>PENGADAAN KONSTRUKSI JALAN</v>
          </cell>
          <cell r="I356" t="str">
            <v>04.13.01.03.06</v>
          </cell>
          <cell r="O356" t="str">
            <v>KUANTAN SINGINGI</v>
          </cell>
          <cell r="P356">
            <v>2008</v>
          </cell>
          <cell r="T356" t="str">
            <v>APBD</v>
          </cell>
          <cell r="U356">
            <v>837796595</v>
          </cell>
          <cell r="V356" t="str">
            <v>B</v>
          </cell>
        </row>
        <row r="357">
          <cell r="F357" t="str">
            <v>4.13.01</v>
          </cell>
          <cell r="H357" t="str">
            <v>PENGADAAN KONSTRUKSI JALAN</v>
          </cell>
          <cell r="I357" t="str">
            <v>04.13.01.03.06</v>
          </cell>
          <cell r="O357" t="str">
            <v>KUANTAN SINGINGI</v>
          </cell>
          <cell r="P357">
            <v>2008</v>
          </cell>
          <cell r="T357" t="str">
            <v>APBD</v>
          </cell>
          <cell r="U357">
            <v>523294499</v>
          </cell>
          <cell r="V357" t="str">
            <v>B</v>
          </cell>
        </row>
        <row r="358">
          <cell r="F358" t="str">
            <v>4.13.02</v>
          </cell>
          <cell r="H358" t="str">
            <v>- PEMBANGUNAN JEMBATAN GANTUNG SEI. SINGINGI</v>
          </cell>
          <cell r="I358" t="str">
            <v>04.13.02.03.03</v>
          </cell>
          <cell r="O358" t="str">
            <v>KUANTAN SINGINGI</v>
          </cell>
          <cell r="P358">
            <v>2008</v>
          </cell>
          <cell r="T358" t="str">
            <v>APBD</v>
          </cell>
          <cell r="U358">
            <v>498235979.05180186</v>
          </cell>
          <cell r="V358" t="str">
            <v>B</v>
          </cell>
        </row>
        <row r="359">
          <cell r="F359" t="str">
            <v>4.13.02</v>
          </cell>
          <cell r="H359" t="str">
            <v>KONSTRUKSI JEMBATAN BETON DAN KELENGKAPANNYA</v>
          </cell>
          <cell r="I359" t="str">
            <v>04.13.02.03.01</v>
          </cell>
          <cell r="O359" t="str">
            <v>KUANTAN SINGINGI</v>
          </cell>
          <cell r="P359">
            <v>2008</v>
          </cell>
          <cell r="T359" t="str">
            <v>APBD</v>
          </cell>
          <cell r="U359">
            <v>400080843</v>
          </cell>
          <cell r="V359" t="str">
            <v>B</v>
          </cell>
        </row>
        <row r="360">
          <cell r="F360" t="str">
            <v>4.13.01</v>
          </cell>
          <cell r="H360" t="str">
            <v>PENGADAAN KONSTRUKSI JALAN</v>
          </cell>
          <cell r="I360" t="str">
            <v>04.13.01.03.06</v>
          </cell>
          <cell r="O360" t="str">
            <v>KUANTAN SINGINGI</v>
          </cell>
          <cell r="P360">
            <v>2008</v>
          </cell>
          <cell r="T360" t="str">
            <v>APBD</v>
          </cell>
          <cell r="U360">
            <v>326364200</v>
          </cell>
          <cell r="V360" t="str">
            <v>B</v>
          </cell>
        </row>
        <row r="361">
          <cell r="F361" t="str">
            <v>4.13.01</v>
          </cell>
          <cell r="H361" t="str">
            <v>PENGADAAN KONSTRUKSI JALAN</v>
          </cell>
          <cell r="I361" t="str">
            <v>04.13.01.03.06</v>
          </cell>
          <cell r="O361" t="str">
            <v>KUANTAN SINGINGI</v>
          </cell>
          <cell r="P361">
            <v>2009</v>
          </cell>
          <cell r="T361" t="str">
            <v>APBD</v>
          </cell>
          <cell r="U361">
            <v>22133964474</v>
          </cell>
          <cell r="V361" t="str">
            <v>B</v>
          </cell>
        </row>
        <row r="362">
          <cell r="F362" t="str">
            <v>4.13.02</v>
          </cell>
          <cell r="H362" t="str">
            <v>PENGADAAN KONSTRUKSI JEMBATAN BETON DAN KELENG</v>
          </cell>
          <cell r="I362" t="str">
            <v>04.13.02.03.01</v>
          </cell>
          <cell r="O362" t="str">
            <v>KUANTAN SINGINGI</v>
          </cell>
          <cell r="P362">
            <v>2009</v>
          </cell>
          <cell r="T362" t="str">
            <v>APBD</v>
          </cell>
          <cell r="U362">
            <v>22007615819</v>
          </cell>
          <cell r="V362" t="str">
            <v>B</v>
          </cell>
        </row>
        <row r="363">
          <cell r="F363" t="str">
            <v>4.13.01</v>
          </cell>
          <cell r="H363" t="str">
            <v>PENGADAAN KONSTRUKSI JALAN</v>
          </cell>
          <cell r="I363" t="str">
            <v>04.13.01.03.06</v>
          </cell>
          <cell r="O363" t="str">
            <v>KUANTAN SINGINGI</v>
          </cell>
          <cell r="P363">
            <v>2009</v>
          </cell>
          <cell r="T363" t="str">
            <v>APBD</v>
          </cell>
          <cell r="U363">
            <v>530573293</v>
          </cell>
          <cell r="V363" t="str">
            <v>B</v>
          </cell>
        </row>
        <row r="364">
          <cell r="F364" t="str">
            <v>4.13.01</v>
          </cell>
          <cell r="H364" t="str">
            <v>PENGADAAN KONSTRUKSI JALAN (PENINGKATAN JALAN MUDIK ULO - TANJUNG MEDANG, IBUL - SEI. BESAR, LB. JAMBI - SEI BESAR, PL. MUNGKUR - KOTO GUNUNG, KP. BARU TOAR - JAKE, BASERAH - PERHENTIAN LUAS, SP. KARI/ TERMINAL GERBANG KOTA (SITORAJO) DAN JALAN TERMINAL - SENTAJO</v>
          </cell>
          <cell r="I364" t="str">
            <v>04.13.01.03.06</v>
          </cell>
          <cell r="O364" t="str">
            <v xml:space="preserve">MUDIK ULO - TANJUNG MEDANG, IBUL - SEI. BESAR, LB. JAMBI - SEI BESAR, PL. MUNGKUR - KOTO GUNUNG, KP. BARU TOAR - JAKE, BASERAH - PERHENTIAN LUAS, SP. KARI/ TERMINAL GERBANG KOTA (SITORAJO) </v>
          </cell>
          <cell r="P364">
            <v>2009</v>
          </cell>
          <cell r="T364" t="str">
            <v>APBD</v>
          </cell>
          <cell r="U364">
            <v>3574205433</v>
          </cell>
          <cell r="V364" t="str">
            <v>B</v>
          </cell>
        </row>
        <row r="365">
          <cell r="F365" t="str">
            <v>4.13.02</v>
          </cell>
          <cell r="H365" t="str">
            <v>PENGADAAN KONSTRUKSI JEMBATAN BETON DAN KELENG (</v>
          </cell>
          <cell r="I365" t="str">
            <v>04.13.02.03.01</v>
          </cell>
          <cell r="O365" t="str">
            <v>KUANTAN SINGINGI</v>
          </cell>
          <cell r="P365">
            <v>2009</v>
          </cell>
          <cell r="T365" t="str">
            <v>APBD</v>
          </cell>
          <cell r="U365">
            <v>1200224056</v>
          </cell>
          <cell r="V365" t="str">
            <v>B</v>
          </cell>
        </row>
        <row r="366">
          <cell r="F366" t="str">
            <v>4.13.01</v>
          </cell>
          <cell r="H366" t="str">
            <v>PENGADAAN KONSTRUKSI JALAN</v>
          </cell>
          <cell r="I366" t="str">
            <v>04.13.01.03.06</v>
          </cell>
          <cell r="O366" t="str">
            <v>KUANTAN SINGINGI</v>
          </cell>
          <cell r="P366">
            <v>2010</v>
          </cell>
          <cell r="T366" t="str">
            <v>APBD</v>
          </cell>
          <cell r="U366">
            <v>20917123303</v>
          </cell>
          <cell r="V366" t="str">
            <v>B</v>
          </cell>
        </row>
        <row r="367">
          <cell r="F367" t="str">
            <v>4.13.01</v>
          </cell>
          <cell r="H367" t="str">
            <v>PENGADAAN KONSTRUKSI JALAN</v>
          </cell>
          <cell r="I367" t="str">
            <v>04.13.01.03.06</v>
          </cell>
          <cell r="O367" t="str">
            <v>KUANTAN SINGINGI</v>
          </cell>
          <cell r="P367">
            <v>2010</v>
          </cell>
          <cell r="T367" t="str">
            <v>APBD</v>
          </cell>
          <cell r="U367">
            <v>1977632629</v>
          </cell>
          <cell r="V367" t="str">
            <v>B</v>
          </cell>
        </row>
        <row r="368">
          <cell r="F368" t="str">
            <v>4.13.02</v>
          </cell>
          <cell r="H368" t="str">
            <v>PENGADAAN KONSTRUKSI JEMBATAN BETON DAN KELENG</v>
          </cell>
          <cell r="I368" t="str">
            <v>04.13.02.03.01</v>
          </cell>
          <cell r="O368" t="str">
            <v>KUANTAN SINGINGI</v>
          </cell>
          <cell r="P368">
            <v>2010</v>
          </cell>
          <cell r="T368" t="str">
            <v>APBD</v>
          </cell>
          <cell r="U368">
            <v>1192070199</v>
          </cell>
          <cell r="V368" t="str">
            <v>B</v>
          </cell>
        </row>
        <row r="369">
          <cell r="E369" t="str">
            <v>285.2</v>
          </cell>
          <cell r="F369" t="str">
            <v>4.13.01</v>
          </cell>
          <cell r="H369" t="str">
            <v>PENINGKATAN JALAN SEI. PERUPUK - TELUK PAUH (ASPAL 1,00 KM)</v>
          </cell>
          <cell r="I369" t="str">
            <v>04.13.01.03.06</v>
          </cell>
          <cell r="K369" t="str">
            <v>Aspal</v>
          </cell>
          <cell r="N369">
            <v>1000</v>
          </cell>
          <cell r="O369" t="str">
            <v>SEI PERUPUK-TELUK PAUH</v>
          </cell>
          <cell r="P369">
            <v>2011</v>
          </cell>
          <cell r="T369" t="str">
            <v>APBD</v>
          </cell>
          <cell r="U369">
            <v>2978274268.4109097</v>
          </cell>
          <cell r="V369" t="str">
            <v>B</v>
          </cell>
        </row>
        <row r="370">
          <cell r="F370" t="str">
            <v>4.13.01</v>
          </cell>
          <cell r="H370" t="str">
            <v xml:space="preserve">PENINGKATAN JALAN SUMBER JAYA - KUANTAN SAKO (DESA SUMBER JAYA/GELOMBANG)(ASPAL 1,00 KM) </v>
          </cell>
          <cell r="I370" t="str">
            <v>04.13.01.03.06</v>
          </cell>
          <cell r="K370" t="str">
            <v>Aspal</v>
          </cell>
          <cell r="N370">
            <v>1000</v>
          </cell>
          <cell r="O370" t="str">
            <v>SUMBER JAYA - KUANTAN SAKO</v>
          </cell>
          <cell r="P370">
            <v>2011</v>
          </cell>
          <cell r="T370" t="str">
            <v>APBD</v>
          </cell>
          <cell r="U370">
            <v>1759387701.9008303</v>
          </cell>
          <cell r="V370" t="str">
            <v>B</v>
          </cell>
        </row>
        <row r="371">
          <cell r="E371" t="str">
            <v>302.3</v>
          </cell>
          <cell r="F371" t="str">
            <v>4.13.01</v>
          </cell>
          <cell r="H371" t="str">
            <v>PENINGKATAN JALAN KOTO INUMAN - PULAU BUSUK (ASPAL 1,150 KM)</v>
          </cell>
          <cell r="I371" t="str">
            <v>04.13.01.03.06</v>
          </cell>
          <cell r="K371" t="str">
            <v>Aspal</v>
          </cell>
          <cell r="N371">
            <v>1150</v>
          </cell>
          <cell r="O371" t="str">
            <v>KOTO INUMAN - PULAU BUSUK</v>
          </cell>
          <cell r="P371">
            <v>2011</v>
          </cell>
          <cell r="T371" t="str">
            <v>APBD</v>
          </cell>
          <cell r="U371">
            <v>1487022334.5887914</v>
          </cell>
          <cell r="V371" t="str">
            <v>B</v>
          </cell>
        </row>
        <row r="372">
          <cell r="F372" t="str">
            <v>4.13.01</v>
          </cell>
          <cell r="H372" t="str">
            <v>PENINGKATAN JALAN PL. KOMANG - TERMINAL - SENTAJO (ASPAL 1,00 KM)</v>
          </cell>
          <cell r="I372" t="str">
            <v>04.13.01.03.06</v>
          </cell>
          <cell r="K372" t="str">
            <v>Aspal</v>
          </cell>
          <cell r="N372">
            <v>1000</v>
          </cell>
          <cell r="O372" t="str">
            <v>PL. KOMANG - TERMINAL - SENTAJO</v>
          </cell>
          <cell r="P372">
            <v>2011</v>
          </cell>
          <cell r="T372" t="str">
            <v>APBD</v>
          </cell>
          <cell r="U372">
            <v>3557254334.12431</v>
          </cell>
          <cell r="V372" t="str">
            <v>B</v>
          </cell>
        </row>
        <row r="373">
          <cell r="E373" t="str">
            <v>129.2</v>
          </cell>
          <cell r="F373" t="str">
            <v>4.13.01</v>
          </cell>
          <cell r="H373" t="str">
            <v>PENINGKATAN JALAN BASERAH - PERHENTIAN LUAS (ASPAL) 1,00 KM)</v>
          </cell>
          <cell r="I373" t="str">
            <v>04.13.01.03.06</v>
          </cell>
          <cell r="K373" t="str">
            <v>Aspal</v>
          </cell>
          <cell r="N373">
            <v>1000</v>
          </cell>
          <cell r="O373" t="str">
            <v>BASERAH - PERHENTIAN LUAS</v>
          </cell>
          <cell r="P373">
            <v>2011</v>
          </cell>
          <cell r="T373" t="str">
            <v>APBD</v>
          </cell>
          <cell r="U373">
            <v>3257404911.7153997</v>
          </cell>
          <cell r="V373" t="str">
            <v>B</v>
          </cell>
        </row>
        <row r="374">
          <cell r="E374" t="str">
            <v>J1.1</v>
          </cell>
          <cell r="F374" t="str">
            <v>4.13.02</v>
          </cell>
          <cell r="H374" t="str">
            <v>PENGGANTIAN JEMBATAN SEI. TIU RANGKA BAJA (BANGUNAN ATAS) (KLAS B 1 X 40 M)</v>
          </cell>
          <cell r="I374" t="str">
            <v>04.13.02.03.08</v>
          </cell>
          <cell r="K374" t="str">
            <v>Beton</v>
          </cell>
          <cell r="N374">
            <v>40</v>
          </cell>
          <cell r="O374" t="str">
            <v xml:space="preserve">SEI. TIU </v>
          </cell>
          <cell r="P374">
            <v>2011</v>
          </cell>
          <cell r="T374" t="str">
            <v>APBD</v>
          </cell>
          <cell r="U374">
            <v>3841002466.5544596</v>
          </cell>
          <cell r="V374" t="str">
            <v>B</v>
          </cell>
        </row>
        <row r="375">
          <cell r="E375" t="str">
            <v>J1.2</v>
          </cell>
          <cell r="F375" t="str">
            <v>4.13.02</v>
          </cell>
          <cell r="H375" t="str">
            <v>JEMBATAN SEI. TIU HILIR RUAS JALAN PINANG MERAH-MUARA PETAI</v>
          </cell>
          <cell r="I375" t="str">
            <v>04.13.02.03.08</v>
          </cell>
          <cell r="O375" t="str">
            <v xml:space="preserve">SEI. TIU </v>
          </cell>
          <cell r="P375">
            <v>2013</v>
          </cell>
          <cell r="T375" t="str">
            <v>APBD</v>
          </cell>
          <cell r="U375">
            <v>49212500</v>
          </cell>
        </row>
        <row r="376">
          <cell r="E376" t="str">
            <v>J1.3</v>
          </cell>
          <cell r="F376" t="str">
            <v>4.13.02</v>
          </cell>
          <cell r="H376" t="str">
            <v>PEMBANGUNAN JEMBATAN SEI. TIU HILIR (BANGUNAN BAWAH) RUAS JALAN PINANG MERAH - MUARA PETAI (1 PAKET)</v>
          </cell>
          <cell r="I376" t="str">
            <v>04.13.02.03.08</v>
          </cell>
          <cell r="O376" t="str">
            <v xml:space="preserve">SEI. TIU </v>
          </cell>
          <cell r="P376">
            <v>2014</v>
          </cell>
          <cell r="T376" t="str">
            <v>APBD</v>
          </cell>
          <cell r="U376">
            <v>1578446994</v>
          </cell>
        </row>
        <row r="377">
          <cell r="E377" t="str">
            <v>J1.4</v>
          </cell>
          <cell r="F377" t="str">
            <v>4.13.02</v>
          </cell>
          <cell r="H377" t="str">
            <v>PEMBANGUNAN JEMBATAN SEI.TIU HILIR-MUARA PETAI</v>
          </cell>
          <cell r="I377" t="str">
            <v>04.13.02.03.08</v>
          </cell>
          <cell r="O377" t="str">
            <v xml:space="preserve">SEI. TIU </v>
          </cell>
          <cell r="P377">
            <v>2015</v>
          </cell>
          <cell r="T377" t="str">
            <v>APBD</v>
          </cell>
          <cell r="U377">
            <v>246942569</v>
          </cell>
        </row>
        <row r="378">
          <cell r="E378" t="str">
            <v>J1.5</v>
          </cell>
          <cell r="F378" t="str">
            <v>4.13.02</v>
          </cell>
          <cell r="H378" t="str">
            <v>PEMBANGUNAN JEMBATAN SEI TIU HILIR - MUARA PETAI</v>
          </cell>
          <cell r="I378" t="str">
            <v>04.13.02.03.08</v>
          </cell>
          <cell r="O378" t="str">
            <v xml:space="preserve">SEI. TIU </v>
          </cell>
          <cell r="P378">
            <v>2015</v>
          </cell>
          <cell r="T378" t="str">
            <v>APBD</v>
          </cell>
          <cell r="U378">
            <v>246942569</v>
          </cell>
        </row>
        <row r="379">
          <cell r="E379" t="str">
            <v>J1.6</v>
          </cell>
          <cell r="F379" t="str">
            <v>4.13.02</v>
          </cell>
          <cell r="H379" t="str">
            <v>PEMBANGUNAN JEMBATAN SEI. TIU HILIR (BANGUNANA ATAS)</v>
          </cell>
          <cell r="I379" t="str">
            <v>04.13.02.03.08</v>
          </cell>
          <cell r="O379" t="str">
            <v xml:space="preserve">SEI. TIU </v>
          </cell>
          <cell r="P379">
            <v>2016</v>
          </cell>
          <cell r="T379" t="str">
            <v>APBD</v>
          </cell>
          <cell r="U379">
            <v>6046396941.1700001</v>
          </cell>
        </row>
        <row r="380">
          <cell r="F380" t="str">
            <v>4.13.02</v>
          </cell>
          <cell r="H380" t="str">
            <v>PEMBUATAN 1 UNIT BOX CULVERT (3,3 X 4 X 7) TIGA LUBANG + TURAP BETON SEI. TIU RUAS JALAN IBUL - SEI. BESAR</v>
          </cell>
          <cell r="I380" t="str">
            <v>04.13.01.03.06</v>
          </cell>
          <cell r="K380" t="str">
            <v>Beton</v>
          </cell>
          <cell r="N380">
            <v>3.3</v>
          </cell>
          <cell r="O380" t="str">
            <v>SEI. TIU RUAS JALAN IBUL - SEI. BESAR</v>
          </cell>
          <cell r="P380">
            <v>2011</v>
          </cell>
          <cell r="T380" t="str">
            <v>APBD</v>
          </cell>
          <cell r="U380">
            <v>672970829.95844185</v>
          </cell>
          <cell r="V380" t="str">
            <v>B</v>
          </cell>
        </row>
        <row r="381">
          <cell r="F381" t="str">
            <v>4.13.02</v>
          </cell>
          <cell r="H381" t="str">
            <v>PEMBANGUNAN JEMBATAN PIPA BESI DESA SANGAU (PANJANG 50 M)</v>
          </cell>
          <cell r="I381" t="str">
            <v>04.13.02.03.08</v>
          </cell>
          <cell r="K381" t="str">
            <v>Beton</v>
          </cell>
          <cell r="N381">
            <v>50</v>
          </cell>
          <cell r="O381" t="str">
            <v>DESA SANGAU</v>
          </cell>
          <cell r="P381">
            <v>2011</v>
          </cell>
          <cell r="T381" t="str">
            <v>APBD</v>
          </cell>
          <cell r="U381">
            <v>720415026.35516441</v>
          </cell>
          <cell r="V381" t="str">
            <v>B</v>
          </cell>
        </row>
        <row r="382">
          <cell r="F382" t="str">
            <v>4.13.02</v>
          </cell>
          <cell r="H382" t="str">
            <v>PEMBANGUNAN JEMBATAN SEI. TESO 40 M TAHAP II RUAS JALAN SUKARAJA - GIRI SAKO (LANJUTAN)</v>
          </cell>
          <cell r="I382" t="str">
            <v>04.13.01.03.06</v>
          </cell>
          <cell r="K382" t="str">
            <v>Beton</v>
          </cell>
          <cell r="N382">
            <v>40</v>
          </cell>
          <cell r="O382" t="str">
            <v>SEI. TESO  RUAS JALAN SUKARAJA - GIRI SAKO</v>
          </cell>
          <cell r="P382">
            <v>2011</v>
          </cell>
          <cell r="T382" t="str">
            <v>APBD</v>
          </cell>
          <cell r="U382">
            <v>4609392818.7695818</v>
          </cell>
          <cell r="V382" t="str">
            <v>B</v>
          </cell>
        </row>
        <row r="383">
          <cell r="F383" t="str">
            <v>4.13.02</v>
          </cell>
          <cell r="H383" t="str">
            <v>PEMELIHARAAN JEMBATAN KABUPATEN (SWAKELOLA)</v>
          </cell>
          <cell r="I383" t="str">
            <v>04.13.02.03.01</v>
          </cell>
          <cell r="O383" t="str">
            <v>Teluk Kuantan</v>
          </cell>
          <cell r="P383">
            <v>2011</v>
          </cell>
          <cell r="T383" t="str">
            <v>APBD</v>
          </cell>
          <cell r="U383">
            <v>666142171.96289265</v>
          </cell>
          <cell r="V383" t="str">
            <v>B</v>
          </cell>
        </row>
        <row r="384">
          <cell r="F384" t="str">
            <v>4.13.01</v>
          </cell>
          <cell r="H384" t="str">
            <v>PENINGKATAN JALAN SP. HANDOYO - SP.4 PT. WARNASARI (DESA PASIR MAS) ASPAL 1,00 KM</v>
          </cell>
          <cell r="I384" t="str">
            <v>04.13.01.03.06</v>
          </cell>
          <cell r="K384" t="str">
            <v>Aspal</v>
          </cell>
          <cell r="N384">
            <v>1000</v>
          </cell>
          <cell r="O384" t="str">
            <v>SP. HANDOYO - SP.4 PT. WARNASARI</v>
          </cell>
          <cell r="P384">
            <v>2011</v>
          </cell>
          <cell r="T384" t="str">
            <v>APBD</v>
          </cell>
          <cell r="U384">
            <v>1650335467.45</v>
          </cell>
          <cell r="V384" t="str">
            <v>B</v>
          </cell>
        </row>
        <row r="385">
          <cell r="E385" t="str">
            <v>17.2</v>
          </cell>
          <cell r="F385" t="str">
            <v>4.13.01</v>
          </cell>
          <cell r="H385" t="str">
            <v>PENINGKATAN JALAN SINAMBEK - SPORT CENTRE (ASPAL 1,447 KM)</v>
          </cell>
          <cell r="I385" t="str">
            <v>04.13.01.03.06</v>
          </cell>
          <cell r="K385" t="str">
            <v>Aspal</v>
          </cell>
          <cell r="N385">
            <v>1447</v>
          </cell>
          <cell r="O385" t="str">
            <v>SINAMBEK - SPORT CENTRE</v>
          </cell>
          <cell r="P385">
            <v>2011</v>
          </cell>
          <cell r="T385" t="str">
            <v>APBD</v>
          </cell>
          <cell r="U385">
            <v>562181911.29999995</v>
          </cell>
          <cell r="V385" t="str">
            <v>B</v>
          </cell>
        </row>
        <row r="386">
          <cell r="F386" t="str">
            <v>4.13.01</v>
          </cell>
          <cell r="H386" t="str">
            <v>PENINGKATAN JALAN LINGKAR KANTOR KEJARI KAB. KUANSING</v>
          </cell>
          <cell r="I386" t="str">
            <v>04.13.01.03.06</v>
          </cell>
          <cell r="K386" t="str">
            <v>Aspal</v>
          </cell>
          <cell r="O386" t="str">
            <v>LINGKAR KANTOR KEJARI</v>
          </cell>
          <cell r="P386">
            <v>2011</v>
          </cell>
          <cell r="T386" t="str">
            <v>APBD</v>
          </cell>
          <cell r="U386">
            <v>16031900</v>
          </cell>
          <cell r="V386" t="str">
            <v>B</v>
          </cell>
        </row>
        <row r="387">
          <cell r="F387" t="str">
            <v>4.13.01</v>
          </cell>
          <cell r="H387" t="str">
            <v>PENINGKATAN JALAN LINGKAR KANTOR POLRES KAB. KUANSING</v>
          </cell>
          <cell r="I387" t="str">
            <v>04.13.01.03.06</v>
          </cell>
          <cell r="K387" t="str">
            <v>Aspal</v>
          </cell>
          <cell r="O387" t="str">
            <v>LINGKAR KANTOR POLRES</v>
          </cell>
          <cell r="P387">
            <v>2011</v>
          </cell>
          <cell r="T387" t="str">
            <v>APBD</v>
          </cell>
          <cell r="U387">
            <v>56100500</v>
          </cell>
          <cell r="V387" t="str">
            <v>B</v>
          </cell>
        </row>
        <row r="388">
          <cell r="E388" t="str">
            <v>165.4</v>
          </cell>
          <cell r="F388" t="str">
            <v>4.13.01</v>
          </cell>
          <cell r="H388" t="str">
            <v>PENINGKATAN JALAN SAKO - TRANS SKP II (DESA SUKARAJA) ASPAL 0,67 KM)</v>
          </cell>
          <cell r="I388" t="str">
            <v>04.13.01.03.06</v>
          </cell>
          <cell r="K388" t="str">
            <v>Aspal</v>
          </cell>
          <cell r="N388">
            <v>2000</v>
          </cell>
          <cell r="O388" t="str">
            <v>SAKO - TRANS SKP II DESA SUKARAJA</v>
          </cell>
          <cell r="P388">
            <v>2011</v>
          </cell>
          <cell r="T388" t="str">
            <v>APBD</v>
          </cell>
          <cell r="U388">
            <v>56964700</v>
          </cell>
          <cell r="V388" t="str">
            <v>B</v>
          </cell>
        </row>
        <row r="389">
          <cell r="E389" t="str">
            <v>165.5</v>
          </cell>
          <cell r="F389" t="str">
            <v>4.13.01</v>
          </cell>
          <cell r="H389" t="str">
            <v>PENINGKATAN JALAN SAKO - TRANS SKP II (DESA KUANTAN SAKO) (ASPAL 0,67 KM)</v>
          </cell>
          <cell r="I389" t="str">
            <v>04.13.01.03.06</v>
          </cell>
          <cell r="K389" t="str">
            <v>Aspal</v>
          </cell>
          <cell r="N389">
            <v>670</v>
          </cell>
          <cell r="O389" t="str">
            <v>SAKO - TRANS SKP II (DESA KUANTAN SAKO)</v>
          </cell>
          <cell r="P389">
            <v>2011</v>
          </cell>
          <cell r="T389" t="str">
            <v>APBD</v>
          </cell>
          <cell r="U389">
            <v>1798246935</v>
          </cell>
          <cell r="V389" t="str">
            <v>B</v>
          </cell>
        </row>
        <row r="390">
          <cell r="E390" t="str">
            <v>246.1</v>
          </cell>
          <cell r="F390" t="str">
            <v>4.13.01</v>
          </cell>
          <cell r="H390" t="str">
            <v>PENINGKATAN JALAN SEI. SIRIH - SP.4 PT. WARNASARI (DESA SEI. KUNING) (ASPAL 1,00 KM)</v>
          </cell>
          <cell r="I390" t="str">
            <v>04.13.01.03.06</v>
          </cell>
          <cell r="K390" t="str">
            <v>Aspal</v>
          </cell>
          <cell r="N390">
            <v>1000</v>
          </cell>
          <cell r="O390" t="str">
            <v>SEI. SIRIH - SP.4 PT. WANASARI</v>
          </cell>
          <cell r="P390">
            <v>2011</v>
          </cell>
          <cell r="T390" t="str">
            <v>APBD</v>
          </cell>
          <cell r="U390">
            <v>84556900</v>
          </cell>
          <cell r="V390" t="str">
            <v>B</v>
          </cell>
        </row>
        <row r="391">
          <cell r="E391" t="str">
            <v>86.3</v>
          </cell>
          <cell r="F391" t="str">
            <v>4.13.01</v>
          </cell>
          <cell r="H391" t="str">
            <v>PENINGKATAN JALAN PANTAI - AIR BULUH (ASPAL 1,00 KM)</v>
          </cell>
          <cell r="I391" t="str">
            <v>04.13.01.03.06</v>
          </cell>
          <cell r="K391" t="str">
            <v>Aspal</v>
          </cell>
          <cell r="N391">
            <v>1000</v>
          </cell>
          <cell r="O391" t="str">
            <v>PANTAI - AIR BULUH</v>
          </cell>
          <cell r="P391">
            <v>2011</v>
          </cell>
          <cell r="T391" t="str">
            <v>APBD</v>
          </cell>
          <cell r="U391">
            <v>3830922576</v>
          </cell>
          <cell r="V391" t="str">
            <v>B</v>
          </cell>
        </row>
        <row r="392">
          <cell r="F392" t="str">
            <v>4.13.01</v>
          </cell>
          <cell r="H392" t="str">
            <v>PENING. JALAN SEBERANG TELUK - SIBEROBAH - SANGAU (LANJ)</v>
          </cell>
          <cell r="I392" t="str">
            <v>04.13.01.03.06</v>
          </cell>
          <cell r="K392" t="str">
            <v>Aspal</v>
          </cell>
          <cell r="O392" t="str">
            <v>SEBERANG TALUK - SIBEROBAH - SANGAU</v>
          </cell>
          <cell r="P392">
            <v>2011</v>
          </cell>
          <cell r="T392" t="str">
            <v>APBD</v>
          </cell>
          <cell r="U392">
            <v>6948665692.3699999</v>
          </cell>
          <cell r="V392" t="str">
            <v>B</v>
          </cell>
          <cell r="W392">
            <v>1</v>
          </cell>
        </row>
        <row r="393">
          <cell r="E393" t="str">
            <v>87.3</v>
          </cell>
          <cell r="F393" t="str">
            <v>4.13.01</v>
          </cell>
          <cell r="H393" t="str">
            <v>PENINGKATAN JALAN IBUL - SEI. BESAR (LANJUTAN)</v>
          </cell>
          <cell r="I393" t="str">
            <v>04.13.01.03.06</v>
          </cell>
          <cell r="K393" t="str">
            <v>Aspal</v>
          </cell>
          <cell r="O393" t="str">
            <v>IBUL - SEI. BESAR</v>
          </cell>
          <cell r="P393">
            <v>2011</v>
          </cell>
          <cell r="T393" t="str">
            <v>APBD</v>
          </cell>
          <cell r="U393">
            <v>7667608917.5499992</v>
          </cell>
          <cell r="V393" t="str">
            <v>B</v>
          </cell>
        </row>
        <row r="394">
          <cell r="F394" t="str">
            <v>4.13.02</v>
          </cell>
          <cell r="H394" t="str">
            <v>PENGGANTIAN JEMBATAN SEI. AIR HITAM (OPRIT JEMBATAN)</v>
          </cell>
          <cell r="I394" t="str">
            <v>04.13.02.03.08</v>
          </cell>
          <cell r="K394" t="str">
            <v>Beton</v>
          </cell>
          <cell r="O394" t="str">
            <v>SEI. AIR HITAM</v>
          </cell>
          <cell r="P394">
            <v>2012</v>
          </cell>
          <cell r="T394" t="str">
            <v>APBD</v>
          </cell>
          <cell r="U394">
            <v>8087400</v>
          </cell>
          <cell r="V394" t="str">
            <v>B</v>
          </cell>
        </row>
        <row r="395">
          <cell r="F395" t="str">
            <v>4.13.02</v>
          </cell>
          <cell r="H395" t="str">
            <v>PENGGANTIAN JEMBATAN PASAR USANG BASERAH (LANJ)</v>
          </cell>
          <cell r="I395" t="str">
            <v>04.13.02.03.08</v>
          </cell>
          <cell r="K395" t="str">
            <v>Beton</v>
          </cell>
          <cell r="O395" t="str">
            <v>PASAR USANG BASERAH</v>
          </cell>
          <cell r="P395">
            <v>2012</v>
          </cell>
          <cell r="T395" t="str">
            <v>APBD</v>
          </cell>
          <cell r="U395">
            <v>1131370695.543797</v>
          </cell>
          <cell r="V395" t="str">
            <v>B</v>
          </cell>
        </row>
        <row r="396">
          <cell r="F396" t="str">
            <v>4.13.01</v>
          </cell>
          <cell r="H396" t="str">
            <v xml:space="preserve"> PENINGKATAN JALAN DILINGKUNGAN PERKANTORAN PEMDA DAN JALAN DALAM KOTA TELUK KUANTAN</v>
          </cell>
          <cell r="I396" t="str">
            <v>04.13.01.03.06</v>
          </cell>
          <cell r="K396" t="str">
            <v>Aspal</v>
          </cell>
          <cell r="O396" t="str">
            <v>PERKANTORAN PEMDA DAN JALAN DALAM KOTA TELUK KUANTAN</v>
          </cell>
          <cell r="P396">
            <v>2012</v>
          </cell>
          <cell r="T396" t="str">
            <v>APBD</v>
          </cell>
          <cell r="U396">
            <v>1636229063.0043535</v>
          </cell>
          <cell r="V396" t="str">
            <v>B</v>
          </cell>
        </row>
        <row r="397">
          <cell r="E397" t="str">
            <v>190.3</v>
          </cell>
          <cell r="F397" t="str">
            <v>4.13.01</v>
          </cell>
          <cell r="H397" t="str">
            <v xml:space="preserve"> PENINGKATAN JALAN SAMBUNG KEBUN LADO + BAHU BETON RUANS JALAN + DRAINASE</v>
          </cell>
          <cell r="I397" t="str">
            <v>04.13.01.03.06</v>
          </cell>
          <cell r="K397" t="str">
            <v>Aspal</v>
          </cell>
          <cell r="O397" t="str">
            <v>JALAN SAMBUNG - KEBUN LADO</v>
          </cell>
          <cell r="P397">
            <v>2012</v>
          </cell>
          <cell r="T397" t="str">
            <v>APBD</v>
          </cell>
          <cell r="U397">
            <v>1136545521.504935</v>
          </cell>
          <cell r="V397" t="str">
            <v>B</v>
          </cell>
          <cell r="W397">
            <v>2</v>
          </cell>
        </row>
        <row r="398">
          <cell r="F398" t="str">
            <v>4.13.01</v>
          </cell>
          <cell r="H398" t="str">
            <v>PENINGKATAN JALAN LINGKAR DESA PEBAUN HULU</v>
          </cell>
          <cell r="I398" t="str">
            <v>04.13.01.03.06</v>
          </cell>
          <cell r="K398" t="str">
            <v>Aspal</v>
          </cell>
          <cell r="O398" t="str">
            <v>LINGKAR DESA PEBAUN HULU</v>
          </cell>
          <cell r="P398">
            <v>2012</v>
          </cell>
          <cell r="T398" t="str">
            <v>APBD</v>
          </cell>
          <cell r="U398">
            <v>1244781279.9893248</v>
          </cell>
          <cell r="V398" t="str">
            <v>B</v>
          </cell>
        </row>
        <row r="399">
          <cell r="F399" t="str">
            <v>4.13.01</v>
          </cell>
          <cell r="H399" t="str">
            <v>PEKERJAAN PENINGKATAN JALAN PENGHUBUNG JEMBATAN CERENTI (1.70 KM)</v>
          </cell>
          <cell r="I399" t="str">
            <v>04.13.01.03.06</v>
          </cell>
          <cell r="K399" t="str">
            <v>Aspal</v>
          </cell>
          <cell r="O399" t="str">
            <v>PENGHUBUNG JEMBATAN CERENTI</v>
          </cell>
          <cell r="P399">
            <v>2012</v>
          </cell>
          <cell r="T399" t="str">
            <v>APBD</v>
          </cell>
          <cell r="U399">
            <v>2776676476.1366801</v>
          </cell>
          <cell r="V399" t="str">
            <v>B</v>
          </cell>
        </row>
        <row r="400">
          <cell r="F400" t="str">
            <v>4.13.01</v>
          </cell>
          <cell r="H400" t="str">
            <v>PEMBANGUNAN JALAN KOTO SENTAJO - DESA BERINGIN</v>
          </cell>
          <cell r="I400" t="str">
            <v>04.13.01.03.06</v>
          </cell>
          <cell r="K400" t="str">
            <v>Aspal</v>
          </cell>
          <cell r="O400" t="str">
            <v>KOTO SENTAJO - DESA BERINGIN</v>
          </cell>
          <cell r="P400">
            <v>2012</v>
          </cell>
          <cell r="T400" t="str">
            <v>APBD</v>
          </cell>
          <cell r="U400">
            <v>1560463250.3707366</v>
          </cell>
          <cell r="V400" t="str">
            <v>B</v>
          </cell>
        </row>
        <row r="401">
          <cell r="F401" t="str">
            <v>4.13.01</v>
          </cell>
          <cell r="H401" t="str">
            <v>PENINGKATAN JALAN MENUJU PUSKESMAS LUBUK JAMBI (URUGAN PILIHAN 0,50 KM + TURAP BETON)</v>
          </cell>
          <cell r="I401" t="str">
            <v>04.13.01.03.06</v>
          </cell>
          <cell r="K401" t="str">
            <v>Aspal</v>
          </cell>
          <cell r="O401" t="str">
            <v>MENUJU PUSKESMAS LUBUK JAMBI</v>
          </cell>
          <cell r="P401">
            <v>2012</v>
          </cell>
          <cell r="T401" t="str">
            <v>APBD</v>
          </cell>
          <cell r="U401">
            <v>410267652.64856702</v>
          </cell>
          <cell r="V401" t="str">
            <v>B</v>
          </cell>
        </row>
        <row r="402">
          <cell r="E402" t="str">
            <v>235.1</v>
          </cell>
          <cell r="F402" t="str">
            <v>4.13.01</v>
          </cell>
          <cell r="H402" t="str">
            <v>PENINGKATAN JALAN AIR MAS - SEI. KERANJI- PASIR MAS ( DESA SEI. KERANJI) ( ASPAL 1,00 KM)</v>
          </cell>
          <cell r="I402" t="str">
            <v>04.13.01.03.06</v>
          </cell>
          <cell r="K402" t="str">
            <v>Aspal</v>
          </cell>
          <cell r="O402" t="str">
            <v>AIR MAS - SEI. KERANJI - PASIR MAS</v>
          </cell>
          <cell r="P402">
            <v>2012</v>
          </cell>
          <cell r="T402" t="str">
            <v>APBD</v>
          </cell>
          <cell r="U402">
            <v>3314762916.41675</v>
          </cell>
          <cell r="V402" t="str">
            <v>B</v>
          </cell>
        </row>
        <row r="403">
          <cell r="F403" t="str">
            <v>4.13.01</v>
          </cell>
          <cell r="H403" t="str">
            <v>PENINGKATAN JALAN SP.4 BERINGIN SAWAH-GERBANG SENTAJO PELEBARAN ASPAL 1,50 KM</v>
          </cell>
          <cell r="I403" t="str">
            <v>04.13.01.03.06</v>
          </cell>
          <cell r="K403" t="str">
            <v>Aspal</v>
          </cell>
          <cell r="O403" t="str">
            <v>SP.4 BERINGIN SAWAH-GERBANG SENTAJO</v>
          </cell>
          <cell r="P403">
            <v>2012</v>
          </cell>
          <cell r="T403" t="str">
            <v>APBD</v>
          </cell>
          <cell r="U403">
            <v>3138518318.2668023</v>
          </cell>
          <cell r="V403" t="str">
            <v>B</v>
          </cell>
        </row>
        <row r="404">
          <cell r="F404" t="str">
            <v>4.13.01</v>
          </cell>
          <cell r="H404" t="str">
            <v>PENINGKATAN JALAN LINGKAR DESA KOPAH (ASPAL 1.00 KM)</v>
          </cell>
          <cell r="I404" t="str">
            <v>04.13.01.03.06</v>
          </cell>
          <cell r="K404" t="str">
            <v>Aspal</v>
          </cell>
          <cell r="O404" t="str">
            <v>LINGKAR DESA KOPAH</v>
          </cell>
          <cell r="P404">
            <v>2012</v>
          </cell>
          <cell r="T404" t="str">
            <v>APBD</v>
          </cell>
          <cell r="U404">
            <v>3248767238.5415602</v>
          </cell>
          <cell r="V404" t="str">
            <v>B</v>
          </cell>
        </row>
        <row r="405">
          <cell r="F405" t="str">
            <v>4.13.01</v>
          </cell>
          <cell r="H405" t="str">
            <v>PENINGKATAN JALAN DALAM KOTA TELUK KUANTAN (JL.IMAM MUNANDAR 0,44 KM)</v>
          </cell>
          <cell r="I405" t="str">
            <v>04.13.01.03.06</v>
          </cell>
          <cell r="K405" t="str">
            <v>Aspal</v>
          </cell>
          <cell r="O405" t="str">
            <v>DALAM KOTA TELUK KUANTAN</v>
          </cell>
          <cell r="P405">
            <v>2012</v>
          </cell>
          <cell r="T405" t="str">
            <v>APBD</v>
          </cell>
          <cell r="U405">
            <v>1467969946.0446103</v>
          </cell>
          <cell r="V405" t="str">
            <v>B</v>
          </cell>
        </row>
        <row r="406">
          <cell r="F406" t="str">
            <v>4.13.01</v>
          </cell>
          <cell r="H406" t="str">
            <v>PENINGKATAN JALAN SP.TIGA-SINAMBEK-GERBANG KOTA JAKE</v>
          </cell>
          <cell r="I406" t="str">
            <v>04.13.01.03.06</v>
          </cell>
          <cell r="K406" t="str">
            <v>Aspal</v>
          </cell>
          <cell r="O406" t="str">
            <v>SP.TIGA-SINAMBEK-GERBANG KOTA JAKE</v>
          </cell>
          <cell r="P406">
            <v>2012</v>
          </cell>
          <cell r="T406" t="str">
            <v>APBD</v>
          </cell>
          <cell r="U406">
            <v>3429496091.4810162</v>
          </cell>
          <cell r="V406" t="str">
            <v>B</v>
          </cell>
        </row>
        <row r="407">
          <cell r="F407" t="str">
            <v>4.13.01</v>
          </cell>
          <cell r="H407" t="str">
            <v>PENINGKATAN JALAN SP.TIGA-KARI (PELEBARAN ASPAL 1,50 KM)</v>
          </cell>
          <cell r="I407" t="str">
            <v>04.13.01.03.06</v>
          </cell>
          <cell r="K407" t="str">
            <v>Aspal</v>
          </cell>
          <cell r="O407" t="str">
            <v>SP.TIGA-KARI</v>
          </cell>
          <cell r="P407">
            <v>2012</v>
          </cell>
          <cell r="T407" t="str">
            <v>APBD</v>
          </cell>
          <cell r="U407">
            <v>2671864502.9721117</v>
          </cell>
          <cell r="V407" t="str">
            <v>B</v>
          </cell>
        </row>
        <row r="408">
          <cell r="F408" t="str">
            <v>4.13.01</v>
          </cell>
          <cell r="H408" t="str">
            <v>PENINGKATAN JALAN PINTU GOBANG KARI-JAKE (MENUJU SMU KARI) (ASPAL)</v>
          </cell>
          <cell r="I408" t="str">
            <v>04.13.01.03.06</v>
          </cell>
          <cell r="K408" t="str">
            <v>Aspal</v>
          </cell>
          <cell r="O408" t="str">
            <v>PINTU GOBANG KARI - JAKE</v>
          </cell>
          <cell r="P408">
            <v>2012</v>
          </cell>
          <cell r="T408" t="str">
            <v>APBD</v>
          </cell>
          <cell r="U408">
            <v>4766925638.6591597</v>
          </cell>
          <cell r="V408" t="str">
            <v>B</v>
          </cell>
        </row>
        <row r="409">
          <cell r="E409" t="str">
            <v>86.4</v>
          </cell>
          <cell r="F409" t="str">
            <v>4.13.01</v>
          </cell>
          <cell r="H409" t="str">
            <v>PEKERJAAN PENINGKATAN JALAN PANTAI-AIR BULUH (ASPAL 1,00 KM)</v>
          </cell>
          <cell r="I409" t="str">
            <v>04.13.01.03.06</v>
          </cell>
          <cell r="K409" t="str">
            <v>Aspal</v>
          </cell>
          <cell r="O409" t="str">
            <v>PANTAI - AIR BULUH</v>
          </cell>
          <cell r="P409">
            <v>2012</v>
          </cell>
          <cell r="T409" t="str">
            <v>APBD</v>
          </cell>
          <cell r="U409">
            <v>1598810500.7151661</v>
          </cell>
          <cell r="V409" t="str">
            <v>B</v>
          </cell>
        </row>
        <row r="410">
          <cell r="F410" t="str">
            <v>4.13.01</v>
          </cell>
          <cell r="H410" t="str">
            <v>PENINGKATAN JALAN KEBUN NOPI+TEMPAT PARKIR (ASPAL 0,28 KM)</v>
          </cell>
          <cell r="I410" t="str">
            <v>04.13.01.03.06</v>
          </cell>
          <cell r="K410" t="str">
            <v>Aspal</v>
          </cell>
          <cell r="O410" t="str">
            <v>KEBUN NOPI</v>
          </cell>
          <cell r="P410">
            <v>2012</v>
          </cell>
          <cell r="T410" t="str">
            <v>APBD</v>
          </cell>
          <cell r="U410">
            <v>1899132200.4191258</v>
          </cell>
          <cell r="V410" t="str">
            <v>B</v>
          </cell>
        </row>
        <row r="411">
          <cell r="E411" t="str">
            <v>165.6</v>
          </cell>
          <cell r="F411" t="str">
            <v>4.13.01</v>
          </cell>
          <cell r="H411" t="str">
            <v>PENINGKATAN JALAN SAKO-TRANS SKP II (DESA KUANTAN SAKO BLOK D) (ASPAL 1,00 KM)</v>
          </cell>
          <cell r="I411" t="str">
            <v>04.13.01.03.06</v>
          </cell>
          <cell r="K411" t="str">
            <v>Aspal</v>
          </cell>
          <cell r="O411" t="str">
            <v>SAKO-TRANS SKP II (DESA KUANTAN SAKO)</v>
          </cell>
          <cell r="P411">
            <v>2012</v>
          </cell>
          <cell r="T411" t="str">
            <v>APBD</v>
          </cell>
          <cell r="U411">
            <v>1571078911.2345409</v>
          </cell>
          <cell r="V411" t="str">
            <v>B</v>
          </cell>
        </row>
        <row r="412">
          <cell r="E412" t="str">
            <v>183.2</v>
          </cell>
          <cell r="F412" t="str">
            <v>4.13.01</v>
          </cell>
          <cell r="H412" t="str">
            <v>PENINGKATAN JALAN SUKARAJA-GIRI SAKO (ASPAL 1,00 KM)</v>
          </cell>
          <cell r="I412" t="str">
            <v>04.13.01.03.06</v>
          </cell>
          <cell r="K412" t="str">
            <v>Aspal</v>
          </cell>
          <cell r="O412" t="str">
            <v>SUKARAJA-GIRI SAKO</v>
          </cell>
          <cell r="P412">
            <v>2012</v>
          </cell>
          <cell r="T412" t="str">
            <v>APBD</v>
          </cell>
          <cell r="U412">
            <v>8033301761.4229603</v>
          </cell>
          <cell r="V412" t="str">
            <v>B</v>
          </cell>
        </row>
        <row r="413">
          <cell r="E413" t="str">
            <v>247.1</v>
          </cell>
          <cell r="F413" t="str">
            <v>4.13.01</v>
          </cell>
          <cell r="H413" t="str">
            <v>PENINGKATAN JALAN SP. MUARA BAHAN-MUARA BAHAN (ASPAL 1,00 KM)</v>
          </cell>
          <cell r="I413" t="str">
            <v>04.13.01.03.06</v>
          </cell>
          <cell r="K413" t="str">
            <v>Aspal</v>
          </cell>
          <cell r="O413" t="str">
            <v>SP. MUARA BAHAN-MUARA BAHAN</v>
          </cell>
          <cell r="P413">
            <v>2012</v>
          </cell>
          <cell r="T413" t="str">
            <v>APBD</v>
          </cell>
          <cell r="U413">
            <v>1597174170.3423619</v>
          </cell>
          <cell r="V413" t="str">
            <v>B</v>
          </cell>
        </row>
        <row r="414">
          <cell r="E414" t="str">
            <v>131.1</v>
          </cell>
          <cell r="F414" t="str">
            <v>4.13.01</v>
          </cell>
          <cell r="H414" t="str">
            <v>PENINGKATAN JALAN SP. TERATAK BARU-TERATAK BARU (ASPAL 1,00 KM)</v>
          </cell>
          <cell r="I414" t="str">
            <v>04.13.01.03.06</v>
          </cell>
          <cell r="K414" t="str">
            <v>Aspal</v>
          </cell>
          <cell r="O414" t="str">
            <v>SP. TERATAK BARU-TERATAK BARU</v>
          </cell>
          <cell r="P414">
            <v>2012</v>
          </cell>
          <cell r="T414" t="str">
            <v>APBD</v>
          </cell>
          <cell r="U414">
            <v>1462268233.7791154</v>
          </cell>
          <cell r="V414" t="str">
            <v>B</v>
          </cell>
        </row>
        <row r="415">
          <cell r="F415" t="str">
            <v>4.13.01</v>
          </cell>
          <cell r="H415" t="str">
            <v>PENINGKATAN JALAN LINGKAR DESA PULAU KOPUANG (ASPAL 1,00 KM)</v>
          </cell>
          <cell r="I415" t="str">
            <v>04.13.01.03.06</v>
          </cell>
          <cell r="K415" t="str">
            <v>Aspal</v>
          </cell>
          <cell r="O415" t="str">
            <v>LINGKAR DESA PULAU KOPUANG</v>
          </cell>
          <cell r="P415">
            <v>2012</v>
          </cell>
          <cell r="T415" t="str">
            <v>APBD</v>
          </cell>
          <cell r="U415">
            <v>1593664584.2917645</v>
          </cell>
          <cell r="V415" t="str">
            <v>B</v>
          </cell>
        </row>
        <row r="416">
          <cell r="E416" t="str">
            <v>163.2</v>
          </cell>
          <cell r="F416" t="str">
            <v>4.13.01</v>
          </cell>
          <cell r="H416" t="str">
            <v xml:space="preserve"> PENINGKATAN JALAN PANGEAN-PL. KUMPAI (PELEBARAN ASPAL 1,00 KM)</v>
          </cell>
          <cell r="I416" t="str">
            <v>04.13.01.03.06</v>
          </cell>
          <cell r="K416" t="str">
            <v>Aspal</v>
          </cell>
          <cell r="O416" t="str">
            <v>PANGEAN - PULAU KUMPAI</v>
          </cell>
          <cell r="P416">
            <v>2012</v>
          </cell>
          <cell r="T416" t="str">
            <v>APBD</v>
          </cell>
          <cell r="U416">
            <v>1600078073.018373</v>
          </cell>
          <cell r="V416" t="str">
            <v>B</v>
          </cell>
        </row>
        <row r="417">
          <cell r="E417" t="str">
            <v>129.3</v>
          </cell>
          <cell r="F417" t="str">
            <v>4.13.01</v>
          </cell>
          <cell r="H417" t="str">
            <v xml:space="preserve">PENINGKATAN JALAN BASERAH-PERHENTIAN LUAS (DESA TERATAK RENDAH) ASPAL 1,00 KM </v>
          </cell>
          <cell r="I417" t="str">
            <v>04.13.01.03.06</v>
          </cell>
          <cell r="K417" t="str">
            <v>Aspal</v>
          </cell>
          <cell r="O417" t="str">
            <v>BASERAH-PERHENTIAN LUAS (DESA TERATAK RENDAH)</v>
          </cell>
          <cell r="P417">
            <v>2012</v>
          </cell>
          <cell r="T417" t="str">
            <v>APBD</v>
          </cell>
          <cell r="U417">
            <v>1536783053.2370956</v>
          </cell>
          <cell r="V417" t="str">
            <v>B</v>
          </cell>
        </row>
        <row r="418">
          <cell r="F418" t="str">
            <v>4.13.01</v>
          </cell>
          <cell r="H418" t="str">
            <v>PENINGKATAN JALAN A. YANI (PELEBARAN 0,80 KM)</v>
          </cell>
          <cell r="I418" t="str">
            <v>04.13.01.03.06</v>
          </cell>
          <cell r="K418" t="str">
            <v>Aspal</v>
          </cell>
          <cell r="O418" t="str">
            <v>Kuantan Tengah</v>
          </cell>
          <cell r="P418">
            <v>2012</v>
          </cell>
          <cell r="T418" t="str">
            <v>APBD</v>
          </cell>
          <cell r="U418">
            <v>3289380516.7796202</v>
          </cell>
          <cell r="V418" t="str">
            <v>B</v>
          </cell>
        </row>
        <row r="419">
          <cell r="E419" t="str">
            <v>91.1</v>
          </cell>
          <cell r="F419" t="str">
            <v>4.13.01</v>
          </cell>
          <cell r="H419" t="str">
            <v>PENINGKATAN JALAN LUBUK JAMBI - SAIK (ASPAL 1,00 KM)</v>
          </cell>
          <cell r="I419" t="str">
            <v>04.13.01.03.06</v>
          </cell>
          <cell r="K419" t="str">
            <v>Aspal</v>
          </cell>
          <cell r="O419" t="str">
            <v>LUBUK JAMBI - SAIK</v>
          </cell>
          <cell r="P419">
            <v>2012</v>
          </cell>
          <cell r="T419" t="str">
            <v>APBD</v>
          </cell>
          <cell r="U419">
            <v>11987663158.4603</v>
          </cell>
          <cell r="V419" t="str">
            <v>B</v>
          </cell>
        </row>
        <row r="420">
          <cell r="F420" t="str">
            <v>4.13.01</v>
          </cell>
          <cell r="H420" t="str">
            <v>PENINGKATAN JALAN LINGKAR KP. BARU SENTAJO (ASPAL 1,OO KM)</v>
          </cell>
          <cell r="I420" t="str">
            <v>04.13.01.03.06</v>
          </cell>
          <cell r="K420" t="str">
            <v>Aspal</v>
          </cell>
          <cell r="O420" t="str">
            <v>Lingkar Kampung Baru Sentajo</v>
          </cell>
          <cell r="P420">
            <v>2012</v>
          </cell>
          <cell r="T420" t="str">
            <v>APBD</v>
          </cell>
          <cell r="U420">
            <v>3331381781.9313898</v>
          </cell>
          <cell r="V420" t="str">
            <v>B</v>
          </cell>
        </row>
        <row r="421">
          <cell r="E421" t="str">
            <v>J2.2</v>
          </cell>
          <cell r="F421" t="str">
            <v>4.13.02</v>
          </cell>
          <cell r="H421" t="str">
            <v>PEMBANGUNAN JEMBATAN GANTUNG DESA SAWAH (BANGUNAN ATAS LANJUTAN)</v>
          </cell>
          <cell r="I421" t="str">
            <v>04.13.02.03.03</v>
          </cell>
          <cell r="K421" t="str">
            <v>Beton</v>
          </cell>
          <cell r="O421" t="str">
            <v>SAWAH</v>
          </cell>
          <cell r="P421">
            <v>2012</v>
          </cell>
          <cell r="T421" t="str">
            <v>APBD</v>
          </cell>
          <cell r="U421">
            <v>7204662185.0902042</v>
          </cell>
          <cell r="V421" t="str">
            <v>B</v>
          </cell>
        </row>
        <row r="422">
          <cell r="F422" t="str">
            <v>4.13.02</v>
          </cell>
          <cell r="H422" t="str">
            <v>PEMBANGUNAN JEMBATAN SEI. SOBAN TAHAP II (BALOK T) RUAS JALAN PANGKALAN-MUARA PETAI-SITIANG (LANJUTAN)</v>
          </cell>
          <cell r="I422" t="str">
            <v>04.13.02.03.08</v>
          </cell>
          <cell r="K422" t="str">
            <v>Beton</v>
          </cell>
          <cell r="O422" t="str">
            <v>SEI. SOBAN  RUAS JALAN PANGKALAN-MUARA PETAI-SITIANG</v>
          </cell>
          <cell r="P422">
            <v>2012</v>
          </cell>
          <cell r="T422" t="str">
            <v>APBD</v>
          </cell>
          <cell r="U422">
            <v>1032348746.5314332</v>
          </cell>
          <cell r="V422" t="str">
            <v>B</v>
          </cell>
        </row>
        <row r="423">
          <cell r="E423" t="str">
            <v>J6.1</v>
          </cell>
          <cell r="F423" t="str">
            <v>4.13.02</v>
          </cell>
          <cell r="H423" t="str">
            <v>REHABILITASI BERAT JEMBATAN KAYU SEI.TINGKALAK RUAS JALAN SIMPANG HANDOYO-SUMBER DATAR</v>
          </cell>
          <cell r="I423" t="str">
            <v>04.13.02.04.03</v>
          </cell>
          <cell r="K423" t="str">
            <v>Kayu</v>
          </cell>
          <cell r="O423" t="str">
            <v>SEI.TINGKALAK RUAS JALAN SIMPANG HANDOYO-SUMBER DATAR</v>
          </cell>
          <cell r="P423">
            <v>2012</v>
          </cell>
          <cell r="T423" t="str">
            <v>APBD</v>
          </cell>
          <cell r="U423">
            <v>76019206.029997841</v>
          </cell>
          <cell r="V423" t="str">
            <v>B</v>
          </cell>
        </row>
        <row r="424">
          <cell r="F424" t="str">
            <v>4.13.02</v>
          </cell>
          <cell r="H424" t="str">
            <v>REHABILITASI JEMBATAN KAYU SEI. BAWANG RUAS JALAN SUMBER DATAR-AIR MAS</v>
          </cell>
          <cell r="I424" t="str">
            <v>04.13.02.04.03</v>
          </cell>
          <cell r="K424" t="str">
            <v>Kayu</v>
          </cell>
          <cell r="O424" t="str">
            <v>SEI. BAWANG RUAS JALAN SUMBER DATAR-AIR MAS</v>
          </cell>
          <cell r="P424">
            <v>2012</v>
          </cell>
          <cell r="T424" t="str">
            <v>APBD</v>
          </cell>
          <cell r="U424">
            <v>76115535.321222559</v>
          </cell>
          <cell r="V424" t="str">
            <v>B</v>
          </cell>
        </row>
        <row r="425">
          <cell r="F425" t="str">
            <v>4.13.02</v>
          </cell>
          <cell r="H425" t="str">
            <v>REHABILITASI JEMBATAN KAYU SEI. KERANJI RUAS JALAN SUMBER DATAR-SEI. KERANJI-PASIR MAS</v>
          </cell>
          <cell r="I425" t="str">
            <v>04.13.02.04.03</v>
          </cell>
          <cell r="K425" t="str">
            <v>Kayu</v>
          </cell>
          <cell r="O425" t="str">
            <v>SEI. KERANJI RUAS JALAN SUMBER DATAR-SEI. KERANJI-PASIR MAS</v>
          </cell>
          <cell r="P425">
            <v>2012</v>
          </cell>
          <cell r="T425" t="str">
            <v>APBD</v>
          </cell>
          <cell r="U425">
            <v>102755972.83967289</v>
          </cell>
          <cell r="V425" t="str">
            <v>B</v>
          </cell>
        </row>
        <row r="426">
          <cell r="F426" t="str">
            <v>4.13.02</v>
          </cell>
          <cell r="H426" t="str">
            <v xml:space="preserve"> REHABILITASI JEMBATAN KAYU SEI. BALUI RUAS JALAN SIMPANG HANDOYO-SUMBER DATAR</v>
          </cell>
          <cell r="I426" t="str">
            <v>04.13.02.04.03</v>
          </cell>
          <cell r="K426" t="str">
            <v>Kayu</v>
          </cell>
          <cell r="O426" t="str">
            <v>SEI. BALUI RUAS JALAN SIMPANG HANDOYO-SUMBER DATAR</v>
          </cell>
          <cell r="P426">
            <v>2012</v>
          </cell>
          <cell r="T426" t="str">
            <v>APBD</v>
          </cell>
          <cell r="U426">
            <v>83626402.271583661</v>
          </cell>
          <cell r="V426" t="str">
            <v>B</v>
          </cell>
        </row>
        <row r="427">
          <cell r="F427" t="str">
            <v>4.13.02</v>
          </cell>
          <cell r="H427" t="str">
            <v xml:space="preserve"> PERBAIKAN JEMBATAN SEI.SUKAM DAN PEMBUATAN JEMBATAN SEI.LIBUAI (SWAKELOLA)</v>
          </cell>
          <cell r="I427" t="str">
            <v>04.13.02.03.08</v>
          </cell>
          <cell r="K427" t="str">
            <v>Beton</v>
          </cell>
          <cell r="O427" t="str">
            <v>SEI.SUKAM DAN PEMBUATAN JEMBATAN SEI.LIBUAI</v>
          </cell>
          <cell r="P427">
            <v>2012</v>
          </cell>
          <cell r="T427" t="str">
            <v>APBD</v>
          </cell>
          <cell r="U427">
            <v>61843579.711400554</v>
          </cell>
          <cell r="V427" t="str">
            <v>B</v>
          </cell>
        </row>
        <row r="428">
          <cell r="F428" t="str">
            <v>4.13.01</v>
          </cell>
          <cell r="H428" t="str">
            <v>PENINGKATAN JALAN SP.HANDOYO-SP.SEI.SIRIH-SP.4 PT.WANASARI-SP.SUKAMAJU-KOTO BARU (ASPAL 2,00 KM) (PANJANG RUAS 60.70 KM)</v>
          </cell>
          <cell r="I428" t="str">
            <v>04.13.01.03.06</v>
          </cell>
          <cell r="K428" t="str">
            <v>Aspal</v>
          </cell>
          <cell r="O428" t="str">
            <v>SP.HANDOYO-SP.SEI.SIRIH-SP.4 PT.WANASARI-SP.SUKAMAJU-KOTO BARU</v>
          </cell>
          <cell r="P428">
            <v>2012</v>
          </cell>
          <cell r="T428" t="str">
            <v>APBD</v>
          </cell>
          <cell r="U428">
            <v>3935487059</v>
          </cell>
          <cell r="V428" t="str">
            <v>B</v>
          </cell>
        </row>
        <row r="429">
          <cell r="F429" t="str">
            <v>4.13.01</v>
          </cell>
          <cell r="H429" t="str">
            <v>PENINGKATAN JALAN SEI. JERING-TK PEMBINA+JALAN ISTIQOMAH (ASPAL 1,3 KM)</v>
          </cell>
          <cell r="I429" t="str">
            <v>04.13.01.03.06</v>
          </cell>
          <cell r="K429" t="str">
            <v>Aspal</v>
          </cell>
          <cell r="O429" t="str">
            <v>SEI. JERING-TK PEMBINA</v>
          </cell>
          <cell r="P429">
            <v>2013</v>
          </cell>
          <cell r="T429" t="str">
            <v>APBD</v>
          </cell>
          <cell r="U429">
            <v>2219297579</v>
          </cell>
          <cell r="V429" t="str">
            <v>B</v>
          </cell>
        </row>
        <row r="430">
          <cell r="F430" t="str">
            <v>4.13.01</v>
          </cell>
          <cell r="H430" t="str">
            <v>PENINGKATAN JALAN PULAU BUNGIN - PT. DUTA PALMA ( ASPAL )</v>
          </cell>
          <cell r="I430" t="str">
            <v>04.13.01.03.06</v>
          </cell>
          <cell r="K430" t="str">
            <v>Aspal</v>
          </cell>
          <cell r="O430" t="str">
            <v>PULAU BUNGIN - PT. DUTA PALMA</v>
          </cell>
          <cell r="P430">
            <v>2013</v>
          </cell>
          <cell r="T430" t="str">
            <v>APBD</v>
          </cell>
          <cell r="U430">
            <v>1284742209</v>
          </cell>
        </row>
        <row r="431">
          <cell r="F431" t="str">
            <v>4.13.01</v>
          </cell>
          <cell r="H431" t="str">
            <v>JALAN BENAI-PL. KOPUNG</v>
          </cell>
          <cell r="I431" t="str">
            <v>04.13.01.03.06</v>
          </cell>
          <cell r="K431" t="str">
            <v>Aspal</v>
          </cell>
          <cell r="O431" t="str">
            <v>BENAI-PL. KOPUNG</v>
          </cell>
          <cell r="P431">
            <v>2013</v>
          </cell>
          <cell r="T431" t="str">
            <v>APBD</v>
          </cell>
          <cell r="U431">
            <v>1749736768</v>
          </cell>
        </row>
        <row r="432">
          <cell r="E432" t="str">
            <v>167.1</v>
          </cell>
          <cell r="F432" t="str">
            <v>4.13.01</v>
          </cell>
          <cell r="H432" t="str">
            <v>JALAN TANAH BEKALI (ASPAL)</v>
          </cell>
          <cell r="I432" t="str">
            <v>04.13.01.03.06</v>
          </cell>
          <cell r="K432" t="str">
            <v>Aspal</v>
          </cell>
          <cell r="O432" t="str">
            <v>DESA TANAH BEKALI</v>
          </cell>
          <cell r="P432">
            <v>2013</v>
          </cell>
          <cell r="T432" t="str">
            <v>APBD</v>
          </cell>
          <cell r="U432">
            <v>1663779645</v>
          </cell>
        </row>
        <row r="433">
          <cell r="F433" t="str">
            <v>4.13.01</v>
          </cell>
          <cell r="H433" t="str">
            <v>JALAN PAUH ANGIT-PL. RENGAS-SUKAPING (ASPAL)</v>
          </cell>
          <cell r="I433" t="str">
            <v>04.13.01.03.06</v>
          </cell>
          <cell r="K433" t="str">
            <v>Aspal</v>
          </cell>
          <cell r="O433" t="str">
            <v>PAUH ANGIT-PL. RENGAS-SUKAPING</v>
          </cell>
          <cell r="P433">
            <v>2013</v>
          </cell>
          <cell r="T433" t="str">
            <v>APBD</v>
          </cell>
          <cell r="U433">
            <v>5337508027</v>
          </cell>
        </row>
        <row r="434">
          <cell r="F434" t="str">
            <v>4.13.01</v>
          </cell>
          <cell r="H434" t="str">
            <v>JALAN BANJAR LOPAK-PEMBATANG (DESA PEMBATANG PANGEAN) (ASPAL)</v>
          </cell>
          <cell r="I434" t="str">
            <v>04.13.01.03.06</v>
          </cell>
          <cell r="K434" t="str">
            <v>Aspal</v>
          </cell>
          <cell r="O434" t="str">
            <v>BANJAR LOPAK - PEMBATANG</v>
          </cell>
          <cell r="P434">
            <v>2013</v>
          </cell>
          <cell r="T434" t="str">
            <v>APBD</v>
          </cell>
          <cell r="U434">
            <v>3623464863</v>
          </cell>
        </row>
        <row r="435">
          <cell r="E435" t="str">
            <v>164.4</v>
          </cell>
          <cell r="F435" t="str">
            <v>4.13.01</v>
          </cell>
          <cell r="H435" t="str">
            <v>JALAN PANGEAN-SITUGAL (DESA LUBUK KOBUN) (ASPAL)</v>
          </cell>
          <cell r="I435" t="str">
            <v>04.13.01.03.06</v>
          </cell>
          <cell r="K435" t="str">
            <v>Aspal</v>
          </cell>
          <cell r="O435" t="str">
            <v>PANGEAN - SITUGAL</v>
          </cell>
          <cell r="P435">
            <v>2013</v>
          </cell>
          <cell r="T435" t="str">
            <v>APBD</v>
          </cell>
          <cell r="U435">
            <v>1768063472</v>
          </cell>
        </row>
        <row r="436">
          <cell r="F436" t="str">
            <v>4.13.01</v>
          </cell>
          <cell r="H436" t="str">
            <v>JALAN PENGHUBUNG JEMBATAN BASERAH (ASPAL)</v>
          </cell>
          <cell r="I436" t="str">
            <v>04.13.02.03.01</v>
          </cell>
          <cell r="K436" t="str">
            <v>Aspal</v>
          </cell>
          <cell r="O436" t="str">
            <v>BASERAH</v>
          </cell>
          <cell r="P436">
            <v>2013</v>
          </cell>
          <cell r="T436" t="str">
            <v>APBD</v>
          </cell>
          <cell r="U436">
            <v>1780990624</v>
          </cell>
        </row>
        <row r="437">
          <cell r="F437" t="str">
            <v>4.13.01</v>
          </cell>
          <cell r="H437" t="str">
            <v>JALAN MENUJU KANTOR CAMAT KUANTAN HILIR SEBERANG</v>
          </cell>
          <cell r="I437" t="str">
            <v>04.13.02.03.01</v>
          </cell>
          <cell r="K437" t="str">
            <v>Aspal</v>
          </cell>
          <cell r="O437" t="str">
            <v>KUANTAN HILIR SEBERANG</v>
          </cell>
          <cell r="P437">
            <v>2013</v>
          </cell>
          <cell r="T437" t="str">
            <v>APBD</v>
          </cell>
          <cell r="U437">
            <v>1721445175</v>
          </cell>
        </row>
        <row r="438">
          <cell r="E438" t="str">
            <v>92.1</v>
          </cell>
          <cell r="F438" t="str">
            <v>4.13.01</v>
          </cell>
          <cell r="H438" t="str">
            <v>JALAN SP. 4 PANGKALAN-MUARO PETAI-SITIANG (ASPAL)</v>
          </cell>
          <cell r="I438" t="str">
            <v>04.13.01.03.06</v>
          </cell>
          <cell r="K438" t="str">
            <v>Aspal</v>
          </cell>
          <cell r="O438" t="str">
            <v>SIMPANG 4 PANGKALAN - MUARA PETAI - SITIANG</v>
          </cell>
          <cell r="P438">
            <v>2013</v>
          </cell>
          <cell r="T438" t="str">
            <v>APBD</v>
          </cell>
          <cell r="U438">
            <v>3025459495</v>
          </cell>
        </row>
        <row r="439">
          <cell r="F439" t="str">
            <v>4.13.01</v>
          </cell>
          <cell r="H439" t="str">
            <v>JALAN LUBUK JAMBI-SP. IBUL (DESA PANGKALAN)</v>
          </cell>
          <cell r="I439" t="str">
            <v>04.13.01.03.06</v>
          </cell>
          <cell r="O439" t="str">
            <v>LUBUK JAMBI-SP. IBUL</v>
          </cell>
          <cell r="P439">
            <v>2013</v>
          </cell>
          <cell r="T439" t="str">
            <v>APBD</v>
          </cell>
          <cell r="U439">
            <v>5749727762</v>
          </cell>
        </row>
        <row r="440">
          <cell r="E440" t="str">
            <v>230.1</v>
          </cell>
          <cell r="F440" t="str">
            <v>4.13.01</v>
          </cell>
          <cell r="H440" t="str">
            <v>JALAN LOGAS-SUMBER DATAR (URG PILIHAN)</v>
          </cell>
          <cell r="I440" t="str">
            <v>04.13.01.03.06</v>
          </cell>
          <cell r="K440" t="str">
            <v>Tanah</v>
          </cell>
          <cell r="O440" t="str">
            <v>LOGAS-SUMBER DATAR</v>
          </cell>
          <cell r="P440">
            <v>2013</v>
          </cell>
          <cell r="T440" t="str">
            <v>APBD</v>
          </cell>
          <cell r="U440">
            <v>716925612</v>
          </cell>
        </row>
        <row r="441">
          <cell r="E441" t="str">
            <v>.</v>
          </cell>
          <cell r="F441" t="str">
            <v>4.13.02</v>
          </cell>
          <cell r="H441" t="str">
            <v>PEMBUATAN 2 UNIT 3,5X4X7 TIGA LUBANG DAN 3X4 TUNGGAL RUAS JALAN SUKARAJA-GIRI SAKO</v>
          </cell>
          <cell r="I441" t="str">
            <v>04.13.01.03.06</v>
          </cell>
          <cell r="O441" t="str">
            <v>SUKARAJA-GIRI SAKO</v>
          </cell>
          <cell r="P441">
            <v>2013</v>
          </cell>
          <cell r="T441" t="str">
            <v>APBD</v>
          </cell>
          <cell r="U441">
            <v>1027221016</v>
          </cell>
        </row>
        <row r="442">
          <cell r="F442" t="str">
            <v>4.13.02</v>
          </cell>
          <cell r="H442" t="str">
            <v>JEMBATAN SEI. ULO (55 M) RUAS JALAN JAKE-KOTO KOMBU</v>
          </cell>
          <cell r="I442" t="str">
            <v>04.13.02.03.08</v>
          </cell>
          <cell r="K442" t="str">
            <v>Baja</v>
          </cell>
          <cell r="O442" t="str">
            <v>SEI ULO</v>
          </cell>
          <cell r="P442">
            <v>2013</v>
          </cell>
          <cell r="T442" t="str">
            <v>APBD</v>
          </cell>
          <cell r="U442">
            <v>8623468047</v>
          </cell>
        </row>
        <row r="443">
          <cell r="F443" t="str">
            <v>4.13.02</v>
          </cell>
          <cell r="H443" t="str">
            <v xml:space="preserve"> JEMBATAN SEI. KLESEK (BALOK T 25 M)</v>
          </cell>
          <cell r="I443" t="str">
            <v>04.13.02.03.08</v>
          </cell>
          <cell r="K443" t="str">
            <v>Baja</v>
          </cell>
          <cell r="O443" t="str">
            <v>SEI. KLESEK</v>
          </cell>
          <cell r="P443">
            <v>2013</v>
          </cell>
          <cell r="T443" t="str">
            <v>APBD</v>
          </cell>
          <cell r="U443">
            <v>2280941691</v>
          </cell>
        </row>
        <row r="444">
          <cell r="F444" t="str">
            <v>4.13.02</v>
          </cell>
          <cell r="H444" t="str">
            <v xml:space="preserve"> JEMBATAN RAWANG BINJAI (BALOK T)</v>
          </cell>
          <cell r="I444" t="str">
            <v>04.13.02.03.08</v>
          </cell>
          <cell r="K444" t="str">
            <v>Baja</v>
          </cell>
          <cell r="O444" t="str">
            <v>RAWANG BINJAI</v>
          </cell>
          <cell r="P444">
            <v>2013</v>
          </cell>
          <cell r="T444" t="str">
            <v>APBD</v>
          </cell>
          <cell r="U444">
            <v>2104052688</v>
          </cell>
        </row>
        <row r="445">
          <cell r="F445" t="str">
            <v>4.13.02</v>
          </cell>
          <cell r="H445" t="str">
            <v>BANGUNAN PENAHAN TEBING RUAS JALAN PERKANTORAN PEMDA DAN JALAN PROKLAMASI KM.163</v>
          </cell>
          <cell r="I445" t="str">
            <v>04.13.01.03.08</v>
          </cell>
          <cell r="K445" t="str">
            <v>Beton</v>
          </cell>
          <cell r="O445" t="str">
            <v>TELUK KUANTAN</v>
          </cell>
          <cell r="P445">
            <v>2013</v>
          </cell>
          <cell r="T445" t="str">
            <v>APBD</v>
          </cell>
          <cell r="U445">
            <v>1827236217</v>
          </cell>
        </row>
        <row r="446">
          <cell r="E446" t="str">
            <v>117.2</v>
          </cell>
          <cell r="F446" t="str">
            <v>4.13.01</v>
          </cell>
          <cell r="H446" t="str">
            <v>JLN. KP. BARU TOAR-PASAR GUNUNG (ASPAL)</v>
          </cell>
          <cell r="I446" t="str">
            <v>04.13.01.03.06</v>
          </cell>
          <cell r="K446" t="str">
            <v>Aspal</v>
          </cell>
          <cell r="O446" t="str">
            <v>KP. BARU TOAR-PASAR GUNUNG</v>
          </cell>
          <cell r="P446">
            <v>2013</v>
          </cell>
          <cell r="T446" t="str">
            <v>APBD</v>
          </cell>
          <cell r="U446">
            <v>1701051417</v>
          </cell>
        </row>
        <row r="447">
          <cell r="F447" t="str">
            <v>4.13.01</v>
          </cell>
          <cell r="H447" t="str">
            <v>JLN DESA BANDAR ALAI KARI (ASPAL)</v>
          </cell>
          <cell r="I447" t="str">
            <v>04.13.01.03.06</v>
          </cell>
          <cell r="K447" t="str">
            <v>Aspal</v>
          </cell>
          <cell r="O447" t="str">
            <v>BANDAR ALAI KARI</v>
          </cell>
          <cell r="P447">
            <v>2013</v>
          </cell>
          <cell r="T447" t="str">
            <v>APBD</v>
          </cell>
          <cell r="U447">
            <v>1684357399</v>
          </cell>
        </row>
        <row r="448">
          <cell r="F448" t="str">
            <v>4.13.01</v>
          </cell>
          <cell r="H448" t="str">
            <v>JALAN DALAM KOTA MUARA LEMBU (OVERLAY)</v>
          </cell>
          <cell r="I448" t="str">
            <v>04.13.02.03.01</v>
          </cell>
          <cell r="O448" t="str">
            <v>KOTA MUARA LEMBU</v>
          </cell>
          <cell r="P448">
            <v>2013</v>
          </cell>
          <cell r="T448" t="str">
            <v>APBD</v>
          </cell>
          <cell r="U448">
            <v>783907728</v>
          </cell>
        </row>
        <row r="449">
          <cell r="E449" t="str">
            <v>4.2</v>
          </cell>
          <cell r="F449" t="str">
            <v>4.13.02</v>
          </cell>
          <cell r="H449" t="str">
            <v>BOX CULVERT 2 X 2 RUAS JLAN SENTAJO MUARA LANGSAT</v>
          </cell>
          <cell r="I449" t="str">
            <v>04.13.01.03.06</v>
          </cell>
          <cell r="K449" t="str">
            <v>Beton</v>
          </cell>
          <cell r="O449" t="str">
            <v>SENTAJO - MUARA LANGSAT</v>
          </cell>
          <cell r="P449">
            <v>2013</v>
          </cell>
          <cell r="T449" t="str">
            <v>APBD</v>
          </cell>
          <cell r="U449">
            <v>198785526</v>
          </cell>
        </row>
        <row r="450">
          <cell r="E450" t="str">
            <v>J5.1</v>
          </cell>
          <cell r="F450" t="str">
            <v>4.13.02</v>
          </cell>
          <cell r="H450" t="str">
            <v>JEMBATAN RANGKA SEI. DANAU BESAR RUAS JALAN KOTO RAJO - PL. JAMBU (35 M)</v>
          </cell>
          <cell r="I450" t="str">
            <v>04.13.02.03.08</v>
          </cell>
          <cell r="K450" t="str">
            <v>Baja</v>
          </cell>
          <cell r="O450" t="str">
            <v>SEI. DANAU BESAR RUAS JALAN KOTO RAJO - PL. JAMBU</v>
          </cell>
          <cell r="P450">
            <v>2013</v>
          </cell>
          <cell r="T450" t="str">
            <v>APBD</v>
          </cell>
          <cell r="U450">
            <v>2229465896</v>
          </cell>
        </row>
        <row r="451">
          <cell r="E451" t="str">
            <v>.2</v>
          </cell>
          <cell r="F451" t="str">
            <v>4.13.02</v>
          </cell>
          <cell r="H451" t="str">
            <v xml:space="preserve"> BANGUNAN PENAHAN TEBING RUAS JALAN SENTAJO - MUARA LANGSAT</v>
          </cell>
          <cell r="I451" t="str">
            <v>04.13.01.03.08</v>
          </cell>
          <cell r="K451" t="str">
            <v>Beton</v>
          </cell>
          <cell r="O451" t="str">
            <v>SENTAJO - MUARA LANGSAT</v>
          </cell>
          <cell r="P451">
            <v>2013</v>
          </cell>
          <cell r="T451" t="str">
            <v>APBD</v>
          </cell>
          <cell r="U451">
            <v>195230504</v>
          </cell>
        </row>
        <row r="452">
          <cell r="E452" t="str">
            <v>186.2</v>
          </cell>
          <cell r="F452" t="str">
            <v>4.13.02</v>
          </cell>
          <cell r="H452" t="str">
            <v xml:space="preserve">PEMBUATAN 1 UNIT BOX CULVERT 3X3 RUAS JALAN KUANTAN SAKO - SAKO MARGASARI </v>
          </cell>
          <cell r="I452" t="str">
            <v>04.13.01.03.06</v>
          </cell>
          <cell r="O452" t="str">
            <v xml:space="preserve">KUANTAN SAKO - SAKO MARGASARI </v>
          </cell>
          <cell r="P452">
            <v>2014</v>
          </cell>
          <cell r="U452">
            <v>272429048</v>
          </cell>
        </row>
        <row r="453">
          <cell r="E453" t="str">
            <v>J6.2</v>
          </cell>
          <cell r="F453" t="str">
            <v>4.13.02</v>
          </cell>
          <cell r="H453" t="str">
            <v>PEMBANGUNAN JEMBATAN SEI. TINGKALAK HULU (BALOK T) RUAS JALAN SP. HANDOYO - SUMBER DATAR</v>
          </cell>
          <cell r="I453" t="str">
            <v>04.13.02.03.08</v>
          </cell>
          <cell r="O453" t="str">
            <v>SEI.TINGKALAK RUAS JALAN SIMPANG HANDOYO-SUMBER DATAR</v>
          </cell>
          <cell r="P453">
            <v>2014</v>
          </cell>
          <cell r="U453">
            <v>2236254252</v>
          </cell>
        </row>
        <row r="454">
          <cell r="E454" t="str">
            <v>245.2</v>
          </cell>
          <cell r="F454" t="str">
            <v>4.13.01</v>
          </cell>
          <cell r="H454" t="str">
            <v>PENINGKATAN JALAN SP. 4 PT. WANASARI - SUKAMAJU (DESA SUKA DAMAI)</v>
          </cell>
          <cell r="I454" t="str">
            <v>04.13.01.03.06</v>
          </cell>
          <cell r="O454" t="str">
            <v>SP. 4 PT. WANASARI - SUKAMAJU</v>
          </cell>
          <cell r="P454">
            <v>2014</v>
          </cell>
          <cell r="U454">
            <v>1858553044</v>
          </cell>
        </row>
        <row r="455">
          <cell r="E455" t="str">
            <v>244.2</v>
          </cell>
          <cell r="F455" t="str">
            <v>4.13.01</v>
          </cell>
          <cell r="H455" t="str">
            <v>PENINGKATAN JALA KOTO BARU - SUKAMAJU (DESA BUKIT RAYA) (ASPAL)</v>
          </cell>
          <cell r="I455" t="str">
            <v>04.13.01.03.06</v>
          </cell>
          <cell r="O455" t="str">
            <v>KOTO BARU - SUKA MAJU</v>
          </cell>
          <cell r="P455">
            <v>2014</v>
          </cell>
          <cell r="U455">
            <v>1872278823</v>
          </cell>
        </row>
        <row r="456">
          <cell r="E456" t="str">
            <v>285.3</v>
          </cell>
          <cell r="F456" t="str">
            <v>4.13.01</v>
          </cell>
          <cell r="H456" t="str">
            <v>PENINGKATAN JALAN SEI. PERUPUK - TELUK PAUH (ASPAL)</v>
          </cell>
          <cell r="I456" t="str">
            <v>04.13.01.03.06</v>
          </cell>
          <cell r="O456" t="str">
            <v>SEI PERUPUK-TELUK PAUH</v>
          </cell>
          <cell r="P456">
            <v>2014</v>
          </cell>
          <cell r="U456">
            <v>1212803223</v>
          </cell>
        </row>
        <row r="457">
          <cell r="E457" t="str">
            <v>17.3</v>
          </cell>
          <cell r="F457" t="str">
            <v>4.13.02</v>
          </cell>
          <cell r="H457" t="str">
            <v>PEMELIHARAAN BERKALA BOX CULVERT JALAN MENUJU SPORT CENTRE</v>
          </cell>
          <cell r="I457" t="str">
            <v>04.13.01.03.06</v>
          </cell>
          <cell r="O457" t="str">
            <v>SPORT CENTRE</v>
          </cell>
          <cell r="P457">
            <v>2014</v>
          </cell>
          <cell r="U457">
            <v>197719954</v>
          </cell>
        </row>
        <row r="458">
          <cell r="F458" t="str">
            <v>4.13.02</v>
          </cell>
          <cell r="H458" t="str">
            <v>PEMELIHARAAN BERKALA BOX CULVERT PINTU GOBANG KARI - JAKE</v>
          </cell>
          <cell r="I458" t="str">
            <v>04.13.01.03.06</v>
          </cell>
          <cell r="O458" t="str">
            <v>PINTU GOBANG KARI - JAKE</v>
          </cell>
          <cell r="P458">
            <v>2014</v>
          </cell>
          <cell r="U458">
            <v>197994103</v>
          </cell>
        </row>
        <row r="459">
          <cell r="F459" t="str">
            <v>4.13.02</v>
          </cell>
          <cell r="H459" t="str">
            <v xml:space="preserve">PEMBUATAN TURAP JEMBATAN PASAR USANG BASERAH </v>
          </cell>
          <cell r="I459" t="str">
            <v>04.13.02.03.03</v>
          </cell>
          <cell r="O459" t="str">
            <v xml:space="preserve">PASAR USANG BASERAH </v>
          </cell>
          <cell r="P459">
            <v>2014</v>
          </cell>
          <cell r="U459">
            <v>187443170</v>
          </cell>
        </row>
        <row r="460">
          <cell r="F460" t="str">
            <v>4.13.01</v>
          </cell>
          <cell r="H460" t="str">
            <v>PENINGKATAN JALAN SEI. RAMBAI - RAMBAHAN</v>
          </cell>
          <cell r="I460" t="str">
            <v>04.13.02.03.01</v>
          </cell>
          <cell r="O460" t="str">
            <v>SEI. RAMBAI - RAMBAHAN</v>
          </cell>
          <cell r="P460">
            <v>2014</v>
          </cell>
          <cell r="U460">
            <v>1834435855</v>
          </cell>
        </row>
        <row r="461">
          <cell r="E461" t="str">
            <v>J5.2</v>
          </cell>
          <cell r="F461" t="str">
            <v>4.13.02</v>
          </cell>
          <cell r="H461" t="str">
            <v>PEMBANGUNAN JEMBATAN RANGKA SEI. DANAU BESAR RUAS JALAN KOTO RAJO - PL. JAMBU (LANJUTAN)</v>
          </cell>
          <cell r="I461" t="str">
            <v>04.13.01.03.06</v>
          </cell>
          <cell r="O461" t="str">
            <v>SEI. DANAU BESAR RUAS JALAN KOTO RAJO - PL. JAMBU</v>
          </cell>
          <cell r="P461">
            <v>2014</v>
          </cell>
          <cell r="U461">
            <v>692444812</v>
          </cell>
        </row>
        <row r="462">
          <cell r="F462" t="str">
            <v>4.13.01</v>
          </cell>
          <cell r="H462" t="str">
            <v>PENINGKATAN JALAN SIMPANG MUNSALO - MUNSALO (ASPAL)</v>
          </cell>
          <cell r="I462" t="str">
            <v>04.13.01.03.06</v>
          </cell>
          <cell r="O462" t="str">
            <v>SIMPANG MUNSALO - MUNSALO</v>
          </cell>
          <cell r="P462">
            <v>2014</v>
          </cell>
          <cell r="U462">
            <v>1894172066</v>
          </cell>
        </row>
        <row r="463">
          <cell r="E463" t="str">
            <v>4.3</v>
          </cell>
          <cell r="F463" t="str">
            <v>4.13.01</v>
          </cell>
          <cell r="H463" t="str">
            <v>PENINGKATAN JALAN SENTAJO - MUARA LANGSAT (PELEBARAN ASPAL 2,5 KM)</v>
          </cell>
          <cell r="I463" t="str">
            <v>04.13.01.03.06</v>
          </cell>
          <cell r="O463" t="str">
            <v>SENTAJO - MUARA LANGSAT</v>
          </cell>
          <cell r="P463">
            <v>2014</v>
          </cell>
          <cell r="U463">
            <v>5255870053</v>
          </cell>
        </row>
        <row r="464">
          <cell r="E464" t="str">
            <v>4.4</v>
          </cell>
          <cell r="F464" t="str">
            <v>4.13.01</v>
          </cell>
          <cell r="H464" t="str">
            <v>PENINGKATAN JALAN SENTAJO - MUARA LANGSAT (DESA LANGSAT HULU)(ASPAL 2 KM)</v>
          </cell>
          <cell r="I464" t="str">
            <v>04.13.01.03.06</v>
          </cell>
          <cell r="O464" t="str">
            <v>SENTAJO - MUARA LANGSAT</v>
          </cell>
          <cell r="P464">
            <v>2014</v>
          </cell>
          <cell r="U464">
            <v>3769961879</v>
          </cell>
        </row>
        <row r="465">
          <cell r="E465" t="str">
            <v>74.1</v>
          </cell>
          <cell r="F465" t="str">
            <v>4.13.01</v>
          </cell>
          <cell r="H465" t="str">
            <v>PENINGKATAN JALAN SIMPANG PULAU KEDUNDUNG - PULAU KEDUNDUNG</v>
          </cell>
          <cell r="I465" t="str">
            <v>04.13.01.03.06</v>
          </cell>
          <cell r="L465">
            <v>1500</v>
          </cell>
          <cell r="M465">
            <v>7</v>
          </cell>
          <cell r="N465">
            <v>10500</v>
          </cell>
          <cell r="O465" t="str">
            <v>SIMPANG PULAU KEDUNDUNG - PULAU KEDUNDUNG</v>
          </cell>
          <cell r="P465">
            <v>2014</v>
          </cell>
          <cell r="U465">
            <v>1172323688</v>
          </cell>
        </row>
        <row r="466">
          <cell r="E466" t="str">
            <v>181.2</v>
          </cell>
          <cell r="F466" t="str">
            <v>4.13.02</v>
          </cell>
          <cell r="H466" t="str">
            <v>PEMBUATAN 1 UNIT BOX CULVERT 4X3X7 SEI. BATANG PAPAN RUAS JALAN SP. RAMBAHAN-RAMBAHAN (1 UNIT)</v>
          </cell>
          <cell r="I466" t="str">
            <v>04.13.01.03.06</v>
          </cell>
          <cell r="O466" t="str">
            <v>SEI. BATANG PAPAN RUAS JALAN SP. RAMBAHAN-RAMBAHAN</v>
          </cell>
          <cell r="P466">
            <v>2014</v>
          </cell>
          <cell r="U466">
            <v>254080364</v>
          </cell>
        </row>
        <row r="467">
          <cell r="E467" t="str">
            <v>132.1</v>
          </cell>
          <cell r="F467" t="str">
            <v>4.13.01</v>
          </cell>
          <cell r="H467" t="str">
            <v>PENINGKATAN JALAN DUSUN TUO - GUNUNG MELINTANG (ASPAL DAN BETON 1,25 KM)</v>
          </cell>
          <cell r="I467" t="str">
            <v>04.13.01.03.06</v>
          </cell>
          <cell r="O467" t="str">
            <v>DUSUN TUO - GUNUNG MELINTANG</v>
          </cell>
          <cell r="P467">
            <v>2014</v>
          </cell>
          <cell r="U467">
            <v>2410554234</v>
          </cell>
        </row>
        <row r="468">
          <cell r="F468" t="str">
            <v>4.13.01</v>
          </cell>
          <cell r="H468" t="str">
            <v>PENINGKATAN JALAN KASANG LIMAU SUNDAI (ASPAL 1 KM)</v>
          </cell>
          <cell r="I468" t="str">
            <v>04.13.01.03.06</v>
          </cell>
          <cell r="O468" t="str">
            <v>KASANG LIMAU SUNDAI</v>
          </cell>
          <cell r="P468">
            <v>2014</v>
          </cell>
          <cell r="U468">
            <v>1930134008</v>
          </cell>
        </row>
        <row r="469">
          <cell r="E469" t="str">
            <v>4.5</v>
          </cell>
          <cell r="F469" t="str">
            <v>4.13.02</v>
          </cell>
          <cell r="H469" t="str">
            <v>PEMBUATAN BOX CULVERT 2X2X7 RUAS JALAN SENTAJO - MUARA LANGSAT</v>
          </cell>
          <cell r="I469" t="str">
            <v>04.13.01.03.06</v>
          </cell>
          <cell r="O469" t="str">
            <v>SENTAJO - MUARA LANGSAT</v>
          </cell>
          <cell r="P469">
            <v>2014</v>
          </cell>
          <cell r="U469">
            <v>197942320</v>
          </cell>
        </row>
        <row r="470">
          <cell r="E470" t="str">
            <v>229.2</v>
          </cell>
          <cell r="F470" t="str">
            <v>4.13.01</v>
          </cell>
          <cell r="H470" t="str">
            <v>PENINGKATAN JALAN SP. HANDOYO - SUMBER DATAR (ASPAL 1 KM)</v>
          </cell>
          <cell r="I470" t="str">
            <v>04.13.01.03.06</v>
          </cell>
          <cell r="O470" t="str">
            <v>SP. HANDOYO - SUMBER DATAR</v>
          </cell>
          <cell r="P470">
            <v>2014</v>
          </cell>
          <cell r="U470">
            <v>1927376842</v>
          </cell>
        </row>
        <row r="471">
          <cell r="E471" t="str">
            <v>235.2</v>
          </cell>
          <cell r="F471" t="str">
            <v>4.13.02</v>
          </cell>
          <cell r="H471" t="str">
            <v>PEMBANGUNAN 1 UNIT BOX CULVERT 4X3,5X7 TUNGGAL RUAS JALAN AIR MAS - SEI. KERANJI - PASIR MAS (1 UNIT)</v>
          </cell>
          <cell r="I471" t="str">
            <v>04.13.01.03.06</v>
          </cell>
          <cell r="O471" t="str">
            <v>AIR MAS - SEI. KERANJI - PASIR MAS</v>
          </cell>
          <cell r="P471">
            <v>2014</v>
          </cell>
          <cell r="U471">
            <v>321413975</v>
          </cell>
        </row>
        <row r="472">
          <cell r="F472" t="str">
            <v>4.13.01</v>
          </cell>
          <cell r="H472" t="str">
            <v>PENINGKATAN JALAN DESA SUMBER JAYA (ASPAL)</v>
          </cell>
          <cell r="I472" t="str">
            <v>04.13.01.03.06</v>
          </cell>
          <cell r="O472" t="str">
            <v>SUMBER JAYA</v>
          </cell>
          <cell r="P472">
            <v>2014</v>
          </cell>
          <cell r="U472">
            <v>1913817758</v>
          </cell>
        </row>
        <row r="473">
          <cell r="F473" t="str">
            <v>4.13.01</v>
          </cell>
          <cell r="H473" t="str">
            <v>PENINGKATAN JALAN JAKE - LUBUK AMBACANG - LUBUK JAMBI (ASPAL)</v>
          </cell>
          <cell r="I473" t="str">
            <v>04.13.01.03.06</v>
          </cell>
          <cell r="O473" t="str">
            <v>JAKE - LUBUK AMBACANG - LUBUK JAMBI</v>
          </cell>
          <cell r="P473">
            <v>2014</v>
          </cell>
          <cell r="U473">
            <v>9827462391.6313477</v>
          </cell>
        </row>
        <row r="474">
          <cell r="F474" t="str">
            <v>4.13.01</v>
          </cell>
          <cell r="H474" t="str">
            <v>PENINGKATAN JALAN MESJID KOTO - PULAU ARO + LOKASI PEMAKAMAN (ASPAL)</v>
          </cell>
          <cell r="I474" t="str">
            <v>04.13.01.03.06</v>
          </cell>
          <cell r="O474" t="str">
            <v>MESJID KOTO - PULAU ARO</v>
          </cell>
          <cell r="P474">
            <v>2014</v>
          </cell>
          <cell r="U474">
            <v>1947872840</v>
          </cell>
        </row>
        <row r="475">
          <cell r="E475" t="str">
            <v>123.1</v>
          </cell>
          <cell r="F475" t="str">
            <v>4.13.01</v>
          </cell>
          <cell r="H475" t="str">
            <v>PENINGKATAN JALAN SAIK - KOTO KOMBU</v>
          </cell>
          <cell r="I475" t="str">
            <v>04.13.01.03.06</v>
          </cell>
          <cell r="O475" t="str">
            <v>SAIK - KOTO KOMBU</v>
          </cell>
          <cell r="P475">
            <v>2014</v>
          </cell>
          <cell r="U475">
            <v>197462951</v>
          </cell>
        </row>
        <row r="476">
          <cell r="F476" t="str">
            <v>4.13.01</v>
          </cell>
          <cell r="H476" t="str">
            <v>PENINGKATAN JALAN BUKIT TERMENUNG KOPAH (UR. PILIHAN)</v>
          </cell>
          <cell r="I476" t="str">
            <v>04.13.01.03.06</v>
          </cell>
          <cell r="O476" t="str">
            <v>BUKIT TERMENUNG KOPAH</v>
          </cell>
          <cell r="P476">
            <v>2014</v>
          </cell>
          <cell r="U476">
            <v>198146512</v>
          </cell>
        </row>
        <row r="477">
          <cell r="F477" t="str">
            <v>4.13.01</v>
          </cell>
          <cell r="H477" t="str">
            <v>PENINGKATAN JALAN PINANG MERAH - MUARA PETAI (UR. PILIHAN)</v>
          </cell>
          <cell r="I477" t="str">
            <v>04.13.01.03.06</v>
          </cell>
          <cell r="O477" t="str">
            <v>PINANG MERAH - MUARA PETAI</v>
          </cell>
          <cell r="P477">
            <v>2014</v>
          </cell>
          <cell r="U477">
            <v>197600820</v>
          </cell>
        </row>
        <row r="478">
          <cell r="F478" t="str">
            <v>4.13.02</v>
          </cell>
          <cell r="H478" t="str">
            <v>PEMBUATAN DRAINASE RUAS JALAN LINGKAR KP. BARU SENTAJO</v>
          </cell>
          <cell r="I478" t="str">
            <v>04.14.02.04.05</v>
          </cell>
          <cell r="O478" t="str">
            <v>Lingkar Kampung Baru Sentajo</v>
          </cell>
          <cell r="P478">
            <v>2014</v>
          </cell>
          <cell r="U478">
            <v>198334296</v>
          </cell>
        </row>
        <row r="479">
          <cell r="E479" t="str">
            <v>.</v>
          </cell>
          <cell r="F479" t="str">
            <v>4.13.02</v>
          </cell>
          <cell r="H479" t="str">
            <v>PEMBUATAN DRAINASE RUAS JALAN SIMPANG STM - BERINGIN - SAWAH</v>
          </cell>
          <cell r="I479" t="str">
            <v>04.14.02.04.05</v>
          </cell>
          <cell r="O479" t="str">
            <v>SIMPANG STM - BERINGIN - SAWAH</v>
          </cell>
          <cell r="P479">
            <v>2014</v>
          </cell>
          <cell r="U479">
            <v>197935199</v>
          </cell>
        </row>
        <row r="480">
          <cell r="F480" t="str">
            <v>4.13.02</v>
          </cell>
          <cell r="H480" t="str">
            <v>PEMBUATAN 1 UNIT BOX CULVERT 2X2X7 SEI. GERINGGING PULAU ARO</v>
          </cell>
          <cell r="I480" t="str">
            <v>04.13.01.03.06</v>
          </cell>
          <cell r="O480" t="str">
            <v>SEI. GERINGGING PULAU ARO</v>
          </cell>
          <cell r="P480">
            <v>2014</v>
          </cell>
          <cell r="U480">
            <v>197798349</v>
          </cell>
        </row>
        <row r="481">
          <cell r="F481" t="str">
            <v>4.13.01</v>
          </cell>
          <cell r="H481" t="str">
            <v>PENINGKATAN JALAN KABUPATEN - SEI. GERINGGING PL. ARO (UR. PILIHAN)</v>
          </cell>
          <cell r="I481" t="str">
            <v>04.13.01.03.06</v>
          </cell>
          <cell r="O481" t="str">
            <v>KABUPATEN - SEI. GERINGGING PL. ARO</v>
          </cell>
          <cell r="P481">
            <v>2014</v>
          </cell>
          <cell r="U481">
            <v>197815874</v>
          </cell>
        </row>
        <row r="482">
          <cell r="E482" t="str">
            <v>28.3</v>
          </cell>
          <cell r="F482" t="str">
            <v>4.13.01</v>
          </cell>
          <cell r="H482" t="str">
            <v>PENINGKATAN JALAN ARENA PACU JALUR - PULAU KOMANG SENTAJO (ASPAL)</v>
          </cell>
          <cell r="I482" t="str">
            <v>04.13.01.03.06</v>
          </cell>
          <cell r="O482" t="str">
            <v>PULAU KOMANG - KOTO SENTAJO</v>
          </cell>
          <cell r="P482">
            <v>2014</v>
          </cell>
          <cell r="U482">
            <v>1914115810</v>
          </cell>
        </row>
        <row r="483">
          <cell r="F483" t="str">
            <v>4.13.01</v>
          </cell>
          <cell r="H483" t="str">
            <v>PEMBANGUNAN JALAN PENGHUBUNG PULAU KOMANG - MUARO - BENDUNGAN</v>
          </cell>
          <cell r="I483" t="str">
            <v>04.13.01.03.06</v>
          </cell>
          <cell r="O483" t="str">
            <v>PULAU KOMANG - MUARO - BENDUNGAN</v>
          </cell>
          <cell r="P483">
            <v>2014</v>
          </cell>
          <cell r="U483">
            <v>446302277</v>
          </cell>
        </row>
        <row r="484">
          <cell r="F484" t="str">
            <v>4.13.01</v>
          </cell>
          <cell r="H484" t="str">
            <v>PENINGKATAN JALAN KELURAHAN SEI. JERING (LAPEN)</v>
          </cell>
          <cell r="I484" t="str">
            <v>04.13.01.03.06</v>
          </cell>
          <cell r="O484" t="str">
            <v>KELURAHAN SEI. JERING</v>
          </cell>
          <cell r="P484">
            <v>2014</v>
          </cell>
          <cell r="U484">
            <v>371814177</v>
          </cell>
        </row>
        <row r="485">
          <cell r="F485" t="str">
            <v>4.13.02</v>
          </cell>
          <cell r="H485" t="str">
            <v>PEMBUATAN 1 UNIT BOX CULVERT 2X2 RUAS JALAN LOGAS TANAH DARAT - JALAN RAPP</v>
          </cell>
          <cell r="I485" t="str">
            <v>04.13.01.03.06</v>
          </cell>
          <cell r="O485" t="str">
            <v xml:space="preserve"> LOGAS TANAH DARAT - JALAN RAPP</v>
          </cell>
          <cell r="P485">
            <v>2014</v>
          </cell>
          <cell r="U485">
            <v>197910872</v>
          </cell>
        </row>
        <row r="486">
          <cell r="F486" t="str">
            <v>4.13.02</v>
          </cell>
          <cell r="H486" t="str">
            <v>PEMBUATAN 1 UNIT BOX CULVERT 3X3 RUAS JALAN PULAU KEDUNDUNG - DUTA PALMA</v>
          </cell>
          <cell r="I486" t="str">
            <v>04.13.01.03.06</v>
          </cell>
          <cell r="O486" t="str">
            <v>PULAU KEDUNDUNG - DUTA PALMA</v>
          </cell>
          <cell r="P486">
            <v>2014</v>
          </cell>
          <cell r="U486">
            <v>197392348</v>
          </cell>
        </row>
        <row r="487">
          <cell r="E487" t="str">
            <v>4.6</v>
          </cell>
          <cell r="F487" t="str">
            <v>4.13.02</v>
          </cell>
          <cell r="H487" t="str">
            <v>PEMBUATAN 1 UNIT BOX CULVERT 2X2 RUAS JALAN SENTAJO - MUARA LANGSAT (DESA MARSAWA)</v>
          </cell>
          <cell r="I487" t="str">
            <v>04.13.01.03.06</v>
          </cell>
          <cell r="O487" t="str">
            <v>SENTAJO - MUARA LANGSAT</v>
          </cell>
          <cell r="P487">
            <v>2014</v>
          </cell>
          <cell r="U487">
            <v>197742059</v>
          </cell>
        </row>
        <row r="488">
          <cell r="E488" t="str">
            <v>273.2</v>
          </cell>
          <cell r="F488" t="str">
            <v>4.13.02</v>
          </cell>
          <cell r="H488" t="str">
            <v>PEMBUATAN 1 UNIT BOX CULVERT 2X2 RUAS JALAN GUNUNG KESIANGAN - RESTLEMENT MASYARAKAT</v>
          </cell>
          <cell r="I488" t="str">
            <v>04.13.01.03.06</v>
          </cell>
          <cell r="O488" t="str">
            <v>GUNUNG KESIANGAN - RESTLEMENT MASYARAKAT</v>
          </cell>
          <cell r="P488">
            <v>2014</v>
          </cell>
          <cell r="U488">
            <v>197566438</v>
          </cell>
        </row>
        <row r="489">
          <cell r="F489" t="str">
            <v>4.13.02</v>
          </cell>
          <cell r="H489" t="str">
            <v>PEMASANGAN BRONJONG RUAS JALAN PANGEAN - PULAU KUMPAI</v>
          </cell>
          <cell r="I489" t="str">
            <v>04.13.01.03.08</v>
          </cell>
          <cell r="O489" t="str">
            <v>PANGEAN - PULAU KUMPAI</v>
          </cell>
          <cell r="P489">
            <v>2014</v>
          </cell>
          <cell r="U489">
            <v>197650648</v>
          </cell>
        </row>
        <row r="490">
          <cell r="E490" t="str">
            <v>.</v>
          </cell>
          <cell r="F490" t="str">
            <v>4.13.02</v>
          </cell>
          <cell r="H490" t="str">
            <v>PEMASANGAN BRONJONG RUAS JALAN LAPAU GADING - PANGEAN</v>
          </cell>
          <cell r="I490" t="str">
            <v>04.13.01.03.08</v>
          </cell>
          <cell r="O490" t="str">
            <v>JL. LEPAU GADING - PANGEAN</v>
          </cell>
          <cell r="P490">
            <v>2014</v>
          </cell>
          <cell r="U490">
            <v>197626838</v>
          </cell>
        </row>
        <row r="491">
          <cell r="F491" t="str">
            <v>4.13.02</v>
          </cell>
          <cell r="H491" t="str">
            <v>PEMASANGAN BRONJONG RUAS JALAN KAMPUNG BARU TOAR - GUNUNG</v>
          </cell>
          <cell r="I491" t="str">
            <v>04.13.01.03.08</v>
          </cell>
          <cell r="O491" t="str">
            <v>KAMPUNG BARU TOAR - GUNUNG</v>
          </cell>
          <cell r="P491">
            <v>2014</v>
          </cell>
          <cell r="U491">
            <v>196879677</v>
          </cell>
        </row>
        <row r="492">
          <cell r="F492" t="str">
            <v>4.13.02</v>
          </cell>
          <cell r="H492" t="str">
            <v>PEMASANGAN BRONJONG RUAS JALAN PERKANTORAN PEMDA (JALAN KESEHATAN )</v>
          </cell>
          <cell r="I492" t="str">
            <v>04.13.01.03.08</v>
          </cell>
          <cell r="O492" t="str">
            <v>PERKANTORAN PEMDA (JALAN KESEHATAN )</v>
          </cell>
          <cell r="P492">
            <v>2014</v>
          </cell>
          <cell r="U492">
            <v>197078483</v>
          </cell>
        </row>
        <row r="493">
          <cell r="F493" t="str">
            <v>4.13.01</v>
          </cell>
          <cell r="H493" t="str">
            <v>PEMBANGUNAN JALAN BENDUNGAN SEI. SIRIH - TERMINAL - SENTAJO</v>
          </cell>
          <cell r="I493" t="str">
            <v>04.13.01.03.06</v>
          </cell>
          <cell r="O493" t="str">
            <v>SEI. SIRIH - TERMINAL - SENTAJO</v>
          </cell>
          <cell r="P493">
            <v>2014</v>
          </cell>
          <cell r="U493">
            <v>197436525</v>
          </cell>
        </row>
        <row r="494">
          <cell r="F494" t="str">
            <v>4.13.01</v>
          </cell>
          <cell r="H494" t="str">
            <v>PEMELIHARAAN JALAN SEI. RUMBIO - SPORT CENTER (URG. PILIHAN)</v>
          </cell>
          <cell r="I494" t="str">
            <v>04.13.01.03.06</v>
          </cell>
          <cell r="O494" t="str">
            <v>SEI. RUMBIO - SPORT CENTER</v>
          </cell>
          <cell r="P494">
            <v>2014</v>
          </cell>
          <cell r="U494">
            <v>197544440</v>
          </cell>
        </row>
        <row r="495">
          <cell r="F495" t="str">
            <v>4.13.01</v>
          </cell>
          <cell r="H495" t="str">
            <v>PENINGKATAN JALAN LINGKAR UNIKS (URG. PILIHAN)</v>
          </cell>
          <cell r="I495" t="str">
            <v>04.13.01.03.06</v>
          </cell>
          <cell r="O495" t="str">
            <v>LINGKAR UNIKS</v>
          </cell>
          <cell r="P495">
            <v>2014</v>
          </cell>
          <cell r="U495">
            <v>192182044</v>
          </cell>
        </row>
        <row r="496">
          <cell r="F496" t="str">
            <v>4.13.01</v>
          </cell>
          <cell r="H496" t="str">
            <v>PEMELIHARAAN JALAN SMP 2 TELUK KUANTAN - BERINGIN</v>
          </cell>
          <cell r="I496" t="str">
            <v>04.13.01.03.06</v>
          </cell>
          <cell r="O496" t="str">
            <v>SMP 2 TELUK KUANTAN - BERINGIN</v>
          </cell>
          <cell r="P496">
            <v>2014</v>
          </cell>
          <cell r="U496">
            <v>187069610</v>
          </cell>
        </row>
        <row r="497">
          <cell r="F497" t="str">
            <v>4.13.01</v>
          </cell>
          <cell r="H497" t="str">
            <v>PENINGKATAN JALAN BATU HAMPAR - KAMPUNG DATAR (URG. PILIHAN)</v>
          </cell>
          <cell r="I497" t="str">
            <v>04.13.01.03.06</v>
          </cell>
          <cell r="O497" t="str">
            <v>BATU HAMPAR - KAMPUNG DATAR</v>
          </cell>
          <cell r="P497">
            <v>2014</v>
          </cell>
          <cell r="U497">
            <v>197659444</v>
          </cell>
        </row>
        <row r="498">
          <cell r="F498" t="str">
            <v>4.13.01</v>
          </cell>
          <cell r="H498" t="str">
            <v>PEMBANGUNAN JALAN LINGKAR KANTOR CAMAT SENTAJO RAYA</v>
          </cell>
          <cell r="I498" t="str">
            <v>04.13.01.03.06</v>
          </cell>
          <cell r="O498" t="str">
            <v>LINGKAR KANTOR CAMAT SENTAJO RAYA</v>
          </cell>
          <cell r="P498">
            <v>2014</v>
          </cell>
          <cell r="U498">
            <v>196939048</v>
          </cell>
        </row>
        <row r="499">
          <cell r="F499" t="str">
            <v>4.13.02</v>
          </cell>
          <cell r="H499" t="str">
            <v>PEMBUATAN DRAINASE RUAS JALAN MENUJU SMK 3 KELURAHAN SEI. JERING KECAMATAN KUANTAN TENGAH</v>
          </cell>
          <cell r="I499" t="str">
            <v>04.13.01.03.08</v>
          </cell>
          <cell r="O499" t="str">
            <v>JALAN MENUJU SMK 3 KELURAHAN SEI. JERING</v>
          </cell>
          <cell r="P499">
            <v>2014</v>
          </cell>
          <cell r="U499">
            <v>198230943</v>
          </cell>
        </row>
        <row r="500">
          <cell r="F500" t="str">
            <v>4.13.02</v>
          </cell>
          <cell r="H500" t="str">
            <v>PEMBUATAN DRAINASE RUAS JALAN SEBERANG TALUK - SANGAU</v>
          </cell>
          <cell r="I500" t="str">
            <v>04.13.01.03.08</v>
          </cell>
          <cell r="O500" t="str">
            <v>SEBERANG TALUK - SANGAU</v>
          </cell>
          <cell r="P500">
            <v>2014</v>
          </cell>
          <cell r="U500">
            <v>197782386</v>
          </cell>
        </row>
        <row r="501">
          <cell r="F501" t="str">
            <v>4.13.02</v>
          </cell>
          <cell r="H501" t="str">
            <v>PEMBUATAN DRAINASE RUAS JALAN HASANAH - PULAU BUNGIN</v>
          </cell>
          <cell r="I501" t="str">
            <v>04.13.01.03.08</v>
          </cell>
          <cell r="O501" t="str">
            <v>HASANAH - PULAU BUNGIN</v>
          </cell>
          <cell r="P501">
            <v>2014</v>
          </cell>
          <cell r="U501">
            <v>197436838</v>
          </cell>
        </row>
        <row r="502">
          <cell r="E502" t="str">
            <v>186.3</v>
          </cell>
          <cell r="F502" t="str">
            <v>4.13.01</v>
          </cell>
          <cell r="H502" t="str">
            <v>PENINGKATAN JALAN KUANTAN SAKO - SAKO MARGASARI (ASPAL)</v>
          </cell>
          <cell r="I502" t="str">
            <v>04.13.01.03.06</v>
          </cell>
          <cell r="O502" t="str">
            <v>KUANTAN SAKO - SAKO MARGASARI</v>
          </cell>
          <cell r="P502">
            <v>2014</v>
          </cell>
          <cell r="U502">
            <v>1892921442</v>
          </cell>
        </row>
        <row r="503">
          <cell r="F503" t="str">
            <v>4.13.02</v>
          </cell>
          <cell r="H503" t="str">
            <v>PEMBUATAN 1 UNIT BOX CULVERT RUAS JALAN KOTO SENTAJO - DESA BERINGIN</v>
          </cell>
          <cell r="I503" t="str">
            <v>04.13.01.03.06</v>
          </cell>
          <cell r="O503" t="str">
            <v>KOTO SENTAJO - DESA BERINGIN</v>
          </cell>
          <cell r="P503">
            <v>2014</v>
          </cell>
          <cell r="U503">
            <v>189452159</v>
          </cell>
        </row>
        <row r="504">
          <cell r="E504" t="str">
            <v>10.2</v>
          </cell>
          <cell r="F504" t="str">
            <v>4.13.02</v>
          </cell>
          <cell r="H504" t="str">
            <v>PEMBUATAN 1 UNIT BOX CULVERT RUAS JALAN SEBERANG TALUK - DUTA PALMA</v>
          </cell>
          <cell r="I504" t="str">
            <v>04.13.01.03.06</v>
          </cell>
          <cell r="O504" t="str">
            <v>SEBERANG TALUK - DUTA PALMA</v>
          </cell>
          <cell r="P504">
            <v>2014</v>
          </cell>
          <cell r="U504">
            <v>197613420</v>
          </cell>
        </row>
        <row r="505">
          <cell r="F505" t="str">
            <v>4.13.01</v>
          </cell>
          <cell r="H505" t="str">
            <v>PENINGKATAN RUAS JALAN TANJUNG - MUARO TOMBANG (URG. PILIHAN)</v>
          </cell>
          <cell r="I505" t="str">
            <v>04.13.01.03.06</v>
          </cell>
          <cell r="O505" t="str">
            <v>TANJUNG - MUARO TOMBANG</v>
          </cell>
          <cell r="P505">
            <v>2014</v>
          </cell>
          <cell r="U505">
            <v>197861466</v>
          </cell>
        </row>
        <row r="506">
          <cell r="E506" t="str">
            <v>52.2</v>
          </cell>
          <cell r="F506" t="str">
            <v>4.13.01</v>
          </cell>
          <cell r="H506" t="str">
            <v xml:space="preserve"> JALAN TERMINAL - SENTAJO</v>
          </cell>
          <cell r="I506" t="str">
            <v>04.13.01.03.06</v>
          </cell>
          <cell r="O506" t="str">
            <v>TERMINAL - SENTAJO</v>
          </cell>
          <cell r="P506">
            <v>2014</v>
          </cell>
          <cell r="U506">
            <v>49779000</v>
          </cell>
        </row>
        <row r="507">
          <cell r="E507" t="str">
            <v>65.3</v>
          </cell>
          <cell r="F507" t="str">
            <v>4.13.01</v>
          </cell>
          <cell r="H507" t="str">
            <v>PENINGKATAN STRUKTUR JALAN STM - SAWAH</v>
          </cell>
          <cell r="I507" t="str">
            <v>04.13.01.03.06</v>
          </cell>
          <cell r="O507" t="str">
            <v>STM - SAWAH</v>
          </cell>
          <cell r="P507">
            <v>2015</v>
          </cell>
          <cell r="T507" t="str">
            <v>APBD</v>
          </cell>
          <cell r="U507">
            <v>5771596592</v>
          </cell>
        </row>
        <row r="508">
          <cell r="F508" t="str">
            <v>4.13.01</v>
          </cell>
          <cell r="H508" t="str">
            <v>PENINGKATAN JL. SMP 2 TELUK KUANTAN - JL. KAB. STM - BERIGIN</v>
          </cell>
          <cell r="I508" t="str">
            <v>04.13.01.03.06</v>
          </cell>
          <cell r="O508" t="str">
            <v>SMP 2 TELUK KUANTAN - JL. KAB. STM - BERIGIN</v>
          </cell>
          <cell r="P508">
            <v>2015</v>
          </cell>
          <cell r="T508" t="str">
            <v>APBD</v>
          </cell>
          <cell r="U508">
            <v>3199037978</v>
          </cell>
        </row>
        <row r="509">
          <cell r="E509" t="str">
            <v>183.3</v>
          </cell>
          <cell r="F509" t="str">
            <v>4.13.01</v>
          </cell>
          <cell r="H509" t="str">
            <v>PENINGKATAN JL.SUKA RAJA - GIRI SAKO</v>
          </cell>
          <cell r="I509" t="str">
            <v>04.13.01.03.06</v>
          </cell>
          <cell r="O509" t="str">
            <v>SUKARAJA-GIRI SAKO</v>
          </cell>
          <cell r="P509">
            <v>2015</v>
          </cell>
          <cell r="T509" t="str">
            <v>APBD</v>
          </cell>
          <cell r="U509">
            <v>2127760813</v>
          </cell>
        </row>
        <row r="510">
          <cell r="F510" t="str">
            <v>4.13.01</v>
          </cell>
          <cell r="H510" t="str">
            <v>JALAN LOKASI PEMAKAMAN PL. ARO</v>
          </cell>
          <cell r="I510" t="str">
            <v>04.13.01.03.06</v>
          </cell>
          <cell r="O510" t="str">
            <v>PEMAKAMAN PL. ARO</v>
          </cell>
          <cell r="P510">
            <v>2015</v>
          </cell>
          <cell r="T510" t="str">
            <v>APBD</v>
          </cell>
          <cell r="U510">
            <v>1931170394</v>
          </cell>
        </row>
        <row r="511">
          <cell r="E511" t="str">
            <v>4.7</v>
          </cell>
          <cell r="F511" t="str">
            <v>4.13.01</v>
          </cell>
          <cell r="H511" t="str">
            <v>PENINGKATAN JL. SENTAJO - MUARA LANGSAT</v>
          </cell>
          <cell r="I511" t="str">
            <v>04.13.01.03.06</v>
          </cell>
          <cell r="O511" t="str">
            <v>SENTAJO - MUARA LANGSAT</v>
          </cell>
          <cell r="P511">
            <v>2015</v>
          </cell>
          <cell r="T511" t="str">
            <v>APBD</v>
          </cell>
          <cell r="U511">
            <v>4142581848.1999998</v>
          </cell>
        </row>
        <row r="512">
          <cell r="E512" t="str">
            <v>259.2</v>
          </cell>
          <cell r="F512" t="str">
            <v>4.13.01</v>
          </cell>
          <cell r="H512" t="str">
            <v>PENINGKATAN JL. SENTAJO - TERATAK AIR HITAM</v>
          </cell>
          <cell r="I512" t="str">
            <v>04.13.01.03.06</v>
          </cell>
          <cell r="O512" t="str">
            <v>SENTAJO - TERATAK AIR HITAM</v>
          </cell>
          <cell r="P512">
            <v>2015</v>
          </cell>
          <cell r="T512" t="str">
            <v>APBD</v>
          </cell>
          <cell r="U512">
            <v>2691692465</v>
          </cell>
        </row>
        <row r="513">
          <cell r="E513" t="str">
            <v>164.5</v>
          </cell>
          <cell r="F513" t="str">
            <v>4.13.01</v>
          </cell>
          <cell r="H513" t="str">
            <v>PENINGKATAN JL. PANGEAN - SITUGAL</v>
          </cell>
          <cell r="I513" t="str">
            <v>04.13.01.03.06</v>
          </cell>
          <cell r="O513" t="str">
            <v>PANGEAN - SITUGAL</v>
          </cell>
          <cell r="P513">
            <v>2015</v>
          </cell>
          <cell r="T513" t="str">
            <v>APBD</v>
          </cell>
          <cell r="U513">
            <v>8656542443.2000008</v>
          </cell>
        </row>
        <row r="514">
          <cell r="E514" t="str">
            <v>52.3</v>
          </cell>
          <cell r="F514" t="str">
            <v>4.13.01</v>
          </cell>
          <cell r="H514" t="str">
            <v>PEMBUATAN MEDIA JALAN TERMINAL TELUK KUANTAN - SENTAJO</v>
          </cell>
          <cell r="I514" t="str">
            <v>04.13.01.03.06</v>
          </cell>
          <cell r="O514" t="str">
            <v>TERMINAL - SENTAJO</v>
          </cell>
          <cell r="P514">
            <v>2015</v>
          </cell>
          <cell r="T514" t="str">
            <v>APBD</v>
          </cell>
          <cell r="U514">
            <v>1038080204</v>
          </cell>
        </row>
        <row r="515">
          <cell r="F515" t="str">
            <v>4.13.01</v>
          </cell>
          <cell r="H515" t="str">
            <v>PENINGKATAN JALAN BENAI- PL. KOPUANG</v>
          </cell>
          <cell r="I515" t="str">
            <v>04.13.01.03.06</v>
          </cell>
          <cell r="O515" t="str">
            <v>BENAI-PL. KOPUNG</v>
          </cell>
          <cell r="P515">
            <v>2015</v>
          </cell>
          <cell r="T515" t="str">
            <v>APBD</v>
          </cell>
          <cell r="U515">
            <v>3131158428</v>
          </cell>
        </row>
        <row r="516">
          <cell r="F516" t="str">
            <v>4.13.01</v>
          </cell>
          <cell r="H516" t="str">
            <v>PENINGKATAN JALAN BANJAR LOPAK- PEMBATANG</v>
          </cell>
          <cell r="I516" t="str">
            <v>04.13.01.03.06</v>
          </cell>
          <cell r="O516" t="str">
            <v>BANJAR LOPAK - PEMBATANG</v>
          </cell>
          <cell r="P516">
            <v>2015</v>
          </cell>
          <cell r="T516" t="str">
            <v>APBD</v>
          </cell>
          <cell r="U516">
            <v>2128040770</v>
          </cell>
        </row>
        <row r="517">
          <cell r="F517" t="str">
            <v>4.13.01</v>
          </cell>
          <cell r="H517" t="str">
            <v>PENGASPALAN JALAN LINGK. KANTOR CAMAT BENAI</v>
          </cell>
          <cell r="I517" t="str">
            <v>04.13.01.03.06</v>
          </cell>
          <cell r="O517" t="str">
            <v>LINGK. KANTOR CAMAT BENAI</v>
          </cell>
          <cell r="P517">
            <v>2015</v>
          </cell>
          <cell r="T517" t="str">
            <v>APBD</v>
          </cell>
          <cell r="U517">
            <v>1990157144</v>
          </cell>
        </row>
        <row r="518">
          <cell r="E518" t="str">
            <v>167.2</v>
          </cell>
          <cell r="F518" t="str">
            <v>4.13.01</v>
          </cell>
          <cell r="H518" t="str">
            <v>PENINGKATAN JALAN DESA TANAH BEKALI</v>
          </cell>
          <cell r="I518" t="str">
            <v>04.13.01.03.06</v>
          </cell>
          <cell r="O518" t="str">
            <v>DESA TANAH BEKALI</v>
          </cell>
          <cell r="P518">
            <v>2015</v>
          </cell>
          <cell r="T518" t="str">
            <v>APBD</v>
          </cell>
          <cell r="U518">
            <v>2091776958</v>
          </cell>
        </row>
        <row r="519">
          <cell r="E519" t="str">
            <v>165.7</v>
          </cell>
          <cell r="F519" t="str">
            <v>4.13.01</v>
          </cell>
          <cell r="H519" t="str">
            <v>PENINGKATAN JALAN SAKO - TRANS SKP II</v>
          </cell>
          <cell r="I519" t="str">
            <v>04.13.01.03.06</v>
          </cell>
          <cell r="O519" t="str">
            <v>SAKO TRANS SKP II</v>
          </cell>
          <cell r="P519">
            <v>2015</v>
          </cell>
          <cell r="T519" t="str">
            <v>APBD</v>
          </cell>
          <cell r="U519">
            <v>2126653104.2</v>
          </cell>
        </row>
        <row r="520">
          <cell r="F520" t="str">
            <v>4.13.01</v>
          </cell>
          <cell r="H520" t="str">
            <v>PENINGKATAN JALAN PSR USANG - PL. MADINAH</v>
          </cell>
          <cell r="I520" t="str">
            <v>04.13.01.03.06</v>
          </cell>
          <cell r="O520" t="str">
            <v>PSR USANG - PL. MADINAH</v>
          </cell>
          <cell r="P520">
            <v>2015</v>
          </cell>
          <cell r="T520" t="str">
            <v>APBD</v>
          </cell>
          <cell r="U520">
            <v>3073451038</v>
          </cell>
        </row>
        <row r="521">
          <cell r="E521" t="str">
            <v>257.2</v>
          </cell>
          <cell r="F521" t="str">
            <v>4.13.01</v>
          </cell>
          <cell r="H521" t="str">
            <v>PENINGKATAN JALAN BENAI - PL. LANCANG</v>
          </cell>
          <cell r="I521" t="str">
            <v>04.13.01.03.06</v>
          </cell>
          <cell r="O521" t="str">
            <v>BENAI - PL. LANCANG</v>
          </cell>
          <cell r="P521">
            <v>2015</v>
          </cell>
          <cell r="T521" t="str">
            <v>APBD</v>
          </cell>
          <cell r="U521">
            <v>3166464963</v>
          </cell>
        </row>
        <row r="522">
          <cell r="E522" t="str">
            <v>296.2</v>
          </cell>
          <cell r="F522" t="str">
            <v>4.13.01</v>
          </cell>
          <cell r="H522" t="str">
            <v>PENINGKATAN JALAN INUMAN - PL. BUSUK</v>
          </cell>
          <cell r="I522" t="str">
            <v>04.13.01.03.06</v>
          </cell>
          <cell r="O522" t="str">
            <v>INUMAN - PL. BUSUK</v>
          </cell>
          <cell r="P522">
            <v>2015</v>
          </cell>
          <cell r="T522" t="str">
            <v>APBD</v>
          </cell>
          <cell r="U522">
            <v>2025740168</v>
          </cell>
        </row>
        <row r="523">
          <cell r="F523" t="str">
            <v>4.13.01</v>
          </cell>
          <cell r="H523" t="str">
            <v>PENINGKATAN JALAN SP. SEI KUNING - SP. 4 PT.WANASARI</v>
          </cell>
          <cell r="I523" t="str">
            <v>04.13.01.03.06</v>
          </cell>
          <cell r="O523" t="str">
            <v>SP. SEI KUNING - SP. 4 PT.WANASARI</v>
          </cell>
          <cell r="P523">
            <v>2015</v>
          </cell>
          <cell r="T523" t="str">
            <v>APBD</v>
          </cell>
          <cell r="U523">
            <v>2153193000</v>
          </cell>
        </row>
        <row r="524">
          <cell r="E524" t="str">
            <v>295.2</v>
          </cell>
          <cell r="F524" t="str">
            <v>4.13.01</v>
          </cell>
          <cell r="H524" t="str">
            <v>PENINGKATAN JALAN PL. BAYUR - SEI. PERUPUK</v>
          </cell>
          <cell r="I524" t="str">
            <v>04.13.01.03.06</v>
          </cell>
          <cell r="O524" t="str">
            <v>PULAU BAYUR-SEI. PERUPUK</v>
          </cell>
          <cell r="P524">
            <v>2015</v>
          </cell>
          <cell r="T524" t="str">
            <v>APBD</v>
          </cell>
          <cell r="U524">
            <v>2038722656.2</v>
          </cell>
        </row>
        <row r="525">
          <cell r="E525" t="str">
            <v>93.2</v>
          </cell>
          <cell r="F525" t="str">
            <v>4.13.01</v>
          </cell>
          <cell r="H525" t="str">
            <v>PENINGKATAN JALAN SP. KINALI - BUKIT KAUMAN</v>
          </cell>
          <cell r="I525" t="str">
            <v>04.13.01.03.06</v>
          </cell>
          <cell r="O525" t="str">
            <v>SIMPANG KINALI-BUKIT KAUMAN</v>
          </cell>
          <cell r="P525">
            <v>2015</v>
          </cell>
          <cell r="T525" t="str">
            <v>APBD</v>
          </cell>
          <cell r="U525">
            <v>1656251100</v>
          </cell>
        </row>
        <row r="526">
          <cell r="E526" t="str">
            <v>87.4</v>
          </cell>
          <cell r="F526" t="str">
            <v>4.13.01</v>
          </cell>
          <cell r="H526" t="str">
            <v>PENINGKATAN JALAN IBUL - SUNGAI BESAR</v>
          </cell>
          <cell r="I526" t="str">
            <v>04.13.01.03.06</v>
          </cell>
          <cell r="O526" t="str">
            <v>IBUL - SEI. BESAR</v>
          </cell>
          <cell r="P526">
            <v>2015</v>
          </cell>
          <cell r="T526" t="str">
            <v>APBD</v>
          </cell>
          <cell r="U526">
            <v>3760564386.1999998</v>
          </cell>
        </row>
        <row r="527">
          <cell r="E527" t="str">
            <v>245.3</v>
          </cell>
          <cell r="F527" t="str">
            <v>4.13.01</v>
          </cell>
          <cell r="H527" t="str">
            <v>PENINGKATAN JALAN SP. 4 PT. WANASARI - SUKA MAJU</v>
          </cell>
          <cell r="I527" t="str">
            <v>04.13.01.03.06</v>
          </cell>
          <cell r="O527" t="str">
            <v>SP. 4 PT. WANASARI - SUKAMAJU</v>
          </cell>
          <cell r="P527">
            <v>2015</v>
          </cell>
          <cell r="T527" t="str">
            <v>APBD</v>
          </cell>
          <cell r="U527">
            <v>2128408453</v>
          </cell>
        </row>
        <row r="528">
          <cell r="F528" t="str">
            <v>4.13.01</v>
          </cell>
          <cell r="H528" t="str">
            <v>PENINGKATAN JALAN SUMBER JAYA - KUANTAN SAKO</v>
          </cell>
          <cell r="I528" t="str">
            <v>04.13.01.03.06</v>
          </cell>
          <cell r="O528" t="str">
            <v>SUMBER JAYA - KUANTAN SAKO</v>
          </cell>
          <cell r="P528">
            <v>2015</v>
          </cell>
          <cell r="T528" t="str">
            <v>APBD</v>
          </cell>
          <cell r="U528">
            <v>2132575732</v>
          </cell>
        </row>
        <row r="529">
          <cell r="E529" t="str">
            <v>231.1</v>
          </cell>
          <cell r="F529" t="str">
            <v>4.13.01</v>
          </cell>
          <cell r="H529" t="str">
            <v>PENINGKATAN JALAN PASIR MAS - SAKO MARGA SARI</v>
          </cell>
          <cell r="I529" t="str">
            <v>04.13.01.03.06</v>
          </cell>
          <cell r="O529" t="str">
            <v>PASIR MAS - SAKO MARGA SARI</v>
          </cell>
          <cell r="P529">
            <v>2015</v>
          </cell>
          <cell r="T529" t="str">
            <v>APBD</v>
          </cell>
          <cell r="U529">
            <v>2066023866.2</v>
          </cell>
        </row>
        <row r="530">
          <cell r="F530" t="str">
            <v>4.13.01</v>
          </cell>
          <cell r="H530" t="str">
            <v>PENINGKATAN JALAN LINGKAR PERUMNAS</v>
          </cell>
          <cell r="I530" t="str">
            <v>04.13.01.03.06</v>
          </cell>
          <cell r="O530" t="str">
            <v>LINGKAR PERUMNAS</v>
          </cell>
          <cell r="P530">
            <v>2015</v>
          </cell>
          <cell r="T530" t="str">
            <v>APBD</v>
          </cell>
          <cell r="U530">
            <v>1212664598</v>
          </cell>
        </row>
        <row r="531">
          <cell r="F531" t="str">
            <v>4.13.02</v>
          </cell>
          <cell r="H531" t="str">
            <v>PEMBANGUNAN JEMBATAN BATANG TABALAI</v>
          </cell>
          <cell r="I531" t="str">
            <v>04.13.02.03.08</v>
          </cell>
          <cell r="O531" t="str">
            <v>BATANG TABALAI</v>
          </cell>
          <cell r="P531">
            <v>2015</v>
          </cell>
          <cell r="T531" t="str">
            <v>APBD</v>
          </cell>
          <cell r="U531">
            <v>2361312163</v>
          </cell>
        </row>
        <row r="532">
          <cell r="F532" t="str">
            <v>4.13.02</v>
          </cell>
          <cell r="H532" t="str">
            <v>PEMBANG JEMB SEI.TINGKALAK HILIR RUAS JLN.SIMP.JAKE - SEI.SIRIH</v>
          </cell>
          <cell r="I532" t="str">
            <v>04.13.02.03.08</v>
          </cell>
          <cell r="O532" t="str">
            <v>SEI.TINGKALAK HILIR RUAS JLN.SIMP.JAKE - SEI.SIRIH</v>
          </cell>
          <cell r="P532">
            <v>2015</v>
          </cell>
          <cell r="T532" t="str">
            <v>APBD</v>
          </cell>
          <cell r="U532">
            <v>1855632664.2</v>
          </cell>
        </row>
        <row r="533">
          <cell r="F533" t="str">
            <v>4.13.01</v>
          </cell>
          <cell r="H533" t="str">
            <v>PENINGKATAN JLN. PINANG MERAH - MUARA PETAI</v>
          </cell>
          <cell r="I533" t="str">
            <v>04.13.01.03.06</v>
          </cell>
          <cell r="O533" t="str">
            <v>PINANG MERAH - MUARA PETAI</v>
          </cell>
          <cell r="P533">
            <v>2015</v>
          </cell>
          <cell r="T533" t="str">
            <v>APBD</v>
          </cell>
          <cell r="U533">
            <v>2083405986.2</v>
          </cell>
        </row>
        <row r="534">
          <cell r="E534" t="str">
            <v>279.2</v>
          </cell>
          <cell r="F534" t="str">
            <v>4.13.02</v>
          </cell>
          <cell r="H534" t="str">
            <v>PEMBANGUNAN JEM. TALONTAM RUAS JL. TALONTAM - BANJAR BENAI</v>
          </cell>
          <cell r="I534" t="str">
            <v>04.13.01.03.06</v>
          </cell>
          <cell r="O534" t="str">
            <v>JL. TALONTAM - BANJAR BENAI</v>
          </cell>
          <cell r="P534">
            <v>2015</v>
          </cell>
          <cell r="T534" t="str">
            <v>APBD</v>
          </cell>
          <cell r="U534">
            <v>2349817980</v>
          </cell>
        </row>
        <row r="535">
          <cell r="E535" t="str">
            <v>191.1</v>
          </cell>
          <cell r="F535" t="str">
            <v>4.13.02</v>
          </cell>
          <cell r="H535" t="str">
            <v>PEMBUATAN 1 UNIT BOX CULVERT RUAS JL.LOGAS - TANJUNG MEDANG</v>
          </cell>
          <cell r="I535" t="str">
            <v>04.13.01.03.06</v>
          </cell>
          <cell r="O535" t="str">
            <v>LOGAS - TANJUNG MEDANG</v>
          </cell>
          <cell r="P535">
            <v>2015</v>
          </cell>
          <cell r="T535" t="str">
            <v>APBD</v>
          </cell>
          <cell r="U535">
            <v>247494064</v>
          </cell>
        </row>
        <row r="536">
          <cell r="F536" t="str">
            <v>4.13.02</v>
          </cell>
          <cell r="H536" t="str">
            <v xml:space="preserve">PEMBANGUNAN JEM.SEI.KLESEK HULU RUAS JL.AIR MAS - SEI KIRANJI </v>
          </cell>
          <cell r="I536" t="str">
            <v>04.13.01.03.06</v>
          </cell>
          <cell r="O536" t="str">
            <v xml:space="preserve">SEI.KLESEK HULU RUAS JL.AIR MAS - SEI KIRANJI </v>
          </cell>
          <cell r="P536">
            <v>2015</v>
          </cell>
          <cell r="T536" t="str">
            <v>APBD</v>
          </cell>
          <cell r="U536">
            <v>2801026132</v>
          </cell>
        </row>
        <row r="537">
          <cell r="F537" t="str">
            <v>4.13.02</v>
          </cell>
          <cell r="H537" t="str">
            <v>PEMBANGUNAN JEM. SEI BAWANG RUAS JALAN JAKE - SEI. SIRIH</v>
          </cell>
          <cell r="I537" t="str">
            <v>04.13.01.03.06</v>
          </cell>
          <cell r="O537" t="str">
            <v>SEI BAWANG RUAS JALAN JAKE - SEI. SIRIH</v>
          </cell>
          <cell r="P537">
            <v>2015</v>
          </cell>
          <cell r="T537" t="str">
            <v>APBD</v>
          </cell>
          <cell r="U537">
            <v>2023879506</v>
          </cell>
        </row>
        <row r="538">
          <cell r="F538" t="str">
            <v>4.13.01</v>
          </cell>
          <cell r="H538" t="str">
            <v>PENINGKATAN JLN SEBERANG TALUK- SIBEROBAH - SANGAU</v>
          </cell>
          <cell r="I538" t="str">
            <v>04.13.01.03.06</v>
          </cell>
          <cell r="O538" t="str">
            <v>SEBERANG TALUK- SIBEROBAH - SANGAU</v>
          </cell>
          <cell r="P538">
            <v>2015</v>
          </cell>
          <cell r="T538" t="str">
            <v>APBD</v>
          </cell>
          <cell r="U538">
            <v>5113308736.9644003</v>
          </cell>
        </row>
        <row r="539">
          <cell r="E539" t="str">
            <v>258.3</v>
          </cell>
          <cell r="F539" t="str">
            <v>4.13.01</v>
          </cell>
          <cell r="H539" t="str">
            <v>PENINGKATAN JLN LEPAU GADING - PANGEAN</v>
          </cell>
          <cell r="I539" t="str">
            <v>04.13.01.03.06</v>
          </cell>
          <cell r="O539" t="str">
            <v>JL. LEPAU GADING - PANGEAN</v>
          </cell>
          <cell r="P539">
            <v>2015</v>
          </cell>
          <cell r="T539" t="str">
            <v>APBD</v>
          </cell>
          <cell r="U539">
            <v>4424469137.1017532</v>
          </cell>
        </row>
        <row r="540">
          <cell r="F540" t="str">
            <v>4.13.01</v>
          </cell>
          <cell r="H540" t="str">
            <v>PENINGKATAN JALAN PULAU KOPUNG</v>
          </cell>
          <cell r="I540" t="str">
            <v>04.13.01.03.06</v>
          </cell>
          <cell r="O540" t="str">
            <v>PULAU KOPUNG</v>
          </cell>
          <cell r="P540">
            <v>2015</v>
          </cell>
          <cell r="T540" t="str">
            <v>APBD</v>
          </cell>
          <cell r="U540">
            <v>194299755</v>
          </cell>
        </row>
        <row r="541">
          <cell r="E541" t="str">
            <v>4.8</v>
          </cell>
          <cell r="F541" t="str">
            <v>4.13.02</v>
          </cell>
          <cell r="H541" t="str">
            <v>PEMBUATAN BOX CULVERT RUAS JL. SENTAJO - MUARA LANGSAT</v>
          </cell>
          <cell r="I541" t="str">
            <v>04.13.01.03.06</v>
          </cell>
          <cell r="O541" t="str">
            <v>SENTAJO - MUARA LANGSAT</v>
          </cell>
          <cell r="P541">
            <v>2015</v>
          </cell>
          <cell r="T541" t="str">
            <v>APBD</v>
          </cell>
          <cell r="U541">
            <v>187607827</v>
          </cell>
        </row>
        <row r="542">
          <cell r="F542" t="str">
            <v>4.13.01</v>
          </cell>
          <cell r="H542" t="str">
            <v>PENING. JALAN STRUKTUR JL. MUARA LEMBU  PANGKALAN INDARUNG</v>
          </cell>
          <cell r="I542" t="str">
            <v>04.13.01.03.06</v>
          </cell>
          <cell r="O542" t="str">
            <v>MUARA LEMBU - PANGKALAN INDARUNG</v>
          </cell>
          <cell r="P542">
            <v>2015</v>
          </cell>
          <cell r="T542" t="str">
            <v>APBD</v>
          </cell>
          <cell r="U542">
            <v>1976709313</v>
          </cell>
        </row>
        <row r="543">
          <cell r="F543" t="str">
            <v>4.13.01</v>
          </cell>
          <cell r="H543" t="str">
            <v>PENINGKATAN JALAN KOTO GUNUNG - PL. MUNGKUR</v>
          </cell>
          <cell r="I543" t="str">
            <v>04.13.01.03.06</v>
          </cell>
          <cell r="O543" t="str">
            <v>KOTO GUNUNG - PL. MUNGKUR</v>
          </cell>
          <cell r="P543">
            <v>2015</v>
          </cell>
          <cell r="T543" t="str">
            <v>APBD</v>
          </cell>
          <cell r="U543">
            <v>1945562821</v>
          </cell>
        </row>
        <row r="544">
          <cell r="F544" t="str">
            <v>4.13.01</v>
          </cell>
          <cell r="H544" t="str">
            <v>PEMBANGUNAN JALAN  PADANG MUNSALO - SAWAH</v>
          </cell>
          <cell r="I544" t="str">
            <v>04.13.01.03.06</v>
          </cell>
          <cell r="O544" t="str">
            <v>PADANG MUNSALO - SAWAH</v>
          </cell>
          <cell r="P544">
            <v>2015</v>
          </cell>
          <cell r="T544" t="str">
            <v>APBD</v>
          </cell>
          <cell r="U544">
            <v>194273678</v>
          </cell>
        </row>
        <row r="545">
          <cell r="F545" t="str">
            <v>4.13.01</v>
          </cell>
          <cell r="H545" t="str">
            <v>PENINGKATAN JLN. SEBERANG TALUK-KANDANG TUMIYANG</v>
          </cell>
          <cell r="I545" t="str">
            <v>04.13.01.03.06</v>
          </cell>
          <cell r="O545" t="str">
            <v>SEBERANG TALUK-KANDANG TUMIYANG</v>
          </cell>
          <cell r="P545">
            <v>2015</v>
          </cell>
          <cell r="T545" t="str">
            <v>APBD</v>
          </cell>
          <cell r="U545">
            <v>469897527</v>
          </cell>
        </row>
        <row r="546">
          <cell r="E546" t="str">
            <v>52.4</v>
          </cell>
          <cell r="F546" t="str">
            <v>4.13.01</v>
          </cell>
          <cell r="H546" t="str">
            <v>PEMBANGUNAN JLN. TERMINAL SENTAJO</v>
          </cell>
          <cell r="I546" t="str">
            <v>04.13.01.03.06</v>
          </cell>
          <cell r="O546" t="str">
            <v>TERMINAL - SENTAJO</v>
          </cell>
          <cell r="P546">
            <v>2015</v>
          </cell>
          <cell r="T546" t="str">
            <v>APBD</v>
          </cell>
          <cell r="U546">
            <v>194582579</v>
          </cell>
        </row>
        <row r="547">
          <cell r="F547" t="str">
            <v>4.13.01</v>
          </cell>
          <cell r="H547" t="str">
            <v>PEMBANGUNAN JALAN SEI. TOLANG - BIKIT AMBALAU</v>
          </cell>
          <cell r="I547" t="str">
            <v>04.13.01.03.06</v>
          </cell>
          <cell r="O547" t="str">
            <v>SEI. TOLANG - BIKIT AMBALAU</v>
          </cell>
          <cell r="P547">
            <v>2015</v>
          </cell>
          <cell r="T547" t="str">
            <v>APBD</v>
          </cell>
          <cell r="U547">
            <v>194304755</v>
          </cell>
        </row>
        <row r="548">
          <cell r="F548" t="str">
            <v>4.13.01</v>
          </cell>
          <cell r="H548" t="str">
            <v>PEMBUATAN BAHU JL.BETON RUAS JALAN TOPAN- PERUMNAS</v>
          </cell>
          <cell r="I548" t="str">
            <v>04.13.01.03.06</v>
          </cell>
          <cell r="O548" t="str">
            <v>TOPAN- PERUMNAS</v>
          </cell>
          <cell r="P548">
            <v>2015</v>
          </cell>
          <cell r="T548" t="str">
            <v>APBD</v>
          </cell>
          <cell r="U548">
            <v>194194110</v>
          </cell>
        </row>
        <row r="549">
          <cell r="F549" t="str">
            <v>4.13.02</v>
          </cell>
          <cell r="H549" t="str">
            <v>PEMBUATAN BOX CULVERT + DRAINASE SUKA MAJU</v>
          </cell>
          <cell r="I549" t="str">
            <v>04.13.01.03.08</v>
          </cell>
          <cell r="O549" t="str">
            <v>SUKA MAJU</v>
          </cell>
          <cell r="P549">
            <v>2015</v>
          </cell>
          <cell r="T549" t="str">
            <v>APBD</v>
          </cell>
          <cell r="U549">
            <v>191295534</v>
          </cell>
        </row>
        <row r="550">
          <cell r="E550" t="str">
            <v>80.1</v>
          </cell>
          <cell r="F550" t="str">
            <v>4.13.02</v>
          </cell>
          <cell r="H550" t="str">
            <v>PEMBUATAN BOX CULVERT RUAS JALAN MENUJU TPA</v>
          </cell>
          <cell r="I550" t="str">
            <v>04.13.01.03.06</v>
          </cell>
          <cell r="L550">
            <v>1700</v>
          </cell>
          <cell r="M550">
            <v>10</v>
          </cell>
          <cell r="N550">
            <v>17000</v>
          </cell>
          <cell r="O550" t="str">
            <v>MENUJU TPA</v>
          </cell>
          <cell r="P550">
            <v>2015</v>
          </cell>
          <cell r="T550" t="str">
            <v>APBD</v>
          </cell>
          <cell r="U550">
            <v>195476550</v>
          </cell>
        </row>
        <row r="551">
          <cell r="E551" t="str">
            <v>17.4</v>
          </cell>
          <cell r="F551" t="str">
            <v>4.13.02</v>
          </cell>
          <cell r="H551" t="str">
            <v>PEMBUATAN BOX CULVERT GOR JALUR DUA</v>
          </cell>
          <cell r="I551" t="str">
            <v>04.13.01.03.06</v>
          </cell>
          <cell r="O551" t="str">
            <v>GOR JALUR DUA</v>
          </cell>
          <cell r="P551">
            <v>2015</v>
          </cell>
          <cell r="T551" t="str">
            <v>APBD</v>
          </cell>
          <cell r="U551">
            <v>193212995</v>
          </cell>
        </row>
        <row r="552">
          <cell r="E552" t="str">
            <v>235.3</v>
          </cell>
          <cell r="F552" t="str">
            <v>4.13.02</v>
          </cell>
          <cell r="H552" t="str">
            <v>PEMBUATAN BOX CULVERT RUAS JALAN AIR MAS-SEI. KIRANJI</v>
          </cell>
          <cell r="I552" t="str">
            <v>04.13.01.03.06</v>
          </cell>
          <cell r="O552" t="str">
            <v>AIR MAS-SEI. KIRANJI</v>
          </cell>
          <cell r="P552">
            <v>2015</v>
          </cell>
          <cell r="T552" t="str">
            <v>APBD</v>
          </cell>
          <cell r="U552">
            <v>193532549</v>
          </cell>
        </row>
        <row r="553">
          <cell r="F553" t="str">
            <v>4.13.02</v>
          </cell>
          <cell r="H553" t="str">
            <v>PEMBUATAN 1 UNIT BOX CULVERT RUAS JL.PL.KEDUDUNG-DUTA PALMA</v>
          </cell>
          <cell r="I553" t="str">
            <v>04.13.01.03.06</v>
          </cell>
          <cell r="O553" t="str">
            <v>PULAU KEDUNDUNG - DUTA PALMA</v>
          </cell>
          <cell r="P553">
            <v>2015</v>
          </cell>
          <cell r="T553" t="str">
            <v>APBD</v>
          </cell>
          <cell r="U553">
            <v>192293177</v>
          </cell>
        </row>
        <row r="554">
          <cell r="F554" t="str">
            <v>4.13.02</v>
          </cell>
          <cell r="H554" t="str">
            <v>PEMBUATAN 1 UNIT BOX CULVERT 2X2X6 DALAM KOTA BASERAH</v>
          </cell>
          <cell r="I554" t="str">
            <v>04.13.01.03.06</v>
          </cell>
          <cell r="O554" t="str">
            <v>KOTA BASERAH</v>
          </cell>
          <cell r="P554">
            <v>2015</v>
          </cell>
          <cell r="T554" t="str">
            <v>APBD</v>
          </cell>
          <cell r="U554">
            <v>121648894</v>
          </cell>
        </row>
        <row r="555">
          <cell r="F555" t="str">
            <v>4.13.01</v>
          </cell>
          <cell r="H555" t="str">
            <v>PENINGKATAN JALAN TOAR - PETAPAHAN</v>
          </cell>
          <cell r="I555" t="str">
            <v>04.13.01.03.06</v>
          </cell>
          <cell r="O555" t="str">
            <v>TOAR - PETAPAHAN</v>
          </cell>
          <cell r="P555">
            <v>2015</v>
          </cell>
          <cell r="T555" t="str">
            <v>APBD</v>
          </cell>
          <cell r="U555">
            <v>1945177628</v>
          </cell>
        </row>
        <row r="556">
          <cell r="F556" t="str">
            <v>4.13.01</v>
          </cell>
          <cell r="H556" t="str">
            <v>PEMBANGUNAN JALAN KASANG - SEI. KELELAWAR</v>
          </cell>
          <cell r="I556" t="str">
            <v>04.13.01.03.06</v>
          </cell>
          <cell r="O556" t="str">
            <v>KASANG - SEI. KELELAWAR</v>
          </cell>
          <cell r="P556">
            <v>2015</v>
          </cell>
          <cell r="T556" t="str">
            <v>APBD</v>
          </cell>
          <cell r="U556">
            <v>2197200060</v>
          </cell>
        </row>
        <row r="557">
          <cell r="E557" t="str">
            <v>183.4</v>
          </cell>
          <cell r="F557" t="str">
            <v>4.13.01</v>
          </cell>
          <cell r="H557" t="str">
            <v>PENINGKATAN JALAN SUKA RAJA - GIRI SAKO</v>
          </cell>
          <cell r="I557" t="str">
            <v>04.13.01.03.06</v>
          </cell>
          <cell r="O557" t="str">
            <v>SUKARAJA-GIRI SAKO</v>
          </cell>
          <cell r="P557">
            <v>2015</v>
          </cell>
          <cell r="T557" t="str">
            <v>APBD</v>
          </cell>
          <cell r="U557">
            <v>2122831297</v>
          </cell>
        </row>
        <row r="558">
          <cell r="E558" t="str">
            <v>4.9</v>
          </cell>
          <cell r="F558" t="str">
            <v>4.13.01</v>
          </cell>
          <cell r="H558" t="str">
            <v>PENINGKATAN JALAN SENTAJO - MUARA LANGSAT</v>
          </cell>
          <cell r="I558" t="str">
            <v>04.13.01.03.06</v>
          </cell>
          <cell r="O558" t="str">
            <v>SENTAJO - MUARA LANGSAT</v>
          </cell>
          <cell r="P558">
            <v>2015</v>
          </cell>
          <cell r="T558" t="str">
            <v>APBD</v>
          </cell>
          <cell r="U558">
            <v>8378965790.1999998</v>
          </cell>
        </row>
        <row r="559">
          <cell r="E559" t="str">
            <v>166.2</v>
          </cell>
          <cell r="F559" t="str">
            <v>4.13.01</v>
          </cell>
          <cell r="H559" t="str">
            <v xml:space="preserve">PENINGKATAN STRUKTUR JL. PAUH ANGIT-PASAR USANG PANGEAN </v>
          </cell>
          <cell r="I559" t="str">
            <v>04.13.01.03.06</v>
          </cell>
          <cell r="O559" t="str">
            <v xml:space="preserve">PAUH ANGIT-PASAR USANG PANGEAN </v>
          </cell>
          <cell r="P559">
            <v>2015</v>
          </cell>
          <cell r="T559" t="str">
            <v>APBD</v>
          </cell>
          <cell r="U559">
            <v>2059213886</v>
          </cell>
        </row>
        <row r="560">
          <cell r="F560" t="str">
            <v>4.13.02</v>
          </cell>
          <cell r="H560" t="str">
            <v>PEMBUATAN BOX CULVERT+DRAINASE RUAS JL.SIMP.PL.ARO</v>
          </cell>
          <cell r="I560" t="str">
            <v>04.13.01.03.08</v>
          </cell>
          <cell r="O560" t="str">
            <v>SIMP.PL.ARO</v>
          </cell>
          <cell r="P560">
            <v>2015</v>
          </cell>
          <cell r="T560" t="str">
            <v>APBD</v>
          </cell>
          <cell r="U560">
            <v>191142383</v>
          </cell>
        </row>
        <row r="561">
          <cell r="F561" t="str">
            <v>4.13.02</v>
          </cell>
          <cell r="H561" t="str">
            <v>PEMBUATAN BOX CULVERT RUAS JALAN TAWAKAL</v>
          </cell>
          <cell r="I561" t="str">
            <v>04.13.01.03.06</v>
          </cell>
          <cell r="O561" t="str">
            <v>RUAS JALAN TAWAKAL</v>
          </cell>
          <cell r="P561">
            <v>2015</v>
          </cell>
          <cell r="T561" t="str">
            <v>APBD</v>
          </cell>
          <cell r="U561">
            <v>190265603</v>
          </cell>
        </row>
        <row r="562">
          <cell r="F562" t="str">
            <v>4.13.01</v>
          </cell>
          <cell r="H562" t="str">
            <v>PEMBANGUNAN JALAN DESA SEBERANG SUNGAI</v>
          </cell>
          <cell r="I562" t="str">
            <v>04.13.01.03.06</v>
          </cell>
          <cell r="O562" t="str">
            <v>DESA SEBERANG SUNGAI</v>
          </cell>
          <cell r="P562">
            <v>2015</v>
          </cell>
          <cell r="T562" t="str">
            <v>APBD</v>
          </cell>
          <cell r="U562">
            <v>741801931</v>
          </cell>
        </row>
        <row r="563">
          <cell r="F563" t="str">
            <v>4.13.01</v>
          </cell>
          <cell r="H563" t="str">
            <v>PENINGKATAN JALAN DESA BERINGIN</v>
          </cell>
          <cell r="I563" t="str">
            <v>04.13.01.03.06</v>
          </cell>
          <cell r="O563" t="str">
            <v>DESA BERINGIN</v>
          </cell>
          <cell r="P563">
            <v>2015</v>
          </cell>
          <cell r="T563" t="str">
            <v>APBD</v>
          </cell>
          <cell r="U563">
            <v>194535396</v>
          </cell>
        </row>
        <row r="564">
          <cell r="F564" t="str">
            <v>4.13.01</v>
          </cell>
          <cell r="H564" t="str">
            <v>PENINGKATAN JALAN DESA BUKIT TEMENUNG</v>
          </cell>
          <cell r="I564" t="str">
            <v>04.13.01.03.06</v>
          </cell>
          <cell r="O564" t="str">
            <v>BUKIT TERMENUNG KOPAH</v>
          </cell>
          <cell r="P564">
            <v>2015</v>
          </cell>
          <cell r="T564" t="str">
            <v>APBD</v>
          </cell>
          <cell r="U564">
            <v>194109943</v>
          </cell>
        </row>
        <row r="565">
          <cell r="F565" t="str">
            <v>4.13.01</v>
          </cell>
          <cell r="H565" t="str">
            <v>PENINGKATAN JALAN DURIAN SEBATANG DSA TITIAN MODANG</v>
          </cell>
          <cell r="I565" t="str">
            <v>04.13.01.03.06</v>
          </cell>
          <cell r="O565" t="str">
            <v>TITIAN MODANG</v>
          </cell>
          <cell r="P565">
            <v>2015</v>
          </cell>
          <cell r="T565" t="str">
            <v>APBD</v>
          </cell>
          <cell r="U565">
            <v>194305774</v>
          </cell>
        </row>
        <row r="566">
          <cell r="F566" t="str">
            <v>4.13.01</v>
          </cell>
          <cell r="H566" t="str">
            <v>PENINGKATAN JALAN DESA SUNGAI PAKU</v>
          </cell>
          <cell r="I566" t="str">
            <v>04.13.01.03.06</v>
          </cell>
          <cell r="O566" t="str">
            <v>DESA SUNGAI PAKU</v>
          </cell>
          <cell r="P566">
            <v>2015</v>
          </cell>
          <cell r="T566" t="str">
            <v>APBD</v>
          </cell>
          <cell r="U566">
            <v>192442791</v>
          </cell>
        </row>
        <row r="567">
          <cell r="F567" t="str">
            <v>4.13.02</v>
          </cell>
          <cell r="H567" t="str">
            <v>PEMBUATAN BOX CULVERT DESA TEBARAU PANJANG-DUTA PALMA</v>
          </cell>
          <cell r="I567" t="str">
            <v>04.13.01.03.06</v>
          </cell>
          <cell r="O567" t="str">
            <v>TEBARAU PANJANG-DUTA PALMA</v>
          </cell>
          <cell r="P567">
            <v>2015</v>
          </cell>
          <cell r="T567" t="str">
            <v>APBD</v>
          </cell>
          <cell r="U567">
            <v>195564131</v>
          </cell>
        </row>
        <row r="568">
          <cell r="E568" t="str">
            <v>1.4</v>
          </cell>
          <cell r="F568" t="str">
            <v>4.13.02</v>
          </cell>
          <cell r="H568" t="str">
            <v>PEMBUATAN BOX CULVERT BUKIT TEMENUNG SEI. TITIAN MODANG</v>
          </cell>
          <cell r="I568" t="str">
            <v>04.13.01.03.06</v>
          </cell>
          <cell r="O568" t="str">
            <v>BUKIT TERMENUNG KOPAH</v>
          </cell>
          <cell r="P568">
            <v>2015</v>
          </cell>
          <cell r="T568" t="str">
            <v>APBD</v>
          </cell>
          <cell r="U568">
            <v>194585175</v>
          </cell>
        </row>
        <row r="569">
          <cell r="E569" t="str">
            <v>186.4</v>
          </cell>
          <cell r="F569" t="str">
            <v>4.13.02</v>
          </cell>
          <cell r="H569" t="str">
            <v>PEMBUATAN BOX CULVERT RUAS JL.SAKOMARGASARI-KUANTAN SAKO</v>
          </cell>
          <cell r="I569" t="str">
            <v>04.13.01.03.06</v>
          </cell>
          <cell r="O569" t="str">
            <v>SAKO MARAGASARI-KUANTAN SAKO</v>
          </cell>
          <cell r="P569">
            <v>2015</v>
          </cell>
          <cell r="T569" t="str">
            <v>APBD</v>
          </cell>
          <cell r="U569">
            <v>194014396</v>
          </cell>
        </row>
        <row r="570">
          <cell r="F570" t="str">
            <v>4.13.01</v>
          </cell>
          <cell r="H570" t="str">
            <v>PENINGKATAN JL. SIMP. TIGA-SINAMBEK-GERBANG KOTA JAKE</v>
          </cell>
          <cell r="I570" t="str">
            <v>04.13.01.03.06</v>
          </cell>
          <cell r="O570" t="str">
            <v>SP.TIGA-SINAMBEK-GERBANG KOTA JAKE</v>
          </cell>
          <cell r="P570">
            <v>2015</v>
          </cell>
          <cell r="T570" t="str">
            <v>APBD</v>
          </cell>
          <cell r="U570">
            <v>28270054450.200001</v>
          </cell>
        </row>
        <row r="571">
          <cell r="E571" t="str">
            <v>181.3</v>
          </cell>
          <cell r="F571" t="str">
            <v>4.13.01</v>
          </cell>
          <cell r="H571" t="str">
            <v>PENINGKATAN JL. SIMP. RAMBAHAN-RAMBAHAN</v>
          </cell>
          <cell r="I571" t="str">
            <v>04.13.01.03.06</v>
          </cell>
          <cell r="O571" t="str">
            <v>SIMP. RAMBAHAN-SEI RAMBAIHAN</v>
          </cell>
          <cell r="P571">
            <v>2015</v>
          </cell>
          <cell r="T571" t="str">
            <v>APBD</v>
          </cell>
          <cell r="U571">
            <v>1777518495</v>
          </cell>
        </row>
        <row r="572">
          <cell r="F572" t="str">
            <v>4.13.02</v>
          </cell>
          <cell r="H572" t="str">
            <v>PEMBANGUNAN JEMBATAN SEI. AIR DALUS JL.JAKE-KOTO KOMBU</v>
          </cell>
          <cell r="I572" t="str">
            <v>04.13.01.03.06</v>
          </cell>
          <cell r="O572" t="str">
            <v>SEI. AIR DALUS JL.JAKE-KOTO KOMBU</v>
          </cell>
          <cell r="P572">
            <v>2015</v>
          </cell>
          <cell r="T572" t="str">
            <v>APBD</v>
          </cell>
          <cell r="U572">
            <v>2539770681</v>
          </cell>
        </row>
        <row r="573">
          <cell r="F573" t="str">
            <v>4.13.01</v>
          </cell>
          <cell r="H573" t="str">
            <v>PEMBANGUNAN JALAN LINGKAR KARAK - PULAU ARO</v>
          </cell>
          <cell r="I573" t="str">
            <v>04.13.01.03.06</v>
          </cell>
          <cell r="O573" t="str">
            <v>LINGKAR KARAK - PULAU ARO</v>
          </cell>
          <cell r="P573">
            <v>2015</v>
          </cell>
          <cell r="T573" t="str">
            <v>APBD</v>
          </cell>
          <cell r="U573">
            <v>191714919</v>
          </cell>
        </row>
        <row r="574">
          <cell r="F574" t="str">
            <v>4.13.01</v>
          </cell>
          <cell r="H574" t="str">
            <v>PEMBANGUNAN JALAN DESA SUNGAI PAKU</v>
          </cell>
          <cell r="I574" t="str">
            <v>04.13.01.03.06</v>
          </cell>
          <cell r="O574" t="str">
            <v>DESA SUNGAI PAKU</v>
          </cell>
          <cell r="P574">
            <v>2015</v>
          </cell>
          <cell r="T574" t="str">
            <v>APBD</v>
          </cell>
          <cell r="U574">
            <v>133925703</v>
          </cell>
        </row>
        <row r="575">
          <cell r="E575" t="str">
            <v>13.2</v>
          </cell>
          <cell r="F575" t="str">
            <v>4.13.02</v>
          </cell>
          <cell r="H575" t="str">
            <v>PEMBUATAN 1 UNIT BOX CULVERT DESA BERINGIN</v>
          </cell>
          <cell r="I575" t="str">
            <v>04.13.01.03.06</v>
          </cell>
          <cell r="O575" t="str">
            <v>DESA BERINGIN</v>
          </cell>
          <cell r="P575">
            <v>2015</v>
          </cell>
          <cell r="T575" t="str">
            <v>APBD</v>
          </cell>
          <cell r="U575">
            <v>192010205</v>
          </cell>
        </row>
        <row r="576">
          <cell r="F576" t="str">
            <v>4.13.01</v>
          </cell>
          <cell r="H576" t="str">
            <v>PEMBANGUNAN JALAN PERUMNAS - BERINGIN</v>
          </cell>
          <cell r="I576" t="str">
            <v>04.13.01.03.06</v>
          </cell>
          <cell r="O576" t="str">
            <v>PERUMNAS - BERINGIN</v>
          </cell>
          <cell r="P576">
            <v>2015</v>
          </cell>
          <cell r="T576" t="str">
            <v>APBD</v>
          </cell>
          <cell r="U576">
            <v>190930494</v>
          </cell>
        </row>
        <row r="577">
          <cell r="F577" t="str">
            <v>4.13.02</v>
          </cell>
          <cell r="H577" t="str">
            <v>PEMBANG.TURAP JEMBATAN SEI.KUKOK BESAR JLN KOTO RAJO-PL-JAMBU</v>
          </cell>
          <cell r="I577" t="str">
            <v>04.13.02.03.08</v>
          </cell>
          <cell r="O577" t="str">
            <v xml:space="preserve">SEI.KUKOK BESAR </v>
          </cell>
          <cell r="P577">
            <v>2015</v>
          </cell>
          <cell r="T577" t="str">
            <v>APBD</v>
          </cell>
          <cell r="U577">
            <v>674055175</v>
          </cell>
        </row>
        <row r="578">
          <cell r="F578" t="str">
            <v>4.13.02</v>
          </cell>
          <cell r="H578" t="str">
            <v>PEMASANGAN BRONJONG RUAS JL.KAMPUNG BARUTOAR-GUNUNG</v>
          </cell>
          <cell r="I578" t="str">
            <v>04.13.01.03.08</v>
          </cell>
          <cell r="O578" t="str">
            <v>KAMPUNG BARU TOAR - GUNUNG</v>
          </cell>
          <cell r="P578">
            <v>2015</v>
          </cell>
          <cell r="T578" t="str">
            <v>APBD</v>
          </cell>
          <cell r="U578">
            <v>194413644</v>
          </cell>
        </row>
        <row r="579">
          <cell r="F579" t="str">
            <v>4.13.02</v>
          </cell>
          <cell r="H579" t="str">
            <v>PEMASANGAN BRONJONG RUAS JALAN PERKANTORAN PEMDA</v>
          </cell>
          <cell r="I579" t="str">
            <v>04.13.01.03.08</v>
          </cell>
          <cell r="O579" t="str">
            <v>JALAN PERKANTORAN PEMDA</v>
          </cell>
          <cell r="P579">
            <v>2015</v>
          </cell>
          <cell r="T579" t="str">
            <v>APBD</v>
          </cell>
          <cell r="U579">
            <v>194508025</v>
          </cell>
        </row>
        <row r="580">
          <cell r="F580" t="str">
            <v>4.13.02</v>
          </cell>
          <cell r="H580" t="str">
            <v>PEMASANGAN BRONJONG RUAS JALAN PANGEAN - PL. KUMPAI</v>
          </cell>
          <cell r="I580" t="str">
            <v>04.13.01.03.08</v>
          </cell>
          <cell r="O580" t="str">
            <v>PANGEAN - PULAU KUMPAI</v>
          </cell>
          <cell r="P580">
            <v>2015</v>
          </cell>
          <cell r="T580" t="str">
            <v>APBD</v>
          </cell>
          <cell r="U580">
            <v>194125619</v>
          </cell>
        </row>
        <row r="581">
          <cell r="F581" t="str">
            <v>4.13.02</v>
          </cell>
          <cell r="H581" t="str">
            <v>PEMBUATAN TALUD JEMB.TINGKALAK JL.SIMP.HANDOYO-SUMBER DATAR</v>
          </cell>
          <cell r="I581" t="str">
            <v>04.13.01.03.06</v>
          </cell>
          <cell r="O581" t="str">
            <v>TINGKALAK JL.SIMP.HANDOYO-SUMBER DATAR</v>
          </cell>
          <cell r="P581">
            <v>2015</v>
          </cell>
          <cell r="T581" t="str">
            <v>APBD</v>
          </cell>
          <cell r="U581">
            <v>194469172</v>
          </cell>
        </row>
        <row r="582">
          <cell r="E582" t="str">
            <v>91.2</v>
          </cell>
          <cell r="F582" t="str">
            <v>4.13.01</v>
          </cell>
          <cell r="H582" t="str">
            <v>PENINGKATAN JALAN LUBUK JAMBI - SAIK - PEBAUN (ASPAL)</v>
          </cell>
          <cell r="I582" t="str">
            <v>04.13.01.03.06</v>
          </cell>
          <cell r="O582" t="str">
            <v>LUBUK JAMBI - SAIK - PEBAUN</v>
          </cell>
          <cell r="P582">
            <v>2016</v>
          </cell>
          <cell r="T582" t="str">
            <v>APBD</v>
          </cell>
          <cell r="U582">
            <v>8141572842.6999998</v>
          </cell>
        </row>
        <row r="583">
          <cell r="F583" t="str">
            <v>4.13.01</v>
          </cell>
          <cell r="H583" t="str">
            <v>- PENINGKATAN JALAN JAKE - LUBUK AMBACANG - LUBUK JAMBI 3 KM (ASPAL)</v>
          </cell>
          <cell r="I583" t="str">
            <v>04.13.01.03.06</v>
          </cell>
          <cell r="O583" t="str">
            <v>JAKE - LUBUK AMBACANG - LUBUK JAMBI</v>
          </cell>
          <cell r="P583">
            <v>2016</v>
          </cell>
          <cell r="T583" t="str">
            <v>APBD</v>
          </cell>
          <cell r="U583">
            <v>8147247049.011054</v>
          </cell>
        </row>
        <row r="584">
          <cell r="F584" t="str">
            <v>4.13.01</v>
          </cell>
          <cell r="H584" t="str">
            <v>PENINGKATAN JALAN TANJUNG - MUARO TOMBANG ( ASPAL )</v>
          </cell>
          <cell r="I584" t="str">
            <v>04.13.01.03.06</v>
          </cell>
          <cell r="O584" t="str">
            <v>TANJUNG - MUARO TOMBANG</v>
          </cell>
          <cell r="P584">
            <v>2016</v>
          </cell>
          <cell r="T584" t="str">
            <v>APBD</v>
          </cell>
          <cell r="U584">
            <v>2960652854.1300001</v>
          </cell>
        </row>
        <row r="585">
          <cell r="E585" t="str">
            <v>124.3</v>
          </cell>
          <cell r="F585" t="str">
            <v>4.13.01</v>
          </cell>
          <cell r="H585" t="str">
            <v xml:space="preserve">PENINGKATAN JALAN MUDIK ULO - INUMAN - SUMPU </v>
          </cell>
          <cell r="I585" t="str">
            <v>04.13.01.03.06</v>
          </cell>
          <cell r="O585" t="str">
            <v xml:space="preserve">MUDIK ULO - INUMAN - SUMPU </v>
          </cell>
          <cell r="P585">
            <v>2016</v>
          </cell>
          <cell r="T585" t="str">
            <v>APBD</v>
          </cell>
          <cell r="U585">
            <v>1997824226.8399999</v>
          </cell>
        </row>
        <row r="586">
          <cell r="E586" t="str">
            <v>190.4</v>
          </cell>
          <cell r="F586" t="str">
            <v>4.13.01</v>
          </cell>
          <cell r="H586" t="str">
            <v>PENINGKATAN JALAN SAMBUNG - KEBUN LADO (ASPAL ) ( DAK )</v>
          </cell>
          <cell r="I586" t="str">
            <v>04.13.01.03.06</v>
          </cell>
          <cell r="O586" t="str">
            <v>JALAN SAMBUNG - KEBUN LADO</v>
          </cell>
          <cell r="P586">
            <v>2016</v>
          </cell>
          <cell r="T586" t="str">
            <v>APBD</v>
          </cell>
          <cell r="U586">
            <v>4868290282.0367718</v>
          </cell>
        </row>
        <row r="587">
          <cell r="E587" t="str">
            <v>163.3</v>
          </cell>
          <cell r="F587" t="str">
            <v>4.13.01</v>
          </cell>
          <cell r="H587" t="str">
            <v>PENINGKATAN JALAN PANGEAN - PULAI KUPAI (ASPAL)</v>
          </cell>
          <cell r="I587" t="str">
            <v>04.13.01.03.06</v>
          </cell>
          <cell r="O587" t="str">
            <v>PANGEAN - PULAU KUMPAI</v>
          </cell>
          <cell r="P587">
            <v>2016</v>
          </cell>
          <cell r="T587" t="str">
            <v>APBD</v>
          </cell>
          <cell r="U587">
            <v>1945903540.0999999</v>
          </cell>
        </row>
        <row r="588">
          <cell r="E588" t="str">
            <v>230.2</v>
          </cell>
          <cell r="F588" t="str">
            <v>4.13.01</v>
          </cell>
          <cell r="H588" t="str">
            <v>PENINGKATAN JALAN LOGAS - SUMBER DATAR + PASAR LOGAS (ASPAL)</v>
          </cell>
          <cell r="I588" t="str">
            <v>04.13.01.03.06</v>
          </cell>
          <cell r="O588" t="str">
            <v>LOGAS - SUMBER DATAR + PASAR LOGAS</v>
          </cell>
          <cell r="P588">
            <v>2016</v>
          </cell>
          <cell r="T588" t="str">
            <v>APBD</v>
          </cell>
          <cell r="U588">
            <v>2819328226.6399999</v>
          </cell>
        </row>
        <row r="589">
          <cell r="E589" t="str">
            <v>65.4</v>
          </cell>
          <cell r="F589" t="str">
            <v>4.13.01</v>
          </cell>
          <cell r="H589" t="str">
            <v>PENINGKATAN STRUKTUR JALAN STM - SAWAH (RIQID)</v>
          </cell>
          <cell r="I589" t="str">
            <v>04.13.01.03.06</v>
          </cell>
          <cell r="O589" t="str">
            <v>STM - SAWAH</v>
          </cell>
          <cell r="P589">
            <v>2016</v>
          </cell>
          <cell r="T589" t="str">
            <v>APBD</v>
          </cell>
          <cell r="U589">
            <v>9785377200</v>
          </cell>
        </row>
        <row r="590">
          <cell r="F590" t="str">
            <v>4.13.01</v>
          </cell>
          <cell r="H590" t="str">
            <v>PENINGKATAN STRUKTUR JALAN IMAM MUNANDAR (RIQID)</v>
          </cell>
          <cell r="I590" t="str">
            <v>04.13.01.03.06</v>
          </cell>
          <cell r="O590" t="str">
            <v>JALAN IMAM MUNANDAR</v>
          </cell>
          <cell r="P590">
            <v>2016</v>
          </cell>
          <cell r="T590" t="str">
            <v>APBD</v>
          </cell>
          <cell r="U590">
            <v>2400192423</v>
          </cell>
        </row>
        <row r="591">
          <cell r="E591" t="str">
            <v>4.10</v>
          </cell>
          <cell r="F591" t="str">
            <v>4.13.01</v>
          </cell>
          <cell r="H591" t="str">
            <v>PENINGKATANJALAN SENTAJO - MUARA LANGSAT (ASPAL) (DAK)</v>
          </cell>
          <cell r="I591" t="str">
            <v>04.13.01.03.06</v>
          </cell>
          <cell r="O591" t="str">
            <v>SENTAJO - MUARA LANGSAT</v>
          </cell>
          <cell r="P591">
            <v>2016</v>
          </cell>
          <cell r="T591" t="str">
            <v>APBD</v>
          </cell>
          <cell r="U591">
            <v>8482176848.3360138</v>
          </cell>
        </row>
        <row r="592">
          <cell r="E592" t="str">
            <v>164.6</v>
          </cell>
          <cell r="F592" t="str">
            <v>4.13.01</v>
          </cell>
          <cell r="H592" t="str">
            <v>PENINGKATAN JALAN PANGEAN - SITUGAL (PELEBARAN)</v>
          </cell>
          <cell r="I592" t="str">
            <v>04.13.01.03.06</v>
          </cell>
          <cell r="O592" t="str">
            <v>PANGEAN - SITUGAL</v>
          </cell>
          <cell r="P592">
            <v>2016</v>
          </cell>
          <cell r="T592" t="str">
            <v>APBD</v>
          </cell>
          <cell r="U592">
            <v>5591436679.1599998</v>
          </cell>
        </row>
        <row r="593">
          <cell r="E593" t="str">
            <v>164.7</v>
          </cell>
          <cell r="F593" t="str">
            <v>4.13.01</v>
          </cell>
          <cell r="H593" t="str">
            <v>PENINGKATAN JALAN PANGEAN - SITUGAL (ASPAL)</v>
          </cell>
          <cell r="I593" t="str">
            <v>04.13.01.03.06</v>
          </cell>
          <cell r="O593" t="str">
            <v>PANGEAN - SITUGAL</v>
          </cell>
          <cell r="P593">
            <v>2016</v>
          </cell>
          <cell r="T593" t="str">
            <v>APBD</v>
          </cell>
          <cell r="U593">
            <v>5487724779.8400002</v>
          </cell>
        </row>
        <row r="594">
          <cell r="E594" t="str">
            <v>167.3</v>
          </cell>
          <cell r="F594" t="str">
            <v>4.13.01</v>
          </cell>
          <cell r="H594" t="str">
            <v>PENINGKATAN JALAN DESA TANAH BEKALI (ASPAL)</v>
          </cell>
          <cell r="I594" t="str">
            <v>04.13.01.03.06</v>
          </cell>
          <cell r="O594" t="str">
            <v>DESA TANAH BEKALI</v>
          </cell>
          <cell r="P594">
            <v>2016</v>
          </cell>
          <cell r="T594" t="str">
            <v>APBD</v>
          </cell>
          <cell r="U594">
            <v>1890595464.96</v>
          </cell>
        </row>
        <row r="595">
          <cell r="F595" t="str">
            <v>4.13.01</v>
          </cell>
          <cell r="H595" t="str">
            <v>PENINGKATAN JALAN PEMBATANG - PADANG KUNYIT (ASPAL)</v>
          </cell>
          <cell r="I595" t="str">
            <v>04.13.01.03.06</v>
          </cell>
          <cell r="O595" t="str">
            <v>PEMBATANG - PADANG KUNYIT</v>
          </cell>
          <cell r="P595">
            <v>2016</v>
          </cell>
          <cell r="T595" t="str">
            <v>APBD</v>
          </cell>
          <cell r="U595">
            <v>2933446349.48</v>
          </cell>
        </row>
        <row r="596">
          <cell r="E596" t="str">
            <v>258.4</v>
          </cell>
          <cell r="F596" t="str">
            <v>4.13.01</v>
          </cell>
          <cell r="H596" t="str">
            <v>PENINGKATAN JALAN LEPAU GADING - PANGEAN (ASPAL) (DAK)</v>
          </cell>
          <cell r="I596" t="str">
            <v>04.13.01.03.06</v>
          </cell>
          <cell r="O596" t="str">
            <v>JL. LEPAU GADING - PANGEAN</v>
          </cell>
          <cell r="P596">
            <v>2016</v>
          </cell>
          <cell r="T596" t="str">
            <v>APBD</v>
          </cell>
          <cell r="U596">
            <v>4250968123.3900442</v>
          </cell>
        </row>
        <row r="597">
          <cell r="F597" t="str">
            <v>4.13.01</v>
          </cell>
          <cell r="H597" t="str">
            <v>PENINGKATAN JALAN SEI BESAR - PERHENTIAN SUNGKAI (ASPAL)</v>
          </cell>
          <cell r="I597" t="str">
            <v>04.13.01.03.06</v>
          </cell>
          <cell r="O597" t="str">
            <v>SEI BESAR - PERHENTIAN SUNGKAI</v>
          </cell>
          <cell r="P597">
            <v>2016</v>
          </cell>
          <cell r="T597" t="str">
            <v>APBD</v>
          </cell>
          <cell r="U597">
            <v>2398001772.73</v>
          </cell>
        </row>
        <row r="598">
          <cell r="E598" t="str">
            <v>92.2</v>
          </cell>
          <cell r="F598" t="str">
            <v>4.13.01</v>
          </cell>
          <cell r="H598" t="str">
            <v>PENINGKATAN JALAN SIMPANG 4 PANGKALAN - MUARA PETAI - SITIANG (ASPAL) (DAK)</v>
          </cell>
          <cell r="I598" t="str">
            <v>04.13.01.03.06</v>
          </cell>
          <cell r="O598" t="str">
            <v>SIMPANG 4 PANGKALAN - MUARA PETAI - SITIANG</v>
          </cell>
          <cell r="P598">
            <v>2016</v>
          </cell>
          <cell r="T598" t="str">
            <v>APBD</v>
          </cell>
          <cell r="U598">
            <v>4682270294.1660614</v>
          </cell>
        </row>
        <row r="599">
          <cell r="E599" t="str">
            <v>302.4</v>
          </cell>
          <cell r="F599" t="str">
            <v>4.13.01</v>
          </cell>
          <cell r="H599" t="str">
            <v>PENINGKATAN JALAN KOTO INUMAN - PULAU BUSUK (ASPAL)</v>
          </cell>
          <cell r="I599" t="str">
            <v>04.13.01.03.06</v>
          </cell>
          <cell r="O599" t="str">
            <v>KOTO INUMAN - PULAU BUSUK</v>
          </cell>
          <cell r="P599">
            <v>2016</v>
          </cell>
          <cell r="T599" t="str">
            <v>APBD</v>
          </cell>
          <cell r="U599">
            <v>3797259567.7199998</v>
          </cell>
        </row>
        <row r="600">
          <cell r="F600" t="str">
            <v>4.13.01</v>
          </cell>
          <cell r="H600" t="str">
            <v>PENINGKATAN JALAN SEBERANG TALUK - SIBEROBAH - SANGAU (PL. KEDUNDUNG) (ASPAL) (DAK)</v>
          </cell>
          <cell r="I600" t="str">
            <v>04.13.01.03.06</v>
          </cell>
          <cell r="O600" t="str">
            <v>SEBERANG TALUK - SIBEROBAH - SANGAU</v>
          </cell>
          <cell r="P600">
            <v>2016</v>
          </cell>
          <cell r="T600" t="str">
            <v>APBD</v>
          </cell>
          <cell r="U600">
            <v>5854757832.3698645</v>
          </cell>
        </row>
        <row r="601">
          <cell r="F601" t="str">
            <v>4.13.02</v>
          </cell>
          <cell r="H601" t="str">
            <v>PEMBANGUNAN JEMBATAN SEI. KUKOK KECIL (DAK)</v>
          </cell>
          <cell r="I601" t="str">
            <v>04.13.02.03.08</v>
          </cell>
          <cell r="O601" t="str">
            <v>SEI. KUKOK KECIL</v>
          </cell>
          <cell r="P601">
            <v>2016</v>
          </cell>
          <cell r="T601" t="str">
            <v>APBD</v>
          </cell>
          <cell r="U601">
            <v>2201551942.5196371</v>
          </cell>
        </row>
        <row r="602">
          <cell r="E602" t="str">
            <v>178.2</v>
          </cell>
          <cell r="F602" t="str">
            <v>4.13.01</v>
          </cell>
          <cell r="H602" t="str">
            <v>PENINGKATAN JALAN DESA PAUH ANGIT - RAWANG BINJAI (ASPAL)</v>
          </cell>
          <cell r="I602" t="str">
            <v>04.13.01.03.06</v>
          </cell>
          <cell r="O602" t="str">
            <v>PAUH ANGIT - RAWANG BINJAI</v>
          </cell>
          <cell r="P602">
            <v>2016</v>
          </cell>
          <cell r="T602" t="str">
            <v>APBD</v>
          </cell>
          <cell r="U602">
            <v>1766998059.23</v>
          </cell>
        </row>
        <row r="603">
          <cell r="E603" t="str">
            <v>295.3</v>
          </cell>
          <cell r="F603" t="str">
            <v>4.13.01</v>
          </cell>
          <cell r="H603" t="str">
            <v>PENINGKATAN JALAN PULAU BAYUR - SEI. PERUPUK (JALAN KAYU BATU) (ASPAL)</v>
          </cell>
          <cell r="I603" t="str">
            <v>04.13.01.03.06</v>
          </cell>
          <cell r="O603" t="str">
            <v>PULAU BAYUR-SEI. PERUPUK</v>
          </cell>
          <cell r="P603">
            <v>2016</v>
          </cell>
          <cell r="T603" t="str">
            <v>APBD</v>
          </cell>
          <cell r="U603">
            <v>1944916077.3699999</v>
          </cell>
        </row>
        <row r="604">
          <cell r="F604" t="str">
            <v>4.13.01</v>
          </cell>
          <cell r="H604" t="str">
            <v>PENINGKATAN JALAN SEI. SORIAK - RAWANG OGUNG (ASPAL)</v>
          </cell>
          <cell r="I604" t="str">
            <v>04.13.01.03.06</v>
          </cell>
          <cell r="O604" t="str">
            <v>SEI. SORIAK - RAWANG OGUNG</v>
          </cell>
          <cell r="P604">
            <v>2016</v>
          </cell>
          <cell r="T604" t="str">
            <v>APBD</v>
          </cell>
          <cell r="U604">
            <v>1944689998.1099999</v>
          </cell>
        </row>
        <row r="605">
          <cell r="E605" t="str">
            <v>245.4</v>
          </cell>
          <cell r="F605" t="str">
            <v>4.13.01</v>
          </cell>
          <cell r="H605" t="str">
            <v>PENINGKATAN JALAN SIMPANG EMPAT PT. WANASARI - SUKA MAJU (ASPAL)</v>
          </cell>
          <cell r="I605" t="str">
            <v>04.13.01.03.06</v>
          </cell>
          <cell r="O605" t="str">
            <v>SP. 4 PT. WANASARI - SUKAMAJU</v>
          </cell>
          <cell r="P605">
            <v>2016</v>
          </cell>
          <cell r="T605" t="str">
            <v>APBD</v>
          </cell>
          <cell r="U605">
            <v>2522478651.5700002</v>
          </cell>
        </row>
        <row r="606">
          <cell r="E606" t="str">
            <v>28.4</v>
          </cell>
          <cell r="F606" t="str">
            <v>4.13.01</v>
          </cell>
          <cell r="H606" t="str">
            <v>PENINGKATAN JALAN PL. KOMANG - KOTO SENTAJO (MENUJU ARENA PACU JALUR) (ASPAL)</v>
          </cell>
          <cell r="I606" t="str">
            <v>04.13.01.03.06</v>
          </cell>
          <cell r="O606" t="str">
            <v>PULAU KOMANG - KOTO SENTAJO</v>
          </cell>
          <cell r="P606">
            <v>2016</v>
          </cell>
          <cell r="T606" t="str">
            <v>APBD</v>
          </cell>
          <cell r="U606">
            <v>998055696.14999998</v>
          </cell>
        </row>
        <row r="607">
          <cell r="F607" t="str">
            <v>4.13.02</v>
          </cell>
          <cell r="H607" t="str">
            <v>PEMBUATAN BOX CULVERT JAKE - SAKO MARGASARI</v>
          </cell>
          <cell r="I607" t="str">
            <v>04.13.01.03.06</v>
          </cell>
          <cell r="O607" t="str">
            <v>JAKE - SAKO MARGASARI</v>
          </cell>
          <cell r="P607">
            <v>2016</v>
          </cell>
          <cell r="T607" t="str">
            <v>APBD</v>
          </cell>
          <cell r="U607">
            <v>198356308</v>
          </cell>
        </row>
        <row r="608">
          <cell r="F608" t="str">
            <v>4.13.02</v>
          </cell>
          <cell r="H608" t="str">
            <v>PEMBUATAN BOX CULVERT TERATAK BARU</v>
          </cell>
          <cell r="I608" t="str">
            <v>04.13.01.03.06</v>
          </cell>
          <cell r="O608" t="str">
            <v>TERATAK BARU</v>
          </cell>
          <cell r="P608">
            <v>2016</v>
          </cell>
          <cell r="T608" t="str">
            <v>APBD</v>
          </cell>
          <cell r="U608">
            <v>197669566</v>
          </cell>
        </row>
        <row r="609">
          <cell r="E609" t="str">
            <v>27.2</v>
          </cell>
          <cell r="H609" t="str">
            <v>PENINGKATAN JALAN SEBERANG TALUK - SIBEROBAH (ASPAL)  (DAK)</v>
          </cell>
          <cell r="I609" t="str">
            <v>04.13.01.03.06</v>
          </cell>
          <cell r="O609" t="str">
            <v>SEBERANG TALUK - SIBEROBAH</v>
          </cell>
          <cell r="P609">
            <v>2017</v>
          </cell>
          <cell r="T609" t="str">
            <v>APBD</v>
          </cell>
          <cell r="U609">
            <v>6777598368</v>
          </cell>
        </row>
        <row r="610">
          <cell r="E610" t="str">
            <v>258.5</v>
          </cell>
          <cell r="H610" t="str">
            <v>PENINGKATAN JALAN LEPAU GADING - PANGEAN (ASPAL)  (DAK)</v>
          </cell>
          <cell r="I610" t="str">
            <v>04.13.01.03.06</v>
          </cell>
          <cell r="O610" t="str">
            <v>JL. LEPAU GADING - PANGEAN</v>
          </cell>
          <cell r="P610">
            <v>2017</v>
          </cell>
          <cell r="T610" t="str">
            <v>APBD</v>
          </cell>
          <cell r="U610">
            <v>3776832000</v>
          </cell>
        </row>
        <row r="611">
          <cell r="E611" t="str">
            <v>27.3</v>
          </cell>
          <cell r="H611" t="str">
            <v>PENGAWASAN PENINGKATAN JALAN SEBERANG TALUK - SIBEROBAH  (DAK)</v>
          </cell>
          <cell r="I611" t="str">
            <v>04.13.01.03.06</v>
          </cell>
          <cell r="O611" t="str">
            <v>SEBERANG TALUK - SIBEROBAH</v>
          </cell>
          <cell r="P611">
            <v>2017</v>
          </cell>
          <cell r="T611" t="str">
            <v>APBD</v>
          </cell>
          <cell r="U611">
            <v>246620000</v>
          </cell>
        </row>
        <row r="612">
          <cell r="E612" t="str">
            <v>258.6</v>
          </cell>
          <cell r="H612" t="str">
            <v>PENGAWASAN PENINGKATAN JALAN LEPAU GADING - PANGEAN  (DAK)</v>
          </cell>
          <cell r="I612" t="str">
            <v>04.13.01.03.06</v>
          </cell>
          <cell r="O612" t="str">
            <v>JL. LEPAU GADING - PANGEAN</v>
          </cell>
          <cell r="P612">
            <v>2017</v>
          </cell>
          <cell r="T612" t="str">
            <v>APBD</v>
          </cell>
          <cell r="U612">
            <v>248600000</v>
          </cell>
        </row>
        <row r="613">
          <cell r="H613" t="str">
            <v>PENINGKATAN JALAN PEMBATANG - PADANG TANGGUNG  (JALAN MENUJU JEMBATAN PANGEAN)</v>
          </cell>
          <cell r="I613" t="str">
            <v>04.13.01.03.06</v>
          </cell>
          <cell r="O613" t="str">
            <v>PEMBATANG - PADANG TANGGUNG</v>
          </cell>
          <cell r="P613">
            <v>2017</v>
          </cell>
          <cell r="T613" t="str">
            <v>APBD</v>
          </cell>
          <cell r="U613">
            <v>1877489539</v>
          </cell>
        </row>
        <row r="614">
          <cell r="H614" t="str">
            <v>PENINGKATAN JALAN SEI.JERING - SIMPANG TIGA  (SMAN 1 TELUK KUANTAN)</v>
          </cell>
          <cell r="I614" t="str">
            <v>04.13.01.03.06</v>
          </cell>
          <cell r="O614" t="str">
            <v>SEI.JERING - SIMPANG TIGA</v>
          </cell>
          <cell r="P614">
            <v>2017</v>
          </cell>
          <cell r="T614" t="str">
            <v>APBD</v>
          </cell>
          <cell r="U614">
            <v>2279380200</v>
          </cell>
        </row>
        <row r="615">
          <cell r="H615" t="str">
            <v>PEMBANGUNAN JALAN MENUJU AREAL PUSKESMAS KEC. GUNUNG TOAR</v>
          </cell>
          <cell r="I615" t="str">
            <v>04.13.01.03.06</v>
          </cell>
          <cell r="O615" t="str">
            <v>AREAL PUSKESMAS KEC. GUNUNG TOAR</v>
          </cell>
          <cell r="P615">
            <v>2017</v>
          </cell>
          <cell r="T615" t="str">
            <v>APBD</v>
          </cell>
          <cell r="U615">
            <v>240781700</v>
          </cell>
        </row>
        <row r="616">
          <cell r="E616" t="str">
            <v>296.3</v>
          </cell>
          <cell r="H616" t="str">
            <v>PEMBUATAN BOX CULVERT DESA PULAU BUSUK INUMAN</v>
          </cell>
          <cell r="I616" t="str">
            <v>04.13.01.03.06</v>
          </cell>
          <cell r="O616" t="str">
            <v>DESA PULAU BUSUK INUMAN</v>
          </cell>
          <cell r="P616">
            <v>2017</v>
          </cell>
          <cell r="T616" t="str">
            <v>APBD</v>
          </cell>
          <cell r="U616">
            <v>185659000</v>
          </cell>
        </row>
        <row r="617">
          <cell r="H617" t="str">
            <v>PENINGKATAN JALAN DUSUN TUO DESA SEBERANG TALUK</v>
          </cell>
          <cell r="I617" t="str">
            <v>04.13.01.03.06</v>
          </cell>
          <cell r="O617" t="str">
            <v>DUSUN TUO DESA SEBERANG TALUK</v>
          </cell>
          <cell r="P617">
            <v>2017</v>
          </cell>
          <cell r="T617" t="str">
            <v>APBD</v>
          </cell>
          <cell r="U617">
            <v>191062300</v>
          </cell>
        </row>
        <row r="618">
          <cell r="H618" t="str">
            <v>PENINGKATAN JALAN MANGGIS DUSUN SINAMBEK KEL. SEI.JERING</v>
          </cell>
          <cell r="I618" t="str">
            <v>04.13.01.03.06</v>
          </cell>
          <cell r="O618" t="str">
            <v>MANGGIS DUSUN SINAMBEK KEL. SEI.JERING</v>
          </cell>
          <cell r="P618">
            <v>2017</v>
          </cell>
          <cell r="T618" t="str">
            <v>APBD</v>
          </cell>
          <cell r="U618">
            <v>191876653</v>
          </cell>
        </row>
        <row r="619">
          <cell r="E619" t="str">
            <v>235.4</v>
          </cell>
          <cell r="H619" t="str">
            <v>PEMBUATAN BOX CULVERT DESA SEI. KERANJI</v>
          </cell>
          <cell r="I619" t="str">
            <v>04.13.01.03.06</v>
          </cell>
          <cell r="O619" t="str">
            <v>DESA SEI. KERANJI</v>
          </cell>
          <cell r="P619">
            <v>2017</v>
          </cell>
          <cell r="T619" t="str">
            <v>APBD</v>
          </cell>
          <cell r="U619">
            <v>188980000</v>
          </cell>
        </row>
        <row r="620">
          <cell r="H620" t="str">
            <v>PEMBUATAN BOX CULVERT JALAN SIMPANG EMPAT WANASARI-MUARO BAHAN DESA SEI. BULUH</v>
          </cell>
          <cell r="I620" t="str">
            <v>04.13.01.03.06</v>
          </cell>
          <cell r="O620" t="str">
            <v>SIMPANG EMPAT WANASARI-MUARO BAHAN DESA SEI. BULUH</v>
          </cell>
          <cell r="P620">
            <v>2017</v>
          </cell>
          <cell r="T620" t="str">
            <v>APBD</v>
          </cell>
          <cell r="U620">
            <v>190632000</v>
          </cell>
        </row>
        <row r="621">
          <cell r="H621" t="str">
            <v>PEMBUATAN BOX CULVERT JALAN SIMPANG EMPAT WANASARI-MUARO BAHAN DESA MUARO BAHAN</v>
          </cell>
          <cell r="I621" t="str">
            <v>04.13.01.03.06</v>
          </cell>
          <cell r="O621" t="str">
            <v>SIMPANG EMPAT WANASARI-MUARO BAHAN DESA MUARO BAHAN</v>
          </cell>
          <cell r="P621">
            <v>2017</v>
          </cell>
          <cell r="T621" t="str">
            <v>APBD</v>
          </cell>
          <cell r="U621">
            <v>190458000</v>
          </cell>
        </row>
        <row r="622">
          <cell r="H622" t="str">
            <v>PEMBUATAN BOX CULVERT JALAN SUKARAJA-SAKO MARGASARI</v>
          </cell>
          <cell r="I622" t="str">
            <v>04.13.01.03.06</v>
          </cell>
          <cell r="O622" t="str">
            <v>SUKARAJA-SAKO MARGASARI</v>
          </cell>
          <cell r="P622">
            <v>2017</v>
          </cell>
          <cell r="T622" t="str">
            <v>APBD</v>
          </cell>
          <cell r="U622">
            <v>190288000</v>
          </cell>
        </row>
        <row r="623">
          <cell r="H623" t="str">
            <v>PENINGKATAN  JALAN SUKARAJA-SAKO MARGASARI</v>
          </cell>
          <cell r="I623" t="str">
            <v>04.13.01.03.06</v>
          </cell>
          <cell r="O623" t="str">
            <v>SUKARAJA-SAKO MARGASARI</v>
          </cell>
          <cell r="P623">
            <v>2017</v>
          </cell>
          <cell r="T623" t="str">
            <v>APBD</v>
          </cell>
          <cell r="U623">
            <v>189361000</v>
          </cell>
        </row>
        <row r="624">
          <cell r="E624" t="str">
            <v>1.6</v>
          </cell>
          <cell r="H624" t="str">
            <v>PEMBUATAN BOX CULVERT SUNGAI TITIAN MODANG JALAN BUKIT TEMENUNG KOPAH</v>
          </cell>
          <cell r="I624" t="str">
            <v>04.13.01.03.06</v>
          </cell>
          <cell r="O624" t="str">
            <v>BUKIT TERMENUNG KOPAH</v>
          </cell>
          <cell r="P624">
            <v>2017</v>
          </cell>
          <cell r="T624" t="str">
            <v>APBD</v>
          </cell>
          <cell r="U624">
            <v>191202000</v>
          </cell>
        </row>
        <row r="625">
          <cell r="H625" t="str">
            <v>PEMBUATAN BOX CULVERT DESA SEBERANG TALUK</v>
          </cell>
          <cell r="I625" t="str">
            <v>04.13.01.03.06</v>
          </cell>
          <cell r="O625" t="str">
            <v>DESA SEBERANG TALUK</v>
          </cell>
          <cell r="P625">
            <v>2017</v>
          </cell>
          <cell r="T625" t="str">
            <v>APBD</v>
          </cell>
          <cell r="U625">
            <v>189549000</v>
          </cell>
        </row>
        <row r="626">
          <cell r="H626" t="str">
            <v>PENINGKATAN JALAN PAUH KUCING</v>
          </cell>
          <cell r="I626" t="str">
            <v>04.13.01.03.06</v>
          </cell>
          <cell r="O626" t="str">
            <v>PAUH KUCING</v>
          </cell>
          <cell r="P626">
            <v>2017</v>
          </cell>
          <cell r="T626" t="str">
            <v>APBD</v>
          </cell>
          <cell r="U626">
            <v>190848000</v>
          </cell>
        </row>
        <row r="627">
          <cell r="H627" t="str">
            <v>PENINGKATAN JALAN PASAR BARU PANGEAN-BENDUNGAN</v>
          </cell>
          <cell r="I627" t="str">
            <v>04.13.01.03.06</v>
          </cell>
          <cell r="O627" t="str">
            <v>PASAR BARU PANGEAN-BENDUNGAN</v>
          </cell>
          <cell r="P627">
            <v>2017</v>
          </cell>
          <cell r="T627" t="str">
            <v>APBD</v>
          </cell>
          <cell r="U627">
            <v>190661000</v>
          </cell>
        </row>
        <row r="628">
          <cell r="H628" t="str">
            <v>PENINGKATAN JALAN LOGAS TANAH DARAT -RAPP</v>
          </cell>
          <cell r="I628" t="str">
            <v>04.13.01.03.06</v>
          </cell>
          <cell r="O628" t="str">
            <v>LOGAS TANAH DARAT -RAPP</v>
          </cell>
          <cell r="P628">
            <v>2017</v>
          </cell>
          <cell r="T628" t="str">
            <v>APBD</v>
          </cell>
          <cell r="U628">
            <v>130352000</v>
          </cell>
        </row>
        <row r="629">
          <cell r="H629" t="str">
            <v>PENINGKATAN JALAN PULAU BINTANG-PASAR BARU PANGEAN</v>
          </cell>
          <cell r="I629" t="str">
            <v>04.13.01.03.06</v>
          </cell>
          <cell r="O629" t="str">
            <v>PULAU BINTANG-PASAR BARU PANGEAN</v>
          </cell>
          <cell r="P629">
            <v>2017</v>
          </cell>
          <cell r="T629" t="str">
            <v>APBD</v>
          </cell>
          <cell r="U629">
            <v>190002000</v>
          </cell>
        </row>
        <row r="630">
          <cell r="H630" t="str">
            <v>PEMBUATAN BOX CULVERT DESA RAWANG OGUNG-TERATAK JERING KUANTAN HILIR SEBERANG</v>
          </cell>
          <cell r="I630" t="str">
            <v>04.13.01.03.06</v>
          </cell>
          <cell r="O630" t="str">
            <v>RAWANG OGUNG-TERATAK JERING</v>
          </cell>
          <cell r="P630">
            <v>2017</v>
          </cell>
          <cell r="T630" t="str">
            <v>APBD</v>
          </cell>
          <cell r="U630">
            <v>180541000</v>
          </cell>
        </row>
        <row r="631">
          <cell r="E631" t="str">
            <v>160.1</v>
          </cell>
          <cell r="H631" t="str">
            <v>PEMBUATAN BOX CULVERT DESA PASAR USANG BASERAH KUANTAN HILIR</v>
          </cell>
          <cell r="I631" t="str">
            <v>04.13.01.03.06</v>
          </cell>
          <cell r="O631" t="str">
            <v>PASAR USANG BASERAH</v>
          </cell>
          <cell r="P631">
            <v>2017</v>
          </cell>
          <cell r="T631" t="str">
            <v>APBD</v>
          </cell>
          <cell r="U631">
            <v>182111000</v>
          </cell>
        </row>
        <row r="632">
          <cell r="H632" t="str">
            <v xml:space="preserve">PEMBUATAN BOX CULVERT KELURAHAN PASAR BARU BASERAH </v>
          </cell>
          <cell r="I632" t="str">
            <v>04.13.01.03.06</v>
          </cell>
          <cell r="O632" t="str">
            <v>KELURAHAN PASAR BARU BASERAH</v>
          </cell>
          <cell r="P632">
            <v>2017</v>
          </cell>
          <cell r="T632" t="str">
            <v>APBD</v>
          </cell>
          <cell r="U632">
            <v>174287000</v>
          </cell>
        </row>
        <row r="633">
          <cell r="E633" t="str">
            <v>245.5</v>
          </cell>
          <cell r="H633" t="str">
            <v>PEMBUATAN BOX CULVERT DESA SUKA MAJU SINGINGI HILIR</v>
          </cell>
          <cell r="I633" t="str">
            <v>04.13.01.03.06</v>
          </cell>
          <cell r="O633" t="str">
            <v>DESA SUKA MAJU SINGINGI HILIR</v>
          </cell>
          <cell r="P633">
            <v>2017</v>
          </cell>
          <cell r="T633" t="str">
            <v>APBD</v>
          </cell>
          <cell r="U633">
            <v>188864000</v>
          </cell>
        </row>
        <row r="634">
          <cell r="H634" t="str">
            <v>PENGERASAN JALAN POROS SUKAMAJU</v>
          </cell>
          <cell r="I634" t="str">
            <v>04.13.01.03.06</v>
          </cell>
          <cell r="O634" t="str">
            <v>JALAN POROS SUKAMAJU</v>
          </cell>
          <cell r="P634">
            <v>2017</v>
          </cell>
          <cell r="T634" t="str">
            <v>APBD</v>
          </cell>
          <cell r="U634">
            <v>190547391</v>
          </cell>
        </row>
        <row r="635">
          <cell r="E635" t="str">
            <v>4.11</v>
          </cell>
          <cell r="H635" t="str">
            <v>PEMBUATAN MEDIAN JALAN SENTAJO-MUARA LANGSAT (SP.4 TERATAK-KANTOR CAMAT SENTAJO RAYA</v>
          </cell>
          <cell r="I635" t="str">
            <v>04.13.01.03.06</v>
          </cell>
          <cell r="O635" t="str">
            <v>SENTAJO - MUARA LANGSAT</v>
          </cell>
          <cell r="P635">
            <v>2017</v>
          </cell>
          <cell r="T635" t="str">
            <v>APBD</v>
          </cell>
          <cell r="U635">
            <v>1033114691</v>
          </cell>
        </row>
        <row r="636">
          <cell r="H636" t="str">
            <v>PENINGKATAN JALAN DESA PARIT-DESA JALUR PATAH</v>
          </cell>
          <cell r="I636" t="str">
            <v>04.13.01.03.06</v>
          </cell>
          <cell r="O636" t="str">
            <v>DESA PARIT-DESA JALUR PATAH</v>
          </cell>
          <cell r="P636">
            <v>2017</v>
          </cell>
          <cell r="T636" t="str">
            <v>APBD</v>
          </cell>
          <cell r="U636">
            <v>1826207613.623291</v>
          </cell>
        </row>
        <row r="637">
          <cell r="H637" t="str">
            <v>PENINGKATAN JALAN KELOMPOK TANI AMBACANG KP. BARU CERENTI</v>
          </cell>
          <cell r="I637" t="str">
            <v>04.13.01.03.06</v>
          </cell>
          <cell r="O637" t="str">
            <v>KELOMPOK TANI AMBACANG KP. BARU CERENTI</v>
          </cell>
          <cell r="P637">
            <v>2017</v>
          </cell>
          <cell r="T637" t="str">
            <v>APBD</v>
          </cell>
          <cell r="U637">
            <v>190204148</v>
          </cell>
        </row>
        <row r="638">
          <cell r="E638" t="str">
            <v>285.4</v>
          </cell>
          <cell r="H638" t="str">
            <v>PEMBUATAN BOX CULVERT JALAN BARU DUSUN SUNGAI PERUPUK DESA PULAU PANJANG CERENTI</v>
          </cell>
          <cell r="I638" t="str">
            <v>04.13.01.03.06</v>
          </cell>
          <cell r="O638" t="str">
            <v>DUSUN SUNGAI PERUPUK CERENTI</v>
          </cell>
          <cell r="P638">
            <v>2017</v>
          </cell>
          <cell r="T638" t="str">
            <v>APBD</v>
          </cell>
          <cell r="U638">
            <v>190284000</v>
          </cell>
        </row>
        <row r="639">
          <cell r="H639" t="str">
            <v>PEMBANGUNAN JALAN LINGKAR BOTUANG PULAU ARO</v>
          </cell>
          <cell r="I639" t="str">
            <v>04.13.01.03.06</v>
          </cell>
          <cell r="O639" t="str">
            <v>LINGKAR BOTUANG PULAU ARO</v>
          </cell>
          <cell r="P639">
            <v>2017</v>
          </cell>
          <cell r="T639" t="str">
            <v>APBD</v>
          </cell>
          <cell r="U639">
            <v>190111000</v>
          </cell>
        </row>
        <row r="640">
          <cell r="E640" t="str">
            <v>13.3</v>
          </cell>
          <cell r="H640" t="str">
            <v>PENINGKATAN JALAN SP. BERINGIN-BERINGIN (PELEBARAN)</v>
          </cell>
          <cell r="I640" t="str">
            <v>04.13.01.03.06</v>
          </cell>
          <cell r="O640" t="str">
            <v>SIMP. BERINGIN - BERINGIN</v>
          </cell>
          <cell r="P640">
            <v>2017</v>
          </cell>
          <cell r="T640" t="str">
            <v>APBD</v>
          </cell>
          <cell r="U640">
            <v>907988800</v>
          </cell>
        </row>
        <row r="641">
          <cell r="H641" t="str">
            <v>PENINGKATAN JALAN TEBING SALO-PULAO OMBAK</v>
          </cell>
          <cell r="I641" t="str">
            <v>04.13.01.03.06</v>
          </cell>
          <cell r="O641" t="str">
            <v>TEBING SALO-PULAO OMBAK</v>
          </cell>
          <cell r="P641">
            <v>2017</v>
          </cell>
          <cell r="T641" t="str">
            <v>APBD</v>
          </cell>
          <cell r="U641">
            <v>191284600</v>
          </cell>
        </row>
        <row r="642">
          <cell r="H642" t="str">
            <v>PEMBUATAN BOX CULVERT SUNGAI GERINGGING - PULAU ARO</v>
          </cell>
          <cell r="I642" t="str">
            <v>04.13.01.03.06</v>
          </cell>
          <cell r="O642" t="str">
            <v>SUNGAI GERINGGING - PULAU ARO</v>
          </cell>
          <cell r="P642">
            <v>2017</v>
          </cell>
          <cell r="T642" t="str">
            <v>APBD</v>
          </cell>
          <cell r="U642">
            <v>190132000</v>
          </cell>
        </row>
        <row r="643">
          <cell r="E643" t="str">
            <v>165.8</v>
          </cell>
          <cell r="H643" t="str">
            <v>PENINGKATAN JALAN SAKO-TRANS SKP II ( DESA BUMI MULYA) ASPAL</v>
          </cell>
          <cell r="I643" t="str">
            <v>04.13.01.03.06</v>
          </cell>
          <cell r="O643" t="str">
            <v>SAKO-TRANS SKP II ( DESA BUMI MULYA)</v>
          </cell>
          <cell r="P643">
            <v>2017</v>
          </cell>
          <cell r="T643" t="str">
            <v>APBD</v>
          </cell>
          <cell r="U643">
            <v>1808380700</v>
          </cell>
        </row>
        <row r="644">
          <cell r="E644" t="str">
            <v>259.3</v>
          </cell>
          <cell r="H644" t="str">
            <v>PEMBUATAN BOX CULVERT DESA PARIT TERATAK AIR HITAM</v>
          </cell>
          <cell r="I644" t="str">
            <v>04.13.01.03.06</v>
          </cell>
          <cell r="O644" t="str">
            <v>DESA PARIT TERATAK AIR HITAM</v>
          </cell>
          <cell r="P644">
            <v>2017</v>
          </cell>
          <cell r="T644" t="str">
            <v>APBD</v>
          </cell>
          <cell r="U644">
            <v>189804600</v>
          </cell>
        </row>
        <row r="645">
          <cell r="H645" t="str">
            <v>PENINGKATAN JALAN PERUMNAS -BERINGIN ( URUNGAN PILIHAN )</v>
          </cell>
          <cell r="I645" t="str">
            <v>04.13.01.03.06</v>
          </cell>
          <cell r="O645" t="str">
            <v>PERUMNAS - BERINGIN</v>
          </cell>
          <cell r="P645">
            <v>2017</v>
          </cell>
          <cell r="T645" t="str">
            <v>APBD</v>
          </cell>
          <cell r="U645">
            <v>629019200</v>
          </cell>
        </row>
        <row r="646">
          <cell r="H646" t="str">
            <v>PENINGKATAN JALAN BARU SUNGAI PERUPUK (URUGAN PILIHAN)</v>
          </cell>
          <cell r="I646" t="str">
            <v>04.13.01.03.06</v>
          </cell>
          <cell r="O646" t="str">
            <v>JALAN BARU SUNGAI PERUPUK</v>
          </cell>
          <cell r="P646">
            <v>2017</v>
          </cell>
          <cell r="T646" t="str">
            <v>APBD</v>
          </cell>
          <cell r="U646">
            <v>190356302</v>
          </cell>
        </row>
        <row r="647">
          <cell r="H647" t="str">
            <v>PENINGKATAN JALAN SIKAKAK-CERENTI SUBUR 9SEI.BAYU (URUGAN PILIHAN</v>
          </cell>
          <cell r="I647" t="str">
            <v>04.13.01.03.06</v>
          </cell>
          <cell r="O647" t="str">
            <v>SIKAKAK-CERENTI SUBUR 9SEI.BAYU</v>
          </cell>
          <cell r="P647">
            <v>2017</v>
          </cell>
          <cell r="T647" t="str">
            <v>APBD</v>
          </cell>
          <cell r="U647">
            <v>147108400.29000002</v>
          </cell>
        </row>
        <row r="648">
          <cell r="H648" t="str">
            <v>PENINGKATAN JALAN SAMPING KANTOR CAMAT KUANTAN TENGAH-JALUR DUA KARI</v>
          </cell>
          <cell r="I648" t="str">
            <v>04.13.01.03.06</v>
          </cell>
          <cell r="O648" t="str">
            <v>SAMPING KANTOR CAMAT KUANTAN TENGAH-JALUR DUA KARI</v>
          </cell>
          <cell r="P648">
            <v>2017</v>
          </cell>
          <cell r="T648" t="str">
            <v>APBD</v>
          </cell>
          <cell r="U648">
            <v>196256600</v>
          </cell>
        </row>
        <row r="649">
          <cell r="H649" t="str">
            <v>PENINGKATAN JALAN SEI.RUMBIO-SPORT CENTER</v>
          </cell>
          <cell r="I649" t="str">
            <v>04.13.01.03.06</v>
          </cell>
          <cell r="O649" t="str">
            <v>SEI. RUMBIO - SPORT CENTER</v>
          </cell>
          <cell r="P649">
            <v>2017</v>
          </cell>
          <cell r="T649" t="str">
            <v>APBD</v>
          </cell>
          <cell r="U649">
            <v>196507244</v>
          </cell>
        </row>
        <row r="650">
          <cell r="H650" t="str">
            <v>PENINGKATAN JALAN DUSUN PINYONGEK (URUGAN PILIHAN)</v>
          </cell>
          <cell r="I650" t="str">
            <v>04.13.01.03.06</v>
          </cell>
          <cell r="O650" t="str">
            <v>DUSUN PINYONGEK</v>
          </cell>
          <cell r="P650">
            <v>2017</v>
          </cell>
          <cell r="T650" t="str">
            <v>APBD</v>
          </cell>
          <cell r="U650">
            <v>196517180</v>
          </cell>
        </row>
        <row r="651">
          <cell r="H651" t="str">
            <v>PENINGKATAN JALAN UJUNG TANJUNG BENAI</v>
          </cell>
          <cell r="I651" t="str">
            <v>04.13.01.03.06</v>
          </cell>
          <cell r="O651" t="str">
            <v>UJUNG TANJUNG BENAI</v>
          </cell>
          <cell r="P651">
            <v>2017</v>
          </cell>
          <cell r="T651" t="str">
            <v>APBD</v>
          </cell>
          <cell r="U651">
            <v>196729600</v>
          </cell>
        </row>
        <row r="652">
          <cell r="H652" t="str">
            <v>BELANJA PEMELIHARAAN JALAN KOTO SENTAJO- BERINGIN TALUK</v>
          </cell>
          <cell r="I652" t="str">
            <v>04.13.01.03.06</v>
          </cell>
          <cell r="O652" t="str">
            <v>KOTO SENTAJO - DESA BERINGIN</v>
          </cell>
          <cell r="P652">
            <v>2017</v>
          </cell>
          <cell r="T652" t="str">
            <v>APBD</v>
          </cell>
          <cell r="U652">
            <v>181275065</v>
          </cell>
        </row>
        <row r="653">
          <cell r="H653" t="str">
            <v>PEMELIHARAAN JALAN LINGKAR KAMPUNG BARU SENTAJO</v>
          </cell>
          <cell r="I653" t="str">
            <v>04.13.01.03.06</v>
          </cell>
          <cell r="O653" t="str">
            <v>LINGKAR KAMPUNG BARU SENTAJO</v>
          </cell>
          <cell r="P653">
            <v>2017</v>
          </cell>
          <cell r="T653" t="str">
            <v>APBD</v>
          </cell>
          <cell r="U653">
            <v>180048469</v>
          </cell>
        </row>
        <row r="654">
          <cell r="H654" t="str">
            <v>PEMELIHARAAN JALAN LINGKAR KAMPUNG BARU SENTAJO</v>
          </cell>
          <cell r="I654" t="str">
            <v>04.13.01.03.06</v>
          </cell>
          <cell r="O654" t="str">
            <v>LINGKAR KAMPUNG BARU SENTAJO</v>
          </cell>
          <cell r="P654">
            <v>2017</v>
          </cell>
          <cell r="T654" t="str">
            <v>APBD</v>
          </cell>
          <cell r="U654">
            <v>180968000</v>
          </cell>
        </row>
        <row r="655">
          <cell r="E655" t="str">
            <v>280.1</v>
          </cell>
          <cell r="H655" t="str">
            <v>PEMELIHARAAN JALAN GUNUNG KESIANGAN- SETLEMEN MASYARAKAT</v>
          </cell>
          <cell r="I655" t="str">
            <v>04.13.01.03.06</v>
          </cell>
          <cell r="O655" t="str">
            <v>GUNUNG KESIANGAN - RESTLEMENT MASYARAKAT</v>
          </cell>
          <cell r="P655">
            <v>2017</v>
          </cell>
          <cell r="T655" t="str">
            <v>APBD</v>
          </cell>
          <cell r="U655">
            <v>181501000</v>
          </cell>
        </row>
        <row r="656">
          <cell r="E656" t="str">
            <v>277.1</v>
          </cell>
          <cell r="H656" t="str">
            <v>PEMELIHARAAN JALAN GUNUNG KESIANGAN- PULAU KALIMANTING</v>
          </cell>
          <cell r="I656" t="str">
            <v>04.13.01.03.06</v>
          </cell>
          <cell r="O656" t="str">
            <v>GUNUNG KESIANGAN- PULAU KALIMANTING</v>
          </cell>
          <cell r="P656">
            <v>2017</v>
          </cell>
          <cell r="T656" t="str">
            <v>APBD</v>
          </cell>
          <cell r="U656">
            <v>192368982</v>
          </cell>
        </row>
        <row r="657">
          <cell r="H657" t="str">
            <v>PEMELIHARAAN JALAN SIMPANG PULAU ARO-PULAU ARO</v>
          </cell>
          <cell r="I657" t="str">
            <v>04.13.01.03.06</v>
          </cell>
          <cell r="O657" t="str">
            <v>SIMPANG PULAU ARO-PULAU ARO</v>
          </cell>
          <cell r="P657">
            <v>2017</v>
          </cell>
          <cell r="T657" t="str">
            <v>APBD</v>
          </cell>
          <cell r="U657">
            <v>1819666181</v>
          </cell>
        </row>
        <row r="658">
          <cell r="H658" t="str">
            <v>SEMENISASI JALAN PANDAN WANGI-JALAN TAWAKAL</v>
          </cell>
          <cell r="I658" t="str">
            <v>04.13.01.03.06</v>
          </cell>
          <cell r="O658" t="str">
            <v>PANDAN WANGI-JALAN TAWAKAL</v>
          </cell>
          <cell r="P658">
            <v>2017</v>
          </cell>
          <cell r="T658" t="str">
            <v>APBD</v>
          </cell>
          <cell r="U658">
            <v>197613000</v>
          </cell>
        </row>
        <row r="659">
          <cell r="H659" t="str">
            <v>PENINGKATAN JALAN LINGKAR DESA GUNUNG (ASPAL)</v>
          </cell>
          <cell r="I659" t="str">
            <v>04.13.01.03.06</v>
          </cell>
          <cell r="O659" t="str">
            <v>LINGKAR DESA GUNUNG</v>
          </cell>
          <cell r="P659">
            <v>2018</v>
          </cell>
          <cell r="T659" t="str">
            <v>APBD</v>
          </cell>
          <cell r="U659">
            <v>2159049576</v>
          </cell>
        </row>
        <row r="660">
          <cell r="H660" t="str">
            <v>PENINGKATAN JALAN GUNUNG KESIANGAN - BANJAR LOPAK - PEMBATANG - PADANG KUNYIT (ASPAL)</v>
          </cell>
          <cell r="I660" t="str">
            <v>04.13.01.03.06</v>
          </cell>
          <cell r="O660" t="str">
            <v>GUNUNG KESIANGAN - BANJAR LOPAK - PEMBATANG - PADANG KUNYIT</v>
          </cell>
          <cell r="P660">
            <v>2018</v>
          </cell>
          <cell r="T660" t="str">
            <v>APBD</v>
          </cell>
          <cell r="U660">
            <v>2282412952</v>
          </cell>
        </row>
        <row r="661">
          <cell r="H661" t="str">
            <v>PENINGKATAN JALAN PETAPAHAN - JAKE (URPIL)</v>
          </cell>
          <cell r="I661" t="str">
            <v>04.13.01.03.06</v>
          </cell>
          <cell r="O661" t="str">
            <v>PETAPAHAN - JAKE</v>
          </cell>
          <cell r="P661">
            <v>2018</v>
          </cell>
          <cell r="T661" t="str">
            <v>APBD</v>
          </cell>
          <cell r="U661">
            <v>2896710698</v>
          </cell>
        </row>
        <row r="662">
          <cell r="E662" t="str">
            <v>235.5</v>
          </cell>
          <cell r="H662" t="str">
            <v>PENINGKATAN JALAN DESA SEI. KERANJI - AIR MAS (ASPAL)</v>
          </cell>
          <cell r="I662" t="str">
            <v>04.13.01.03.06</v>
          </cell>
          <cell r="O662" t="str">
            <v>DESA SEI. KERANJI - AIR MAS</v>
          </cell>
          <cell r="P662">
            <v>2018</v>
          </cell>
          <cell r="T662" t="str">
            <v>APBD</v>
          </cell>
          <cell r="U662">
            <v>2270479483</v>
          </cell>
        </row>
        <row r="663">
          <cell r="H663" t="str">
            <v>PENINGKATAN JALAN SP. 4 PT. WANASARI-MUARA BAHAN (ASPAL)</v>
          </cell>
          <cell r="I663" t="str">
            <v>04.13.01.03.06</v>
          </cell>
          <cell r="O663" t="str">
            <v>SP. 4 PT. WANASARI-MUARA BAHAN</v>
          </cell>
          <cell r="P663">
            <v>2018</v>
          </cell>
          <cell r="T663" t="str">
            <v>APBD</v>
          </cell>
          <cell r="U663">
            <v>2159457861</v>
          </cell>
        </row>
        <row r="664">
          <cell r="E664" t="str">
            <v>165.9</v>
          </cell>
          <cell r="H664" t="str">
            <v>PENINGKATAN JALAN SAKO-TRANS SKP II (ASPAL)/DESA MUARA LANGSAT DAN DESA SUKARAJA</v>
          </cell>
          <cell r="I664" t="str">
            <v>04.13.01.03.06</v>
          </cell>
          <cell r="O664" t="str">
            <v>SAKO-TRANS SKP II/DESA MUARA LANGSAT DAN DESA SUKARAJA</v>
          </cell>
          <cell r="P664">
            <v>2018</v>
          </cell>
          <cell r="T664" t="str">
            <v>APBD</v>
          </cell>
          <cell r="U664">
            <v>2269492372</v>
          </cell>
        </row>
        <row r="665">
          <cell r="H665" t="str">
            <v>PENINGKATAN JALAN LINGKAR TANJUNG - MUARA TOMBANG (ASPAL)</v>
          </cell>
          <cell r="I665" t="str">
            <v>04.13.01.03.06</v>
          </cell>
          <cell r="O665" t="str">
            <v>LINGKAR TANJUNG - MUARA TOMBANG</v>
          </cell>
          <cell r="P665">
            <v>2018</v>
          </cell>
          <cell r="T665" t="str">
            <v>APBD</v>
          </cell>
          <cell r="U665">
            <v>2257584511</v>
          </cell>
        </row>
        <row r="666">
          <cell r="E666" t="str">
            <v>134.1</v>
          </cell>
          <cell r="H666" t="str">
            <v>PENINGKATAN JALAN DESA PULAU MADINAH (ASPAL)</v>
          </cell>
          <cell r="I666" t="str">
            <v>04.13.01.03.06</v>
          </cell>
          <cell r="O666" t="str">
            <v>DESA PULAU MADINAH</v>
          </cell>
          <cell r="P666">
            <v>2018</v>
          </cell>
          <cell r="T666" t="str">
            <v>APBD</v>
          </cell>
          <cell r="U666">
            <v>2217599426</v>
          </cell>
        </row>
        <row r="667">
          <cell r="E667" t="str">
            <v>296.4</v>
          </cell>
          <cell r="H667" t="str">
            <v>PENINGKATAN JALAN INUMAN - PULAU BUSUK (ASPAL)</v>
          </cell>
          <cell r="I667" t="str">
            <v>04.13.01.03.06</v>
          </cell>
          <cell r="O667" t="str">
            <v>INUMAN - PL. BUSUK</v>
          </cell>
          <cell r="P667">
            <v>2018</v>
          </cell>
          <cell r="T667" t="str">
            <v>APBD</v>
          </cell>
          <cell r="U667">
            <v>2164060514</v>
          </cell>
        </row>
        <row r="668">
          <cell r="H668" t="str">
            <v>PENINGKATAN JALAN LINGKAR DESA TANJUNG PAUH (ASPAL)</v>
          </cell>
          <cell r="I668" t="str">
            <v>04.13.01.03.06</v>
          </cell>
          <cell r="O668" t="str">
            <v>LINGKAR DESA TANJUNG PAUH</v>
          </cell>
          <cell r="P668">
            <v>2018</v>
          </cell>
          <cell r="T668" t="str">
            <v>APBD</v>
          </cell>
          <cell r="U668">
            <v>2153501620</v>
          </cell>
        </row>
        <row r="669">
          <cell r="E669" t="str">
            <v>229.3</v>
          </cell>
          <cell r="H669" t="str">
            <v>PENINGKATAN JALAN SP. HANDOYO - SUMBER DATAR (ASPAL)</v>
          </cell>
          <cell r="I669" t="str">
            <v>04.13.01.03.06</v>
          </cell>
          <cell r="O669" t="str">
            <v>SP. HANDOYO - SUMBER DATAR</v>
          </cell>
          <cell r="P669">
            <v>2018</v>
          </cell>
          <cell r="T669" t="str">
            <v>APBD</v>
          </cell>
          <cell r="U669">
            <v>2268022666</v>
          </cell>
        </row>
        <row r="670">
          <cell r="H670" t="str">
            <v>PENINGKATAN JALAN PAUH ANGIT - PL. RENGAS - SEKAPING (ASPAL)</v>
          </cell>
          <cell r="I670" t="str">
            <v>04.13.01.03.06</v>
          </cell>
          <cell r="O670" t="str">
            <v>PAUH ANGIT - PL. RENGAS - SEKAPING</v>
          </cell>
          <cell r="P670">
            <v>2018</v>
          </cell>
          <cell r="T670" t="str">
            <v>APBD</v>
          </cell>
          <cell r="U670">
            <v>2298079202</v>
          </cell>
        </row>
        <row r="671">
          <cell r="H671" t="str">
            <v>PENINGKATAN JALAN KOTO GUNUNG - PL. MUNGKUR (ASPAL)</v>
          </cell>
          <cell r="I671" t="str">
            <v>04.13.01.03.06</v>
          </cell>
          <cell r="O671" t="str">
            <v>KOTO GUNUNG - PL. MUNGKUR</v>
          </cell>
          <cell r="P671">
            <v>2018</v>
          </cell>
          <cell r="T671" t="str">
            <v>APBD</v>
          </cell>
          <cell r="U671">
            <v>2256762096</v>
          </cell>
        </row>
        <row r="672">
          <cell r="H672" t="str">
            <v>PENINGKATAN JALAN TSM SIMPANG RAYA - SIMPANG LIMA PT. WANASARI NUSANTARA (ASPAL)</v>
          </cell>
          <cell r="I672" t="str">
            <v>04.13.01.03.06</v>
          </cell>
          <cell r="O672" t="str">
            <v>TSM SIMPANG RAYA - SIMPANG LIMA PT. WANASARI NUSANTARA</v>
          </cell>
          <cell r="P672">
            <v>2018</v>
          </cell>
          <cell r="T672" t="str">
            <v>APBD</v>
          </cell>
          <cell r="U672">
            <v>2232074718</v>
          </cell>
        </row>
        <row r="673">
          <cell r="H673" t="str">
            <v>PENINGKATAN JALAN MENUJU KANDANG TUMIYANG (URPIL)</v>
          </cell>
          <cell r="I673" t="str">
            <v>04.13.01.03.06</v>
          </cell>
          <cell r="O673" t="str">
            <v>MENUJU KANDANG TUMIYANG</v>
          </cell>
          <cell r="P673">
            <v>2018</v>
          </cell>
          <cell r="T673" t="str">
            <v>APBD</v>
          </cell>
          <cell r="U673">
            <v>647774900</v>
          </cell>
        </row>
        <row r="674">
          <cell r="H674" t="str">
            <v>PENINGKATAN JALAN MUNSALO  - SEBERANG TALUK (LOKASI PACU JALUR SENTAJO RAYA) (URPIL)</v>
          </cell>
          <cell r="I674" t="str">
            <v>04.13.01.03.06</v>
          </cell>
          <cell r="O674" t="str">
            <v>MUNSALO  - SEBERANG TALUK (LOKASI PACU JALUR SENTAJO RAYA)</v>
          </cell>
          <cell r="P674">
            <v>2018</v>
          </cell>
          <cell r="T674" t="str">
            <v>APBD</v>
          </cell>
          <cell r="U674">
            <v>478118536</v>
          </cell>
        </row>
        <row r="675">
          <cell r="E675" t="str">
            <v>294.1</v>
          </cell>
          <cell r="H675" t="str">
            <v>PENINGKATAN JALAN PESIKAIAN - TELUK PAUH (URPIL)</v>
          </cell>
          <cell r="I675" t="str">
            <v>04.13.01.03.06</v>
          </cell>
          <cell r="O675" t="str">
            <v>PESIKAIAN - TELUK PAUH</v>
          </cell>
          <cell r="P675">
            <v>2018</v>
          </cell>
          <cell r="T675" t="str">
            <v>APBD</v>
          </cell>
          <cell r="U675">
            <v>189466188</v>
          </cell>
        </row>
        <row r="676">
          <cell r="H676" t="str">
            <v>PEMBUATAN BOX CULVERT JALAN MANGGIS KEL. SINAMBEKLINGKUNGAN III</v>
          </cell>
          <cell r="I676" t="str">
            <v>04.13.01.03.06</v>
          </cell>
          <cell r="O676" t="str">
            <v>JALAN MANGGIS KEL. SINAMBEKLINGKUNGAN III</v>
          </cell>
          <cell r="P676">
            <v>2018</v>
          </cell>
          <cell r="T676" t="str">
            <v>APBD</v>
          </cell>
          <cell r="U676">
            <v>189359000</v>
          </cell>
        </row>
        <row r="677">
          <cell r="E677" t="str">
            <v>1.8</v>
          </cell>
          <cell r="H677" t="str">
            <v>PEMBUATAN BOX CULVERT DESA TITIAN MODANG</v>
          </cell>
          <cell r="I677" t="str">
            <v>04.13.01.03.06</v>
          </cell>
          <cell r="O677" t="str">
            <v>DESA TITIAN MODANG</v>
          </cell>
          <cell r="P677">
            <v>2018</v>
          </cell>
          <cell r="T677" t="str">
            <v>APBD</v>
          </cell>
          <cell r="U677">
            <v>188212566</v>
          </cell>
        </row>
        <row r="678">
          <cell r="H678" t="str">
            <v>PENINGKATAN JALAN SP. TERATAK JERING - RAWANG OGUNG (ASPAL)</v>
          </cell>
          <cell r="I678" t="str">
            <v>04.13.01.03.06</v>
          </cell>
          <cell r="O678" t="str">
            <v>SP. TERATAK JERING - RAWANG OGUNG</v>
          </cell>
          <cell r="P678">
            <v>2018</v>
          </cell>
          <cell r="T678" t="str">
            <v>APBD</v>
          </cell>
          <cell r="U678">
            <v>2267510824</v>
          </cell>
        </row>
        <row r="679">
          <cell r="H679" t="str">
            <v>PENINGKATAN JALAN DESA SAKO DUSUN II (ASPAL)</v>
          </cell>
          <cell r="I679" t="str">
            <v>04.13.01.03.06</v>
          </cell>
          <cell r="O679" t="str">
            <v>DESA SAKO DUSUN II</v>
          </cell>
          <cell r="P679">
            <v>2018</v>
          </cell>
          <cell r="T679" t="str">
            <v>APBD</v>
          </cell>
          <cell r="U679">
            <v>2252307486</v>
          </cell>
        </row>
        <row r="680">
          <cell r="H680" t="str">
            <v>PENINGKATAN JALAN SUNGAI BESAR - SITIANG (ASPAL)</v>
          </cell>
          <cell r="I680" t="str">
            <v>04.13.01.03.06</v>
          </cell>
          <cell r="O680" t="str">
            <v>SUNGAI BESAR - SITIANG</v>
          </cell>
          <cell r="P680">
            <v>2018</v>
          </cell>
          <cell r="T680" t="str">
            <v>APBD</v>
          </cell>
          <cell r="U680">
            <v>2242017862</v>
          </cell>
        </row>
        <row r="681">
          <cell r="H681" t="str">
            <v>PENINGKATAN JALAN KAYU BATU - PULAU BAYUR (ASPAL)</v>
          </cell>
          <cell r="I681" t="str">
            <v>04.13.01.03.06</v>
          </cell>
          <cell r="O681" t="str">
            <v>KAYU BATU - PULAU BAYUR</v>
          </cell>
          <cell r="P681">
            <v>2018</v>
          </cell>
          <cell r="T681" t="str">
            <v>APBD</v>
          </cell>
          <cell r="U681">
            <v>1822666292</v>
          </cell>
        </row>
        <row r="682">
          <cell r="E682" t="str">
            <v>27.4</v>
          </cell>
          <cell r="H682" t="str">
            <v>PENINGKATAN JALAN SEBERANG TALUK - SIBEROBAH (ASPAL) (DAK)</v>
          </cell>
          <cell r="I682" t="str">
            <v>04.13.01.03.06</v>
          </cell>
          <cell r="O682" t="str">
            <v>SEBERANG TALUK - SIBEROBAH</v>
          </cell>
          <cell r="P682">
            <v>2018</v>
          </cell>
          <cell r="T682" t="str">
            <v>APBD</v>
          </cell>
          <cell r="U682">
            <v>6869993050</v>
          </cell>
        </row>
        <row r="683">
          <cell r="E683" t="str">
            <v>91.3</v>
          </cell>
          <cell r="H683" t="str">
            <v>PENINGKATAN JALAN LUBUK JAMBI - SAIK (ASPAL) (DAK)</v>
          </cell>
          <cell r="I683" t="str">
            <v>04.13.01.03.06</v>
          </cell>
          <cell r="O683" t="str">
            <v>LUBUK JAMBI - SAIK</v>
          </cell>
          <cell r="P683">
            <v>2018</v>
          </cell>
          <cell r="T683" t="str">
            <v>APBD</v>
          </cell>
          <cell r="U683">
            <v>5963828226</v>
          </cell>
        </row>
        <row r="684">
          <cell r="E684" t="str">
            <v>244.3</v>
          </cell>
          <cell r="H684" t="str">
            <v>PEMELIHARAAN JALAN KOTO BARU - SUKA MAJU</v>
          </cell>
          <cell r="I684" t="str">
            <v>04.13.01.03.06</v>
          </cell>
          <cell r="O684" t="str">
            <v>KOTO BARU - SUKA MAJU</v>
          </cell>
          <cell r="P684">
            <v>2018</v>
          </cell>
          <cell r="T684" t="str">
            <v>APBD</v>
          </cell>
          <cell r="U684">
            <v>453937660</v>
          </cell>
        </row>
        <row r="685">
          <cell r="E685" t="str">
            <v>245.6</v>
          </cell>
          <cell r="H685" t="str">
            <v>PEMELIHARAAN JALAN SP. 4 PT WANASARI - SUKA MAJU</v>
          </cell>
          <cell r="I685" t="str">
            <v>04.13.01.03.06</v>
          </cell>
          <cell r="O685" t="str">
            <v>SP. 4 PT. WANASARI - SUKAMAJU</v>
          </cell>
          <cell r="P685">
            <v>2018</v>
          </cell>
          <cell r="T685" t="str">
            <v>APBD</v>
          </cell>
          <cell r="U685">
            <v>452524755</v>
          </cell>
        </row>
        <row r="686">
          <cell r="E686" t="str">
            <v>124.4</v>
          </cell>
          <cell r="H686" t="str">
            <v>PEMELIHARAAN JALAN MUDIK ULO - INUMAN - SUMPU</v>
          </cell>
          <cell r="I686" t="str">
            <v>04.13.01.03.06</v>
          </cell>
          <cell r="O686" t="str">
            <v>MUDIK ULO - INUMAN - SUMPU</v>
          </cell>
          <cell r="P686">
            <v>2018</v>
          </cell>
          <cell r="T686" t="str">
            <v>APBD</v>
          </cell>
          <cell r="U686">
            <v>391707000</v>
          </cell>
        </row>
        <row r="688">
          <cell r="H688" t="str">
            <v/>
          </cell>
        </row>
        <row r="689">
          <cell r="G689" t="str">
            <v>1.4.2</v>
          </cell>
          <cell r="H689" t="str">
            <v>BANGUNAN AIR (IRIGASI)</v>
          </cell>
          <cell r="U689">
            <v>86023466537.014771</v>
          </cell>
        </row>
        <row r="690">
          <cell r="F690" t="str">
            <v>4.14.01</v>
          </cell>
          <cell r="H690" t="str">
            <v>IRIGASI</v>
          </cell>
          <cell r="I690" t="str">
            <v>04.14.01.02.01.0001</v>
          </cell>
          <cell r="K690" t="str">
            <v>BETON</v>
          </cell>
          <cell r="P690">
            <v>1980</v>
          </cell>
          <cell r="T690" t="str">
            <v>APBD</v>
          </cell>
          <cell r="U690">
            <v>10200000</v>
          </cell>
        </row>
        <row r="691">
          <cell r="F691" t="str">
            <v>4.14.01</v>
          </cell>
          <cell r="H691" t="str">
            <v>IRIGASI</v>
          </cell>
          <cell r="I691" t="str">
            <v>04.14.01.02.01.0001</v>
          </cell>
          <cell r="K691" t="str">
            <v>BETON</v>
          </cell>
          <cell r="P691">
            <v>2004</v>
          </cell>
          <cell r="T691" t="str">
            <v>APBD</v>
          </cell>
          <cell r="U691">
            <v>33150000</v>
          </cell>
        </row>
        <row r="692">
          <cell r="F692" t="str">
            <v>4.14.01</v>
          </cell>
          <cell r="H692" t="str">
            <v>IRIGASI</v>
          </cell>
          <cell r="I692" t="str">
            <v>04.14.01.02.01.0001</v>
          </cell>
          <cell r="K692" t="str">
            <v>BETON</v>
          </cell>
          <cell r="P692">
            <v>1975</v>
          </cell>
          <cell r="T692" t="str">
            <v>APBD</v>
          </cell>
          <cell r="U692">
            <v>19337500</v>
          </cell>
        </row>
        <row r="693">
          <cell r="F693" t="str">
            <v>4.14.01</v>
          </cell>
          <cell r="H693" t="str">
            <v>BENDUNGAN</v>
          </cell>
          <cell r="I693" t="str">
            <v>04.14.01.02.01.0001</v>
          </cell>
          <cell r="K693" t="str">
            <v>BETON</v>
          </cell>
          <cell r="P693">
            <v>1975</v>
          </cell>
          <cell r="T693" t="str">
            <v>APBD</v>
          </cell>
          <cell r="U693">
            <v>19337500</v>
          </cell>
        </row>
        <row r="694">
          <cell r="F694" t="str">
            <v>4.14.01</v>
          </cell>
          <cell r="H694" t="str">
            <v>IRIGASI</v>
          </cell>
          <cell r="I694" t="str">
            <v>04.14.01.02.01.0001</v>
          </cell>
          <cell r="K694" t="str">
            <v>BETON</v>
          </cell>
          <cell r="P694">
            <v>1999</v>
          </cell>
          <cell r="T694" t="str">
            <v>APBD</v>
          </cell>
          <cell r="U694">
            <v>382500000</v>
          </cell>
        </row>
        <row r="695">
          <cell r="F695" t="str">
            <v>4.14.01</v>
          </cell>
          <cell r="H695" t="str">
            <v>IRIGASI</v>
          </cell>
          <cell r="I695" t="str">
            <v>04.14.01.02.01.0001</v>
          </cell>
          <cell r="K695" t="str">
            <v>BETON</v>
          </cell>
          <cell r="P695">
            <v>1986</v>
          </cell>
          <cell r="T695" t="str">
            <v>APBD</v>
          </cell>
          <cell r="U695">
            <v>17680000</v>
          </cell>
        </row>
        <row r="696">
          <cell r="F696" t="str">
            <v>4.14.01</v>
          </cell>
          <cell r="H696" t="str">
            <v>BENDUNGAN INDAH KOTO RAJO</v>
          </cell>
          <cell r="I696" t="str">
            <v>04.14.01.02.01.0001</v>
          </cell>
          <cell r="K696" t="str">
            <v>BETON</v>
          </cell>
          <cell r="O696" t="str">
            <v>KOTO RAJO</v>
          </cell>
          <cell r="P696">
            <v>1981</v>
          </cell>
          <cell r="T696" t="str">
            <v>APBD</v>
          </cell>
          <cell r="U696">
            <v>20825000</v>
          </cell>
          <cell r="V696" t="str">
            <v>B</v>
          </cell>
        </row>
        <row r="697">
          <cell r="F697" t="str">
            <v>4.14.01</v>
          </cell>
          <cell r="H697" t="str">
            <v>BASERAH I</v>
          </cell>
          <cell r="I697" t="str">
            <v>04.14.01.02.01.0001</v>
          </cell>
          <cell r="K697" t="str">
            <v>BETON</v>
          </cell>
          <cell r="O697" t="str">
            <v>BASERAH I</v>
          </cell>
          <cell r="P697">
            <v>1978</v>
          </cell>
          <cell r="T697" t="str">
            <v>APBD</v>
          </cell>
          <cell r="U697">
            <v>20825000</v>
          </cell>
          <cell r="V697" t="str">
            <v>B</v>
          </cell>
        </row>
        <row r="698">
          <cell r="F698" t="str">
            <v>4.14.01</v>
          </cell>
          <cell r="H698" t="str">
            <v>SIMANDULAK I</v>
          </cell>
          <cell r="I698" t="str">
            <v>04.14.01.02.01.0001</v>
          </cell>
          <cell r="K698" t="str">
            <v>BETON</v>
          </cell>
          <cell r="O698" t="str">
            <v>SIMANDULAK I</v>
          </cell>
          <cell r="P698">
            <v>1985</v>
          </cell>
          <cell r="T698" t="str">
            <v>APBD</v>
          </cell>
          <cell r="U698">
            <v>9520000</v>
          </cell>
          <cell r="V698" t="str">
            <v>B</v>
          </cell>
        </row>
        <row r="699">
          <cell r="F699" t="str">
            <v>4.14.01</v>
          </cell>
          <cell r="H699" t="str">
            <v>BAWANG UDANG</v>
          </cell>
          <cell r="I699" t="str">
            <v>04.14.01.02.01.0001</v>
          </cell>
          <cell r="K699" t="str">
            <v>BETON</v>
          </cell>
          <cell r="O699" t="str">
            <v>BAWANG UDANG</v>
          </cell>
          <cell r="P699">
            <v>1970</v>
          </cell>
          <cell r="T699" t="str">
            <v>APBD</v>
          </cell>
          <cell r="U699">
            <v>74850000</v>
          </cell>
          <cell r="V699" t="str">
            <v>B</v>
          </cell>
        </row>
        <row r="700">
          <cell r="F700" t="str">
            <v>4.14.01</v>
          </cell>
          <cell r="H700" t="str">
            <v>BENDUNGAN IRIGASI BATANG TESO</v>
          </cell>
          <cell r="I700" t="str">
            <v>04.14.01.02.01.0001</v>
          </cell>
          <cell r="K700" t="str">
            <v>BETON</v>
          </cell>
          <cell r="O700" t="str">
            <v>BATANG TESO</v>
          </cell>
          <cell r="P700">
            <v>1992</v>
          </cell>
          <cell r="T700" t="str">
            <v>APBD</v>
          </cell>
          <cell r="U700">
            <v>408000000</v>
          </cell>
          <cell r="V700" t="str">
            <v>B</v>
          </cell>
        </row>
        <row r="701">
          <cell r="F701" t="str">
            <v>4.14.01</v>
          </cell>
          <cell r="H701" t="str">
            <v>BAK RESERVASI</v>
          </cell>
          <cell r="I701" t="str">
            <v>04.14.06.05.08.0001</v>
          </cell>
          <cell r="K701" t="str">
            <v>BESI BAJA</v>
          </cell>
          <cell r="P701">
            <v>1986</v>
          </cell>
          <cell r="T701" t="str">
            <v>APBD</v>
          </cell>
          <cell r="U701">
            <v>28000000</v>
          </cell>
        </row>
        <row r="702">
          <cell r="F702" t="str">
            <v>4.14.01</v>
          </cell>
          <cell r="H702" t="str">
            <v>BAK RESERVASI</v>
          </cell>
          <cell r="I702" t="str">
            <v>04.14.06.05.08.0001</v>
          </cell>
          <cell r="K702" t="str">
            <v>BESI BAJA</v>
          </cell>
          <cell r="P702">
            <v>2000</v>
          </cell>
          <cell r="T702" t="str">
            <v>APBD</v>
          </cell>
          <cell r="U702">
            <v>16800000</v>
          </cell>
          <cell r="V702" t="str">
            <v>B</v>
          </cell>
        </row>
        <row r="703">
          <cell r="F703" t="str">
            <v>4.14.01</v>
          </cell>
          <cell r="H703" t="str">
            <v>BAK RESERVASI</v>
          </cell>
          <cell r="I703" t="str">
            <v>04.14.06.05.08.0001</v>
          </cell>
          <cell r="K703" t="str">
            <v>BETON</v>
          </cell>
          <cell r="P703">
            <v>2000</v>
          </cell>
          <cell r="T703" t="str">
            <v>APBD</v>
          </cell>
          <cell r="U703">
            <v>88200000</v>
          </cell>
          <cell r="V703" t="str">
            <v>B</v>
          </cell>
        </row>
        <row r="704">
          <cell r="F704" t="str">
            <v>4.14.01</v>
          </cell>
          <cell r="H704" t="str">
            <v>PAKET IPA I</v>
          </cell>
          <cell r="I704" t="str">
            <v>04.14.07.04.03.0001</v>
          </cell>
          <cell r="K704" t="str">
            <v>BETON</v>
          </cell>
          <cell r="P704">
            <v>2000</v>
          </cell>
          <cell r="T704" t="str">
            <v>APBD</v>
          </cell>
          <cell r="U704">
            <v>72800000</v>
          </cell>
          <cell r="V704" t="str">
            <v>B</v>
          </cell>
        </row>
        <row r="705">
          <cell r="F705" t="str">
            <v>4.14.01</v>
          </cell>
          <cell r="H705" t="str">
            <v>PAKET IPA II</v>
          </cell>
          <cell r="I705" t="str">
            <v>04.14.07.04.03.0001</v>
          </cell>
          <cell r="K705" t="str">
            <v>BETON</v>
          </cell>
          <cell r="P705">
            <v>2000</v>
          </cell>
          <cell r="T705" t="str">
            <v>APBD</v>
          </cell>
          <cell r="U705">
            <v>72800000</v>
          </cell>
          <cell r="V705" t="str">
            <v>B</v>
          </cell>
        </row>
        <row r="706">
          <cell r="F706" t="str">
            <v>4.14.01</v>
          </cell>
          <cell r="H706" t="str">
            <v>PAKET IPA III</v>
          </cell>
          <cell r="I706" t="str">
            <v>04.14.07.04.03.0001</v>
          </cell>
          <cell r="K706" t="str">
            <v>BETON</v>
          </cell>
          <cell r="P706">
            <v>2000</v>
          </cell>
          <cell r="T706" t="str">
            <v>APBD</v>
          </cell>
          <cell r="U706">
            <v>72800000</v>
          </cell>
          <cell r="V706" t="str">
            <v>B</v>
          </cell>
        </row>
        <row r="707">
          <cell r="F707" t="str">
            <v>4.14.01</v>
          </cell>
          <cell r="H707" t="str">
            <v>RESERVOIR</v>
          </cell>
          <cell r="I707" t="str">
            <v>04.14.07.04.03.0001</v>
          </cell>
          <cell r="K707" t="str">
            <v>BETON</v>
          </cell>
          <cell r="P707">
            <v>2000</v>
          </cell>
          <cell r="T707" t="str">
            <v>APBD</v>
          </cell>
          <cell r="U707">
            <v>210000000</v>
          </cell>
          <cell r="V707" t="str">
            <v>B</v>
          </cell>
        </row>
        <row r="708">
          <cell r="F708" t="str">
            <v>4.14.01</v>
          </cell>
          <cell r="H708" t="str">
            <v>PENGADAAN KONSTRUKSI BANGUNAN AIR (PEMBANGUNAN SARANA &amp; PRASARANA AIR BERSIH PERDESAAN DI KEC. KUANTAN TENGAH)</v>
          </cell>
          <cell r="O708" t="str">
            <v>KEC. KUANTAN TENGAH)</v>
          </cell>
          <cell r="P708">
            <v>2007</v>
          </cell>
          <cell r="T708" t="str">
            <v>APBD</v>
          </cell>
          <cell r="U708">
            <v>2779648000</v>
          </cell>
          <cell r="V708" t="str">
            <v>B</v>
          </cell>
        </row>
        <row r="709">
          <cell r="F709" t="str">
            <v>4.14.01</v>
          </cell>
          <cell r="H709" t="str">
            <v>PENGADAAN KONSTRUKSI BANGUNAN AIR (PEMBANGUNAN SARANA &amp; PRASARANA AIR BERSIH PERDESAAN DI KEC. KUANTAN TENGAH)</v>
          </cell>
          <cell r="O709" t="str">
            <v>KEC. KUANTAN TENGAH)</v>
          </cell>
          <cell r="P709">
            <v>2007</v>
          </cell>
          <cell r="T709" t="str">
            <v>APBD</v>
          </cell>
          <cell r="U709">
            <v>282200000</v>
          </cell>
          <cell r="V709" t="str">
            <v>B</v>
          </cell>
        </row>
        <row r="710">
          <cell r="F710" t="str">
            <v>4.14.01</v>
          </cell>
          <cell r="H710" t="str">
            <v>PENGADAAN KONSTRUKSI SANITASI &amp; AIR BERSIH (PENINGKATAN SARANA SANITASI AIR BERSIH DAN MCK UNTUK MASYARAKAT MISKIN)</v>
          </cell>
          <cell r="P710">
            <v>2008</v>
          </cell>
          <cell r="T710" t="str">
            <v>APBD</v>
          </cell>
          <cell r="U710">
            <v>220000000</v>
          </cell>
          <cell r="V710" t="str">
            <v>B</v>
          </cell>
        </row>
        <row r="711">
          <cell r="F711" t="str">
            <v>4.14.01</v>
          </cell>
          <cell r="H711" t="str">
            <v>PENGADAAN KONSTRUKSI BENDUNGAN (PEMBANGUNAN 10 TURAP PADA KECAMATAN KUANTAN TENGAH, GUNUNG TOAR DAN KUANTAN HILIR SERTA REHABILITASI SEI. GEMURU)</v>
          </cell>
          <cell r="P711">
            <v>2009</v>
          </cell>
          <cell r="T711" t="str">
            <v>APBD</v>
          </cell>
          <cell r="U711">
            <v>6440797062</v>
          </cell>
          <cell r="V711" t="str">
            <v>B</v>
          </cell>
        </row>
        <row r="712">
          <cell r="F712" t="str">
            <v>4.14.01</v>
          </cell>
          <cell r="H712" t="str">
            <v>PENGADAAN KONSTRUKSI BENDUNGAN</v>
          </cell>
          <cell r="P712">
            <v>2010</v>
          </cell>
          <cell r="T712" t="str">
            <v>APBD</v>
          </cell>
          <cell r="U712">
            <v>49222000</v>
          </cell>
          <cell r="V712" t="str">
            <v>B</v>
          </cell>
        </row>
        <row r="713">
          <cell r="F713" t="str">
            <v>4.14.01</v>
          </cell>
          <cell r="H713" t="str">
            <v>PENGADAAN KONSTRUKSI BENDUNGAN</v>
          </cell>
          <cell r="P713">
            <v>2010</v>
          </cell>
          <cell r="T713" t="str">
            <v>APBD</v>
          </cell>
          <cell r="U713">
            <v>2566886647</v>
          </cell>
          <cell r="V713" t="str">
            <v>B</v>
          </cell>
        </row>
        <row r="714">
          <cell r="F714" t="str">
            <v>4.14.01</v>
          </cell>
          <cell r="H714" t="str">
            <v>PENGADAAN KONSTRUKSI BENDUNGAN</v>
          </cell>
          <cell r="P714">
            <v>2010</v>
          </cell>
          <cell r="T714" t="str">
            <v>APBD</v>
          </cell>
          <cell r="U714">
            <v>1283493564</v>
          </cell>
          <cell r="V714" t="str">
            <v>B</v>
          </cell>
        </row>
        <row r="715">
          <cell r="F715" t="str">
            <v>4.14.01</v>
          </cell>
          <cell r="H715" t="str">
            <v>PEMB. TURAP PENAHAN TEBING &amp; NORMALISASI SUNGAI (MTS) SINGINGI</v>
          </cell>
          <cell r="K715" t="str">
            <v>Beton</v>
          </cell>
          <cell r="O715" t="str">
            <v>SUNGAI (MTS) SINGINGI</v>
          </cell>
          <cell r="P715">
            <v>2011</v>
          </cell>
          <cell r="T715" t="str">
            <v>APBD</v>
          </cell>
          <cell r="U715">
            <v>563256690.27361846</v>
          </cell>
          <cell r="V715" t="str">
            <v>B</v>
          </cell>
        </row>
        <row r="716">
          <cell r="F716" t="str">
            <v>4.14.01</v>
          </cell>
          <cell r="H716" t="str">
            <v>PEMB. TANGGUL PENUTUP BANJIR TANAH TABOBAK</v>
          </cell>
          <cell r="K716" t="str">
            <v>Beton</v>
          </cell>
          <cell r="O716" t="str">
            <v>TANAH TABOBAK</v>
          </cell>
          <cell r="P716">
            <v>2011</v>
          </cell>
          <cell r="T716" t="str">
            <v>APBD</v>
          </cell>
          <cell r="U716">
            <v>364211928.3288675</v>
          </cell>
          <cell r="V716" t="str">
            <v>B</v>
          </cell>
        </row>
        <row r="717">
          <cell r="F717" t="str">
            <v>4.14.01</v>
          </cell>
          <cell r="H717" t="str">
            <v>PEMB. TALUD SEI. MARIMBUNGAN DESA KP. BARU SENTAJO</v>
          </cell>
          <cell r="K717" t="str">
            <v>Beton</v>
          </cell>
          <cell r="O717" t="str">
            <v>KP. BARU SENTAJO</v>
          </cell>
          <cell r="P717">
            <v>2011</v>
          </cell>
          <cell r="T717" t="str">
            <v>APBD</v>
          </cell>
          <cell r="U717">
            <v>365047601.72667986</v>
          </cell>
          <cell r="V717" t="str">
            <v>B</v>
          </cell>
        </row>
        <row r="718">
          <cell r="F718" t="str">
            <v>4.14.01</v>
          </cell>
          <cell r="H718" t="str">
            <v>PEMB. TALUD SEI. SINAMBEK (TUGU CARANO)</v>
          </cell>
          <cell r="K718" t="str">
            <v>Beton</v>
          </cell>
          <cell r="O718" t="str">
            <v>SEI. SINAMBEK (TUGU CARANO)</v>
          </cell>
          <cell r="P718">
            <v>2011</v>
          </cell>
          <cell r="T718" t="str">
            <v>APBD</v>
          </cell>
          <cell r="U718">
            <v>620888795.27332008</v>
          </cell>
          <cell r="V718" t="str">
            <v>B</v>
          </cell>
        </row>
        <row r="719">
          <cell r="F719" t="str">
            <v>4.14.01</v>
          </cell>
          <cell r="H719" t="str">
            <v>PEMBANGUNAN TURAP PENAHAN TEBING SUNGAI KUANTAN PANCANG STAR TELUK KUANTAN</v>
          </cell>
          <cell r="K719" t="str">
            <v>Beton</v>
          </cell>
          <cell r="O719" t="str">
            <v>SUNGAI KUANTAN PANCANG STAR TELUK KUANTAN</v>
          </cell>
          <cell r="P719">
            <v>2011</v>
          </cell>
          <cell r="T719" t="str">
            <v>APBD</v>
          </cell>
          <cell r="U719">
            <v>9859150</v>
          </cell>
          <cell r="V719" t="str">
            <v>B</v>
          </cell>
        </row>
        <row r="720">
          <cell r="F720" t="str">
            <v>4.14.01</v>
          </cell>
          <cell r="H720" t="str">
            <v>PEMBANGUNAN TURAP PENAHAN TEBING SUNGAI KUANTAN BABU</v>
          </cell>
          <cell r="K720" t="str">
            <v>Beton</v>
          </cell>
          <cell r="O720" t="str">
            <v>SUNGAI KUANTAN BABU</v>
          </cell>
          <cell r="P720">
            <v>2011</v>
          </cell>
          <cell r="T720" t="str">
            <v>APBD</v>
          </cell>
          <cell r="U720">
            <v>16524015</v>
          </cell>
          <cell r="V720" t="str">
            <v>B</v>
          </cell>
        </row>
        <row r="721">
          <cell r="F721" t="str">
            <v>4.14.01</v>
          </cell>
          <cell r="H721" t="str">
            <v>PEMBANGUNAN TURAP PENAHAN TEBING SUNGAI PANCANG FINIS PASAR USANG BASERAH 65 M'</v>
          </cell>
          <cell r="K721" t="str">
            <v>Beton</v>
          </cell>
          <cell r="O721" t="str">
            <v>PANCANG FINIS LUBUK SOBAE BASERAH</v>
          </cell>
          <cell r="P721">
            <v>2011</v>
          </cell>
          <cell r="T721" t="str">
            <v>APBD</v>
          </cell>
          <cell r="U721">
            <v>39305670</v>
          </cell>
          <cell r="V721" t="str">
            <v>B</v>
          </cell>
        </row>
        <row r="722">
          <cell r="F722" t="str">
            <v>4.14.01</v>
          </cell>
          <cell r="H722" t="str">
            <v>PEMBANGUNAN DRAINASE TUGU CARANO ARAH KARI - SINAMBEK 1200 M</v>
          </cell>
          <cell r="K722" t="str">
            <v>Beton</v>
          </cell>
          <cell r="O722" t="str">
            <v>KARI - SINAMBEK</v>
          </cell>
          <cell r="P722">
            <v>2011</v>
          </cell>
          <cell r="T722" t="str">
            <v>APBD</v>
          </cell>
          <cell r="U722">
            <v>132520350</v>
          </cell>
          <cell r="V722" t="str">
            <v>B</v>
          </cell>
        </row>
        <row r="723">
          <cell r="F723" t="str">
            <v>4.14.01</v>
          </cell>
          <cell r="H723" t="str">
            <v>PEMBANGUNAN TALUD SEI. LIMANGAN DESA LOGAS (AREAL PERKUBURAN)</v>
          </cell>
          <cell r="O723" t="str">
            <v>SEI. LIMANGAN DESA LOGAS</v>
          </cell>
          <cell r="P723">
            <v>2012</v>
          </cell>
          <cell r="T723" t="str">
            <v>APBD</v>
          </cell>
          <cell r="U723">
            <v>431293227.73232901</v>
          </cell>
        </row>
        <row r="724">
          <cell r="F724" t="str">
            <v>4.14.01</v>
          </cell>
          <cell r="H724" t="str">
            <v xml:space="preserve">PEMBANGUNAN TURAP PENAHAN TEBING SEI. GEMURUH KOTO TALUK </v>
          </cell>
          <cell r="O724" t="str">
            <v xml:space="preserve">SEI. GEMURUH KOTO TALUK </v>
          </cell>
          <cell r="P724">
            <v>2012</v>
          </cell>
          <cell r="T724" t="str">
            <v>APBD</v>
          </cell>
          <cell r="U724">
            <v>274556745.46946824</v>
          </cell>
        </row>
        <row r="725">
          <cell r="F725" t="str">
            <v>4.14.01</v>
          </cell>
          <cell r="H725" t="str">
            <v>PEMBANGUNAN TALUD SEI. MTS MUARA LEMBU</v>
          </cell>
          <cell r="O725" t="str">
            <v>SEI. MTS MUARA LEMBU</v>
          </cell>
          <cell r="P725">
            <v>2012</v>
          </cell>
          <cell r="T725" t="str">
            <v>APBD</v>
          </cell>
          <cell r="U725">
            <v>387796432.0453642</v>
          </cell>
        </row>
        <row r="726">
          <cell r="F726" t="str">
            <v>4.14.01</v>
          </cell>
          <cell r="H726" t="str">
            <v>PEMBANGUNAN TURAP PENAHAN TEBING SUNGAI LEMBU AREAL MANDI BALIMAU</v>
          </cell>
          <cell r="O726" t="str">
            <v>SUNGAI LEMBU AREAL MANDI BALIMAU</v>
          </cell>
          <cell r="P726">
            <v>2012</v>
          </cell>
          <cell r="T726" t="str">
            <v>APBD</v>
          </cell>
          <cell r="U726">
            <v>90837130.90006797</v>
          </cell>
        </row>
        <row r="727">
          <cell r="F727" t="str">
            <v>4.14.01</v>
          </cell>
          <cell r="H727" t="str">
            <v>PEMBANGUNAN LOANING PENAHAN TEBING SEI.LEMBU (BERTAMBAH)</v>
          </cell>
          <cell r="O727" t="str">
            <v>SEI.LEMBU</v>
          </cell>
          <cell r="P727">
            <v>2012</v>
          </cell>
          <cell r="T727" t="str">
            <v>APBD</v>
          </cell>
          <cell r="U727">
            <v>100902046.8516902</v>
          </cell>
        </row>
        <row r="728">
          <cell r="F728" t="str">
            <v>4.14.01</v>
          </cell>
          <cell r="H728" t="str">
            <v>PEMBANGUNAN TALUD SEI. SINAMBEK (TUGU CARANO)</v>
          </cell>
          <cell r="O728" t="str">
            <v>SEI. SINAMBEK (TUGU CARANO)</v>
          </cell>
          <cell r="P728">
            <v>2012</v>
          </cell>
          <cell r="T728" t="str">
            <v>APBD</v>
          </cell>
          <cell r="U728">
            <v>462808554.4462983</v>
          </cell>
        </row>
        <row r="729">
          <cell r="F729" t="str">
            <v>4.14.01</v>
          </cell>
          <cell r="H729" t="str">
            <v>PEMBANGUNAN TALUD SEI. MARIMBUNGAN DESA KOTO SENTAJO</v>
          </cell>
          <cell r="O729" t="str">
            <v>SEI. MARIMBUNGAN DESA KOTO SENTAJO</v>
          </cell>
          <cell r="P729">
            <v>2012</v>
          </cell>
          <cell r="T729" t="str">
            <v>APBD</v>
          </cell>
          <cell r="U729">
            <v>303731994.89147037</v>
          </cell>
        </row>
        <row r="730">
          <cell r="F730" t="str">
            <v>4.14.01</v>
          </cell>
          <cell r="H730" t="str">
            <v>TALUD SEI. SINAMBEK (SMA 3) TELUK KUANTAN</v>
          </cell>
          <cell r="K730" t="str">
            <v>Beton</v>
          </cell>
          <cell r="O730" t="str">
            <v>SEI. SINAMBEK (SMA 3) TELUK KUANTAN</v>
          </cell>
          <cell r="P730">
            <v>2013</v>
          </cell>
          <cell r="T730" t="str">
            <v>APBD</v>
          </cell>
          <cell r="U730">
            <v>311209754.13048106</v>
          </cell>
        </row>
        <row r="731">
          <cell r="F731" t="str">
            <v>4.14.01</v>
          </cell>
          <cell r="H731" t="str">
            <v>TALUD SUNGAI JAKE DESA JAKE</v>
          </cell>
          <cell r="K731" t="str">
            <v>Beton</v>
          </cell>
          <cell r="O731" t="str">
            <v>JAKE</v>
          </cell>
          <cell r="P731">
            <v>2013</v>
          </cell>
          <cell r="T731" t="str">
            <v>APBD</v>
          </cell>
          <cell r="U731">
            <v>306191245.86951894</v>
          </cell>
        </row>
        <row r="732">
          <cell r="F732" t="str">
            <v>4.14.01</v>
          </cell>
          <cell r="H732" t="str">
            <v>PEMBANGUNAN TURAP SEI. SINAMBEK HILIR (MUARO SENTAJO)</v>
          </cell>
          <cell r="K732" t="str">
            <v>Beton</v>
          </cell>
          <cell r="O732" t="str">
            <v>SEI. SINAMBEK HILIR (MUARO SENTAJO)</v>
          </cell>
          <cell r="P732">
            <v>2013</v>
          </cell>
          <cell r="T732" t="str">
            <v>APBD</v>
          </cell>
          <cell r="U732">
            <v>428031998.81311899</v>
          </cell>
        </row>
        <row r="733">
          <cell r="F733" t="str">
            <v>4.14.01</v>
          </cell>
          <cell r="H733" t="str">
            <v>PEMBANGUNAN SEI. KUANTAN CERENTI</v>
          </cell>
          <cell r="K733" t="str">
            <v>Beton</v>
          </cell>
          <cell r="O733" t="str">
            <v>SEI. KUANTAN CERENTI</v>
          </cell>
          <cell r="P733">
            <v>2013</v>
          </cell>
          <cell r="T733" t="str">
            <v>APBD</v>
          </cell>
          <cell r="U733">
            <v>461923046.19</v>
          </cell>
        </row>
        <row r="734">
          <cell r="F734" t="str">
            <v>4.14.01</v>
          </cell>
          <cell r="H734" t="str">
            <v>PEMBANGUNAN TALUD SEI. JERING BELAKANG BALAI ADAT</v>
          </cell>
          <cell r="K734" t="str">
            <v>Beton</v>
          </cell>
          <cell r="O734" t="str">
            <v>SEI. JERING BELAKANG BALAI ADAT</v>
          </cell>
          <cell r="P734">
            <v>2013</v>
          </cell>
          <cell r="T734" t="str">
            <v>APBD</v>
          </cell>
          <cell r="U734">
            <v>364356538.12</v>
          </cell>
        </row>
        <row r="735">
          <cell r="F735" t="str">
            <v>4.14.01</v>
          </cell>
          <cell r="H735" t="str">
            <v>PEMBUATAN TURAP PENAHAN TEBING SEI. KUANTAN KRESEK</v>
          </cell>
          <cell r="K735" t="str">
            <v>Beton</v>
          </cell>
          <cell r="O735" t="str">
            <v>SEI. KUANTAN KRESEK</v>
          </cell>
          <cell r="P735">
            <v>2013</v>
          </cell>
          <cell r="T735" t="str">
            <v>APBD</v>
          </cell>
          <cell r="U735">
            <v>1203700390</v>
          </cell>
        </row>
        <row r="736">
          <cell r="F736" t="str">
            <v>4.14.01</v>
          </cell>
          <cell r="H736" t="str">
            <v>PEMBUATAN TURAP BRONJONG SUNGAI BATANG PANGEAN DESA PULAU TENGAH</v>
          </cell>
          <cell r="K736" t="str">
            <v>Beton</v>
          </cell>
          <cell r="O736" t="str">
            <v>TRIBUN UTAMA (HAKIM) PANCANG FINIS PANGEAN</v>
          </cell>
          <cell r="P736">
            <v>2013</v>
          </cell>
          <cell r="T736" t="str">
            <v>APBD</v>
          </cell>
          <cell r="U736">
            <v>199750000</v>
          </cell>
        </row>
        <row r="737">
          <cell r="F737" t="str">
            <v>4.14.01</v>
          </cell>
          <cell r="H737" t="str">
            <v>PEMBUATAN TURAP PENAHAN TEBING SUNGAI SINAMBEK (MESJID AGUNG)</v>
          </cell>
          <cell r="K737" t="str">
            <v>Beton</v>
          </cell>
          <cell r="O737" t="str">
            <v>SINAMBEK (MESJID AGUNG)</v>
          </cell>
          <cell r="P737">
            <v>2013</v>
          </cell>
          <cell r="T737" t="str">
            <v>APBD</v>
          </cell>
          <cell r="U737">
            <v>199750000</v>
          </cell>
        </row>
        <row r="738">
          <cell r="F738" t="str">
            <v>4.14.01</v>
          </cell>
          <cell r="H738" t="str">
            <v>PEMBUATAN LOANING SUNGAI GEMURUH (SAMPING TUGU JALUR)</v>
          </cell>
          <cell r="K738" t="str">
            <v>Beton</v>
          </cell>
          <cell r="O738" t="str">
            <v>SUNGAI GEMURUH (SAMPING TUGU JALUR)</v>
          </cell>
          <cell r="P738">
            <v>2013</v>
          </cell>
          <cell r="T738" t="str">
            <v>APBD</v>
          </cell>
          <cell r="U738">
            <v>99750000</v>
          </cell>
        </row>
        <row r="739">
          <cell r="F739" t="str">
            <v>4.14.01</v>
          </cell>
          <cell r="H739" t="str">
            <v>PEMBUATAN TURAP PENAHAN TEBING SUNGAI MESJID JAMIK KOTO GUNUNG KEC. GUNUNG TOAR</v>
          </cell>
          <cell r="K739" t="str">
            <v>Beton</v>
          </cell>
          <cell r="O739" t="str">
            <v>KOTO GUNUNG</v>
          </cell>
          <cell r="P739">
            <v>2013</v>
          </cell>
          <cell r="T739" t="str">
            <v>APBD</v>
          </cell>
          <cell r="U739">
            <v>199870000</v>
          </cell>
        </row>
        <row r="740">
          <cell r="F740" t="str">
            <v>4.14.01</v>
          </cell>
          <cell r="H740" t="str">
            <v xml:space="preserve"> PEMBUATAN TURAP LOANING SUNGAI DESA SUMBER JAYA  KEC. SINGINGI HILIR</v>
          </cell>
          <cell r="K740" t="str">
            <v>Beton</v>
          </cell>
          <cell r="O740" t="str">
            <v>SUMBER JAYA</v>
          </cell>
          <cell r="P740">
            <v>2013</v>
          </cell>
          <cell r="T740" t="str">
            <v>APBD</v>
          </cell>
          <cell r="U740">
            <v>199850000</v>
          </cell>
        </row>
        <row r="741">
          <cell r="F741" t="str">
            <v>4.14.01</v>
          </cell>
          <cell r="H741" t="str">
            <v xml:space="preserve"> PEMBUATAN LOANING SUNGAI PERUPUK MESJID NURUL IMAN DESA PULAU PANJANG KEC. CERENTI</v>
          </cell>
          <cell r="K741" t="str">
            <v>Beton</v>
          </cell>
          <cell r="O741" t="str">
            <v>SUNGAI PERUPUK DESA PULAU PANJANG CERENTI</v>
          </cell>
          <cell r="P741">
            <v>2013</v>
          </cell>
          <cell r="T741" t="str">
            <v>APBD</v>
          </cell>
          <cell r="U741">
            <v>199875000</v>
          </cell>
        </row>
        <row r="742">
          <cell r="F742" t="str">
            <v>4.14.01</v>
          </cell>
          <cell r="H742" t="str">
            <v>NORMALISASI SEI. DESA PULAU BARU KOPAH KEC. KUANTAN TENGAH</v>
          </cell>
          <cell r="K742" t="str">
            <v>Beton</v>
          </cell>
          <cell r="O742" t="str">
            <v>SEI. DESA PULAU BARU KOPAH</v>
          </cell>
          <cell r="P742">
            <v>2013</v>
          </cell>
          <cell r="T742" t="str">
            <v>APBD</v>
          </cell>
          <cell r="U742">
            <v>124750000</v>
          </cell>
        </row>
        <row r="743">
          <cell r="F743" t="str">
            <v>4.14.01</v>
          </cell>
          <cell r="H743" t="str">
            <v>PEMBUATAN TALUD SUNGAI NANUN</v>
          </cell>
          <cell r="K743" t="str">
            <v>Beton</v>
          </cell>
          <cell r="O743" t="str">
            <v>SUNGAI NANUN</v>
          </cell>
          <cell r="P743">
            <v>2013</v>
          </cell>
          <cell r="T743" t="str">
            <v>APBD</v>
          </cell>
          <cell r="U743">
            <v>199750000</v>
          </cell>
        </row>
        <row r="744">
          <cell r="F744" t="str">
            <v>4.14.01</v>
          </cell>
          <cell r="H744" t="str">
            <v>PEMBUATAN DRAINASE RUAS JALAN SP. PERKANTORAN PEMDA-BUNDARAN DPRD</v>
          </cell>
          <cell r="O744" t="str">
            <v>SIMP. PERKANTORAN PEMDA - BUNDARAN DPRD</v>
          </cell>
          <cell r="P744">
            <v>2014</v>
          </cell>
          <cell r="T744" t="str">
            <v>APBD</v>
          </cell>
          <cell r="U744">
            <v>197739968</v>
          </cell>
        </row>
        <row r="745">
          <cell r="F745" t="str">
            <v>4.14.01</v>
          </cell>
          <cell r="H745" t="str">
            <v>PEMBUATAN DRAINASE RUAS JALAN PERUMNAS - TK PEMBINA</v>
          </cell>
          <cell r="O745" t="str">
            <v>PERUMNAS - TK PEMBINA</v>
          </cell>
          <cell r="P745">
            <v>2014</v>
          </cell>
          <cell r="T745" t="str">
            <v>APBD</v>
          </cell>
          <cell r="U745">
            <v>197918604</v>
          </cell>
        </row>
        <row r="746">
          <cell r="F746" t="str">
            <v>4.14.01</v>
          </cell>
          <cell r="H746" t="str">
            <v>PEMBUATAN DRAINASE RUAS JALAN STM - BERINGIN (MAN)</v>
          </cell>
          <cell r="O746" t="str">
            <v>STM - BERINGIN</v>
          </cell>
          <cell r="P746">
            <v>2014</v>
          </cell>
          <cell r="T746" t="str">
            <v>APBD</v>
          </cell>
          <cell r="U746">
            <v>197925372</v>
          </cell>
        </row>
        <row r="747">
          <cell r="F747" t="str">
            <v>4.14.01</v>
          </cell>
          <cell r="H747" t="str">
            <v>PEMBUATAN DRAINASE JAYA KOPAH</v>
          </cell>
          <cell r="O747" t="str">
            <v>JAYA KOPAH</v>
          </cell>
          <cell r="P747">
            <v>2014</v>
          </cell>
          <cell r="T747" t="str">
            <v>APBD</v>
          </cell>
          <cell r="U747">
            <v>197626366</v>
          </cell>
        </row>
        <row r="748">
          <cell r="F748" t="str">
            <v>4.14.01</v>
          </cell>
          <cell r="H748" t="str">
            <v>PEMBANGUNAN TALUD SUNGAI MARIMBUNGAN DESA KOTO SENTAJO</v>
          </cell>
          <cell r="O748" t="str">
            <v>SUNGAI MARIMBUNGAN DESA KOTO SENTAJO</v>
          </cell>
          <cell r="P748">
            <v>2014</v>
          </cell>
          <cell r="T748" t="str">
            <v>APBD</v>
          </cell>
          <cell r="U748">
            <v>904050000</v>
          </cell>
        </row>
        <row r="749">
          <cell r="F749" t="str">
            <v>4.14.01</v>
          </cell>
          <cell r="H749" t="str">
            <v>PEMBUATAN DRAINASE JALAN PLN</v>
          </cell>
          <cell r="O749" t="str">
            <v>JALAN PLN</v>
          </cell>
          <cell r="P749">
            <v>2014</v>
          </cell>
          <cell r="T749" t="str">
            <v>APBD</v>
          </cell>
          <cell r="U749">
            <v>173287568.5703457</v>
          </cell>
        </row>
        <row r="750">
          <cell r="F750" t="str">
            <v>4.14.01</v>
          </cell>
          <cell r="H750" t="str">
            <v>PEMBUATAN DRAINASE JALAN LINGKAR SEBERANG TALUK</v>
          </cell>
          <cell r="O750" t="str">
            <v>LINGKAR SEBERANG TALUK</v>
          </cell>
          <cell r="P750">
            <v>2014</v>
          </cell>
          <cell r="T750" t="str">
            <v>APBD</v>
          </cell>
          <cell r="U750">
            <v>194364451.48156792</v>
          </cell>
        </row>
        <row r="751">
          <cell r="F751" t="str">
            <v>4.14.01</v>
          </cell>
          <cell r="H751" t="str">
            <v>PEMBUATAN DRAINASE JALAN ARENA DAYUNG KEBUN NOPI</v>
          </cell>
          <cell r="O751" t="str">
            <v>ARENA DAYUNG KEBUN NOPI</v>
          </cell>
          <cell r="P751">
            <v>2014</v>
          </cell>
          <cell r="T751" t="str">
            <v>APBD</v>
          </cell>
          <cell r="U751">
            <v>194266334.13678473</v>
          </cell>
        </row>
        <row r="752">
          <cell r="F752" t="str">
            <v>4.14.01</v>
          </cell>
          <cell r="H752" t="str">
            <v>PEMBUATAN DRAINASE JALAN PERUMNAS</v>
          </cell>
          <cell r="O752" t="str">
            <v>PERUMNAS</v>
          </cell>
          <cell r="P752">
            <v>2014</v>
          </cell>
          <cell r="T752" t="str">
            <v>APBD</v>
          </cell>
          <cell r="U752">
            <v>194205094.58212945</v>
          </cell>
        </row>
        <row r="753">
          <cell r="F753" t="str">
            <v>4.14.01</v>
          </cell>
          <cell r="H753" t="str">
            <v xml:space="preserve">PEMBUATAN DRAINASE JALAN SAWIT </v>
          </cell>
          <cell r="O753" t="str">
            <v xml:space="preserve">JALAN SAWIT </v>
          </cell>
          <cell r="P753">
            <v>2014</v>
          </cell>
          <cell r="T753" t="str">
            <v>APBD</v>
          </cell>
          <cell r="U753">
            <v>186951267.2291722</v>
          </cell>
        </row>
        <row r="754">
          <cell r="F754" t="str">
            <v>4.14.01</v>
          </cell>
          <cell r="H754" t="str">
            <v>PEMBANGUNAN TURAP PENAHAN TEBING TINGGI SUNGAI KUANTAN DESA PULAU KOMANG</v>
          </cell>
          <cell r="O754" t="str">
            <v>SEI. KUANTAN DESA PL.KOMANG</v>
          </cell>
          <cell r="P754">
            <v>2014</v>
          </cell>
          <cell r="T754" t="str">
            <v>APBD</v>
          </cell>
          <cell r="U754">
            <v>1101649000</v>
          </cell>
        </row>
        <row r="755">
          <cell r="F755" t="str">
            <v>4.14.01</v>
          </cell>
          <cell r="H755" t="str">
            <v>TALUD PENAHAN TEBING MESJID LOGAS</v>
          </cell>
          <cell r="O755" t="str">
            <v>TEBING MESJID LOGAS</v>
          </cell>
          <cell r="P755">
            <v>2014</v>
          </cell>
          <cell r="T755" t="str">
            <v>APBD</v>
          </cell>
          <cell r="U755">
            <v>201132000</v>
          </cell>
        </row>
        <row r="756">
          <cell r="F756" t="str">
            <v>4.14.01</v>
          </cell>
          <cell r="H756" t="str">
            <v xml:space="preserve">TURAP PENAHAN TEBING DESA CENGAR </v>
          </cell>
          <cell r="O756" t="str">
            <v xml:space="preserve">CENGAR </v>
          </cell>
          <cell r="P756">
            <v>2014</v>
          </cell>
          <cell r="T756" t="str">
            <v>APBD</v>
          </cell>
          <cell r="U756">
            <v>150472353.22522232</v>
          </cell>
        </row>
        <row r="757">
          <cell r="F757" t="str">
            <v>4.14.01</v>
          </cell>
          <cell r="H757" t="str">
            <v xml:space="preserve">TURAP PENAHAN TEBING DESA PANTAI TEBING </v>
          </cell>
          <cell r="O757" t="str">
            <v>PANTAI TEBING</v>
          </cell>
          <cell r="P757">
            <v>2014</v>
          </cell>
          <cell r="T757" t="str">
            <v>APBD</v>
          </cell>
          <cell r="U757">
            <v>150140095.77079391</v>
          </cell>
        </row>
        <row r="758">
          <cell r="F758" t="str">
            <v>4.14.01</v>
          </cell>
          <cell r="H758" t="str">
            <v>PEMBUATAN LOANING SUNGAI BATANG BAHAN DESA SITORAJO KARI</v>
          </cell>
          <cell r="O758" t="str">
            <v>SUNGAI BATANG BAHAN DESA SITORAJO KARI</v>
          </cell>
          <cell r="P758">
            <v>2014</v>
          </cell>
          <cell r="T758" t="str">
            <v>APBD</v>
          </cell>
          <cell r="U758">
            <v>199807551.00398377</v>
          </cell>
        </row>
        <row r="759">
          <cell r="F759" t="str">
            <v>4.14.01</v>
          </cell>
          <cell r="H759" t="str">
            <v>NORMALISASI SEI. SORIAK DESA SEBERANG TALUK</v>
          </cell>
          <cell r="O759" t="str">
            <v>SEI. SORIAK DESA SEBERANG TALUK</v>
          </cell>
          <cell r="P759">
            <v>2014</v>
          </cell>
          <cell r="T759" t="str">
            <v>APBD</v>
          </cell>
          <cell r="U759">
            <v>199202385.13592538</v>
          </cell>
        </row>
        <row r="760">
          <cell r="F760" t="str">
            <v>4.14.01</v>
          </cell>
          <cell r="H760" t="str">
            <v>NORMALISASI SEI. PIUDANG DESA PINTU GOBANG KARI</v>
          </cell>
          <cell r="O760" t="str">
            <v>SEI. PIUDANG DESA PINTU GOBANG KARI</v>
          </cell>
          <cell r="P760">
            <v>2014</v>
          </cell>
          <cell r="T760" t="str">
            <v>APBD</v>
          </cell>
          <cell r="U760">
            <v>199168358.08113036</v>
          </cell>
        </row>
        <row r="761">
          <cell r="F761" t="str">
            <v>4.14.01</v>
          </cell>
          <cell r="H761" t="str">
            <v>NORMALISASI SUNGAI SAKAU DESA SUKA MAJU</v>
          </cell>
          <cell r="O761" t="str">
            <v>SUNGAI SAKAU DESA SUKA MAJU</v>
          </cell>
          <cell r="P761">
            <v>2014</v>
          </cell>
          <cell r="T761" t="str">
            <v>APBD</v>
          </cell>
          <cell r="U761">
            <v>149118563.66056189</v>
          </cell>
        </row>
        <row r="762">
          <cell r="F762" t="str">
            <v>4.14.01</v>
          </cell>
          <cell r="H762" t="str">
            <v>NORMALISASI SUNGAI SIALANG DESA SITORAJO KARI</v>
          </cell>
          <cell r="O762" t="str">
            <v>SUNGAI SIALANG DESA SITORAJO KARI</v>
          </cell>
          <cell r="P762">
            <v>2014</v>
          </cell>
          <cell r="T762" t="str">
            <v>APBD</v>
          </cell>
          <cell r="U762">
            <v>199192377.17863271</v>
          </cell>
        </row>
        <row r="763">
          <cell r="F763" t="str">
            <v>4.14.01</v>
          </cell>
          <cell r="H763" t="str">
            <v>NORMALISASI SUNGAI DESA SEBERANG TELUK HILIR</v>
          </cell>
          <cell r="O763" t="str">
            <v>SEBERANG TELUK HILIR</v>
          </cell>
          <cell r="P763">
            <v>2014</v>
          </cell>
          <cell r="T763" t="str">
            <v>APBD</v>
          </cell>
          <cell r="U763">
            <v>199293457.54728854</v>
          </cell>
        </row>
        <row r="764">
          <cell r="F764" t="str">
            <v>4.14.01</v>
          </cell>
          <cell r="H764" t="str">
            <v>NORMALISASI SUNGAI KAYU ARO KEL. MUARA LEMBU</v>
          </cell>
          <cell r="O764" t="str">
            <v>KAYU ARO KEL. MUARA LEMBU</v>
          </cell>
          <cell r="P764">
            <v>2014</v>
          </cell>
          <cell r="T764" t="str">
            <v>APBD</v>
          </cell>
          <cell r="U764">
            <v>199223401.84623992</v>
          </cell>
        </row>
        <row r="765">
          <cell r="F765" t="str">
            <v>4.14.01</v>
          </cell>
          <cell r="H765" t="str">
            <v>NORMALISASI DAN BRONJONG SUNGAI BATANG UWO DESA  KEBUN LADO</v>
          </cell>
          <cell r="O765" t="str">
            <v>SUNGAI BATANG UWO DESA  KEBUN LADO</v>
          </cell>
          <cell r="P765">
            <v>2014</v>
          </cell>
          <cell r="T765" t="str">
            <v>APBD</v>
          </cell>
          <cell r="U765">
            <v>199256428.1053057</v>
          </cell>
        </row>
        <row r="766">
          <cell r="F766" t="str">
            <v>4.14.01</v>
          </cell>
          <cell r="H766" t="str">
            <v>NORMALISASI SUNGAI LEMBU DESA LOGAS HILIR</v>
          </cell>
          <cell r="O766" t="str">
            <v>LEMBU DESA LOGAS HILIR</v>
          </cell>
          <cell r="P766">
            <v>2014</v>
          </cell>
          <cell r="T766" t="str">
            <v>APBD</v>
          </cell>
          <cell r="U766">
            <v>199240415.37363744</v>
          </cell>
        </row>
        <row r="767">
          <cell r="F767" t="str">
            <v>4.14.01</v>
          </cell>
          <cell r="H767" t="str">
            <v>NORMALISASI SUNGAI DESA BERINGIN JAYA</v>
          </cell>
          <cell r="O767" t="str">
            <v>DESA BERINGIN JAYA</v>
          </cell>
          <cell r="P767">
            <v>2014</v>
          </cell>
          <cell r="T767" t="str">
            <v>APBD</v>
          </cell>
          <cell r="U767">
            <v>199287452.77291292</v>
          </cell>
        </row>
        <row r="768">
          <cell r="F768" t="str">
            <v>4.14.01</v>
          </cell>
          <cell r="H768" t="str">
            <v>NORMALISASI SUNGAI ANAKAN BASAU DESA MUARA BAHAN</v>
          </cell>
          <cell r="O768" t="str">
            <v>ANAKAN BASAU DESA MUARA BAHAN</v>
          </cell>
          <cell r="P768">
            <v>2014</v>
          </cell>
          <cell r="T768" t="str">
            <v>APBD</v>
          </cell>
          <cell r="U768">
            <v>199229406.62061554</v>
          </cell>
        </row>
        <row r="769">
          <cell r="F769" t="str">
            <v>4.14.01</v>
          </cell>
          <cell r="H769" t="str">
            <v>NORMALISASI SUNGAI SIPAN LUBUK RONGE KOTO RAJO (KUANTAN HILIR SEBERANG)</v>
          </cell>
          <cell r="O769" t="str">
            <v>SIPAN LUBUK RONGE KOTO RAJO</v>
          </cell>
          <cell r="P769">
            <v>2014</v>
          </cell>
          <cell r="T769" t="str">
            <v>APBD</v>
          </cell>
          <cell r="U769">
            <v>164213565.64507365</v>
          </cell>
        </row>
        <row r="770">
          <cell r="F770" t="str">
            <v>4.14.01</v>
          </cell>
          <cell r="H770" t="str">
            <v>NORMALISASI SEI. LANGSAT DESA LANGSAT HULU</v>
          </cell>
          <cell r="O770" t="str">
            <v>SEI. LANGSAT DESA LANGSAT HULU</v>
          </cell>
          <cell r="P770">
            <v>2014</v>
          </cell>
          <cell r="T770" t="str">
            <v>APBD</v>
          </cell>
          <cell r="U770">
            <v>199158350.12383768</v>
          </cell>
        </row>
        <row r="771">
          <cell r="F771" t="str">
            <v>4.14.01</v>
          </cell>
          <cell r="H771" t="str">
            <v>NORMALISASI SEI. PERUPUK DESA PULAU PANJANG</v>
          </cell>
          <cell r="O771" t="str">
            <v>SEI. PERUPUK DESA PULAU PANJANG</v>
          </cell>
          <cell r="P771">
            <v>2014</v>
          </cell>
          <cell r="T771" t="str">
            <v>APBD</v>
          </cell>
          <cell r="U771">
            <v>199310471.07468602</v>
          </cell>
        </row>
        <row r="772">
          <cell r="F772" t="str">
            <v>4.14.01</v>
          </cell>
          <cell r="H772" t="str">
            <v>PEMBANGUNAN BOX CULVERT DAN NORMALISASI SUNGAI GERINGGING DESA TITIAN MODANG</v>
          </cell>
          <cell r="O772" t="str">
            <v>TITIAN MODANG</v>
          </cell>
          <cell r="P772">
            <v>2014</v>
          </cell>
          <cell r="T772" t="str">
            <v>APBD</v>
          </cell>
          <cell r="U772">
            <v>199179366.83415228</v>
          </cell>
        </row>
        <row r="773">
          <cell r="F773" t="str">
            <v>4.14.01</v>
          </cell>
          <cell r="H773" t="str">
            <v>NORMALISASI SUNGAI SIRIH - MUARO SENTAJO</v>
          </cell>
          <cell r="O773" t="str">
            <v>SUNGAI SIRIH - MUARO SENTAJO</v>
          </cell>
          <cell r="P773">
            <v>2014</v>
          </cell>
          <cell r="T773" t="str">
            <v>APBD</v>
          </cell>
          <cell r="U773">
            <v>200305000</v>
          </cell>
        </row>
        <row r="774">
          <cell r="F774" t="str">
            <v>4.14.01</v>
          </cell>
          <cell r="H774" t="str">
            <v>NORMALISASI SUNGAI SINAMBEK MUARO - PULAU KOMANG</v>
          </cell>
          <cell r="O774" t="str">
            <v>SINAMBEK MUARO - PULAU KOMANG</v>
          </cell>
          <cell r="P774">
            <v>2014</v>
          </cell>
          <cell r="T774" t="str">
            <v>APBD</v>
          </cell>
          <cell r="U774">
            <v>198265000</v>
          </cell>
        </row>
        <row r="775">
          <cell r="F775" t="str">
            <v>4.14.01</v>
          </cell>
          <cell r="H775" t="str">
            <v>PEMBUATAN LOANING SUNGAI SINAMBEK (SMK 3)</v>
          </cell>
          <cell r="O775" t="str">
            <v>SUNGAI SINAMBEK</v>
          </cell>
          <cell r="P775">
            <v>2014</v>
          </cell>
          <cell r="T775" t="str">
            <v>APBD</v>
          </cell>
          <cell r="U775">
            <v>199600000</v>
          </cell>
        </row>
        <row r="776">
          <cell r="F776" t="str">
            <v>4.14.01</v>
          </cell>
          <cell r="H776" t="str">
            <v>NORMALISASI SUNGAI MAKAM DESA LANGSAT HULU</v>
          </cell>
          <cell r="O776" t="str">
            <v>MAKAM DESA LANGSAT HULU</v>
          </cell>
          <cell r="P776">
            <v>2014</v>
          </cell>
          <cell r="T776" t="str">
            <v>APBD</v>
          </cell>
          <cell r="U776">
            <v>199532000</v>
          </cell>
        </row>
        <row r="777">
          <cell r="F777" t="str">
            <v>4.14.01</v>
          </cell>
          <cell r="H777" t="str">
            <v>PEMBUATAN TURAP BRONJONG SUNGAI PIK UDANG (SMA KARI)</v>
          </cell>
          <cell r="O777" t="str">
            <v>PIK UDANG (SMA KARI)</v>
          </cell>
          <cell r="P777">
            <v>2014</v>
          </cell>
          <cell r="T777" t="str">
            <v>APBD</v>
          </cell>
          <cell r="U777">
            <v>200050000</v>
          </cell>
        </row>
        <row r="778">
          <cell r="F778" t="str">
            <v>4.14.01</v>
          </cell>
          <cell r="H778" t="str">
            <v>PEMBUATAN BANGUNAN TALUD DI BASERAH II</v>
          </cell>
          <cell r="O778" t="str">
            <v>BASERAH II</v>
          </cell>
          <cell r="P778">
            <v>2014</v>
          </cell>
          <cell r="T778" t="str">
            <v>APBD</v>
          </cell>
          <cell r="U778">
            <v>200200000</v>
          </cell>
        </row>
        <row r="779">
          <cell r="F779" t="str">
            <v>4.14.01</v>
          </cell>
          <cell r="H779" t="str">
            <v>RABAT LANTAI BETON DI SEBERANG GUNUNG</v>
          </cell>
          <cell r="O779" t="str">
            <v>SEBERANG GUNUNG</v>
          </cell>
          <cell r="P779">
            <v>2014</v>
          </cell>
          <cell r="T779" t="str">
            <v>APBD</v>
          </cell>
          <cell r="U779">
            <v>199710000</v>
          </cell>
        </row>
        <row r="780">
          <cell r="F780" t="str">
            <v>4.14.01</v>
          </cell>
          <cell r="H780" t="str">
            <v>RABAT LANTAI BETON DI LUBUK AMBACANG I</v>
          </cell>
          <cell r="O780" t="str">
            <v>LUBUK AMBACANG I</v>
          </cell>
          <cell r="P780">
            <v>2014</v>
          </cell>
          <cell r="T780" t="str">
            <v>APBD</v>
          </cell>
          <cell r="U780">
            <v>199750000</v>
          </cell>
        </row>
        <row r="781">
          <cell r="F781" t="str">
            <v>4.14.01</v>
          </cell>
          <cell r="H781" t="str">
            <v>PEMBUATAN LOANING SALURAN DRAINASE DESA PULAU PANJANG CERENTI</v>
          </cell>
          <cell r="O781" t="str">
            <v>PULAU PANJANG CERENTI</v>
          </cell>
          <cell r="P781">
            <v>2014</v>
          </cell>
          <cell r="T781" t="str">
            <v>APBD</v>
          </cell>
          <cell r="U781">
            <v>200025000</v>
          </cell>
        </row>
        <row r="782">
          <cell r="F782" t="str">
            <v>4.14.01</v>
          </cell>
          <cell r="H782" t="str">
            <v>PEMBUATAN BPA ID PULAU ARO DESA PULAU KEDUNDUNG SUNGA RAWANG PANJANG</v>
          </cell>
          <cell r="O782" t="str">
            <v>PULAU ARO DESA PULAU KEDUNDUNG SUNGA RAWANG PANJANG</v>
          </cell>
          <cell r="P782">
            <v>2014</v>
          </cell>
          <cell r="T782" t="str">
            <v>APBD</v>
          </cell>
          <cell r="U782">
            <v>199930000</v>
          </cell>
        </row>
        <row r="783">
          <cell r="F783" t="str">
            <v>4.14.01</v>
          </cell>
          <cell r="H783" t="str">
            <v>PEMBUATAN BPA SEI. TOLANG DESA PULAU ARO</v>
          </cell>
          <cell r="O783" t="str">
            <v>SEI. TOLANG DESA PULAU ARO</v>
          </cell>
          <cell r="P783">
            <v>2014</v>
          </cell>
          <cell r="T783" t="str">
            <v>APBD</v>
          </cell>
          <cell r="U783">
            <v>199000000</v>
          </cell>
        </row>
        <row r="784">
          <cell r="F784" t="str">
            <v>4.14.01</v>
          </cell>
          <cell r="H784" t="str">
            <v>GALIAN ENDAPAN (SENDIMEN) BNDUNGAN DI RAWA SAWAH</v>
          </cell>
          <cell r="P784">
            <v>2014</v>
          </cell>
          <cell r="T784" t="str">
            <v>APBD</v>
          </cell>
          <cell r="U784">
            <v>199167000</v>
          </cell>
        </row>
        <row r="785">
          <cell r="F785" t="str">
            <v>4.14.01</v>
          </cell>
          <cell r="H785" t="str">
            <v>PEMBUATAN TURAP PENAHAN TEBING SEI. GERINGGING DESA GERINGGING BARU</v>
          </cell>
          <cell r="O785" t="str">
            <v>GERINGGING BARU</v>
          </cell>
          <cell r="P785">
            <v>2014</v>
          </cell>
          <cell r="T785" t="str">
            <v>APBD</v>
          </cell>
          <cell r="U785">
            <v>198300000</v>
          </cell>
        </row>
        <row r="786">
          <cell r="F786" t="str">
            <v>4.14.01</v>
          </cell>
          <cell r="H786" t="str">
            <v>PEMBUATAN TURAP/BRONJONG SUNGAI JERING KELURAHAN SEI. JERING</v>
          </cell>
          <cell r="O786" t="str">
            <v>SEI. JERING</v>
          </cell>
          <cell r="P786">
            <v>2014</v>
          </cell>
          <cell r="T786" t="str">
            <v>APBD</v>
          </cell>
          <cell r="U786">
            <v>197650000</v>
          </cell>
        </row>
        <row r="787">
          <cell r="F787" t="str">
            <v>4.14.01</v>
          </cell>
          <cell r="H787" t="str">
            <v>PEMBUATAN TURAP PENAHAN TEBING SEI. NANUN DESA KOTO TALUK</v>
          </cell>
          <cell r="O787" t="str">
            <v>SEI. NANUN DESA KOTO TALUK</v>
          </cell>
          <cell r="P787">
            <v>2014</v>
          </cell>
          <cell r="T787" t="str">
            <v>APBD</v>
          </cell>
          <cell r="U787">
            <v>198150000</v>
          </cell>
        </row>
        <row r="788">
          <cell r="F788" t="str">
            <v>4.14.01</v>
          </cell>
          <cell r="H788" t="str">
            <v>PEMBUATAN DRAINASE JALAN LINGKAR PULAU KOPUNG</v>
          </cell>
          <cell r="O788" t="str">
            <v>LINGKAR PULAU KOPUNG</v>
          </cell>
          <cell r="P788">
            <v>2015</v>
          </cell>
          <cell r="T788" t="str">
            <v>APBD</v>
          </cell>
          <cell r="U788">
            <v>195475522</v>
          </cell>
        </row>
        <row r="789">
          <cell r="F789" t="str">
            <v>4.14.01</v>
          </cell>
          <cell r="H789" t="str">
            <v>PEMBUATAN DRAINASE JALAN RUAS JALAN SEBERANG TALUK-SANGAU</v>
          </cell>
          <cell r="O789" t="str">
            <v>SEBERANG TALUK-SANGAU</v>
          </cell>
          <cell r="P789">
            <v>2015</v>
          </cell>
          <cell r="T789" t="str">
            <v>APBD</v>
          </cell>
          <cell r="U789">
            <v>193579751</v>
          </cell>
        </row>
        <row r="790">
          <cell r="F790" t="str">
            <v>4.14.01</v>
          </cell>
          <cell r="H790" t="str">
            <v>PEMBUATAN DRAINASE RUAS JALAN PULAU BAYUR-SEI. PERUPUK</v>
          </cell>
          <cell r="O790" t="str">
            <v>PULAU BAYUR-SEI. PERUPUK</v>
          </cell>
          <cell r="P790">
            <v>2015</v>
          </cell>
          <cell r="T790" t="str">
            <v>APBD</v>
          </cell>
          <cell r="U790">
            <v>194854327</v>
          </cell>
        </row>
        <row r="791">
          <cell r="F791" t="str">
            <v>4.14.01</v>
          </cell>
          <cell r="H791" t="str">
            <v>PEMBUATAN DRAINASE JALAN MENUJU SMK 3 KELURAHAN SEI. JERING</v>
          </cell>
          <cell r="O791" t="str">
            <v>SEI. JERING (SMK N3 TELUK KUANTAN)</v>
          </cell>
          <cell r="P791">
            <v>2015</v>
          </cell>
          <cell r="T791" t="str">
            <v>APBD</v>
          </cell>
          <cell r="U791">
            <v>194008286</v>
          </cell>
        </row>
        <row r="792">
          <cell r="F792" t="str">
            <v>4.14.01</v>
          </cell>
          <cell r="H792" t="str">
            <v>PEMBUATAN DRAINASE RUAS JALAN-PERUMNAS</v>
          </cell>
          <cell r="O792" t="str">
            <v>PERUMNAS</v>
          </cell>
          <cell r="P792">
            <v>2015</v>
          </cell>
          <cell r="T792" t="str">
            <v>APBD</v>
          </cell>
          <cell r="U792">
            <v>194273613</v>
          </cell>
        </row>
        <row r="793">
          <cell r="F793" t="str">
            <v>4.14.01</v>
          </cell>
          <cell r="H793" t="str">
            <v>PEMBUATAN DRAINASE SEI. JERING</v>
          </cell>
          <cell r="O793" t="str">
            <v>SEI. JERING</v>
          </cell>
          <cell r="P793">
            <v>2015</v>
          </cell>
          <cell r="T793" t="str">
            <v>APBD</v>
          </cell>
          <cell r="U793">
            <v>193725722</v>
          </cell>
        </row>
        <row r="794">
          <cell r="F794" t="str">
            <v>4.14.01</v>
          </cell>
          <cell r="H794" t="str">
            <v>PEMBUATAN DRAINASE RUAS JALAN STM - BERINGIN</v>
          </cell>
          <cell r="O794" t="str">
            <v>STM - BERINGIN</v>
          </cell>
          <cell r="P794">
            <v>2015</v>
          </cell>
          <cell r="T794" t="str">
            <v>APBD</v>
          </cell>
          <cell r="U794">
            <v>194683613</v>
          </cell>
        </row>
        <row r="795">
          <cell r="F795" t="str">
            <v>4.14.01</v>
          </cell>
          <cell r="H795" t="str">
            <v>PEMBUATAN DRAINASE RUAS JALAN PERUMNAS- TK.PEMBINA</v>
          </cell>
          <cell r="O795" t="str">
            <v>PERUMNAS - TK PEMBINA</v>
          </cell>
          <cell r="P795">
            <v>2015</v>
          </cell>
          <cell r="T795" t="str">
            <v>APBD</v>
          </cell>
          <cell r="U795">
            <v>193951280</v>
          </cell>
        </row>
        <row r="796">
          <cell r="F796" t="str">
            <v>4.14.01</v>
          </cell>
          <cell r="H796" t="str">
            <v>PEMBUATAN DRAINASE RUAS JALAN LINGKAR PERINDAGKOP</v>
          </cell>
          <cell r="O796" t="str">
            <v>LINGKAR PERINDAGKOP</v>
          </cell>
          <cell r="P796">
            <v>2015</v>
          </cell>
          <cell r="T796" t="str">
            <v>APBD</v>
          </cell>
          <cell r="U796">
            <v>184030734</v>
          </cell>
        </row>
        <row r="797">
          <cell r="F797" t="str">
            <v>4.14.01</v>
          </cell>
          <cell r="H797" t="str">
            <v>PEMBUATAN DRAINASE JALAN DALAM KOTA MUARA LEMBU</v>
          </cell>
          <cell r="O797" t="str">
            <v>KOTA MUARA LEMBU</v>
          </cell>
          <cell r="P797">
            <v>2015</v>
          </cell>
          <cell r="T797" t="str">
            <v>APBD</v>
          </cell>
          <cell r="U797">
            <v>194469852</v>
          </cell>
        </row>
        <row r="798">
          <cell r="F798" t="str">
            <v>4.14.01</v>
          </cell>
          <cell r="H798" t="str">
            <v>PEMBUATAN DRAINASE RUMAH DINAS DPRD ARAH BALAI ADAT SEI. JERING</v>
          </cell>
          <cell r="O798" t="str">
            <v>RUMAH DINAS DPRD ARAH BALAI ADAT SEI. JERING</v>
          </cell>
          <cell r="P798">
            <v>2015</v>
          </cell>
          <cell r="T798" t="str">
            <v>APBD</v>
          </cell>
          <cell r="U798">
            <v>188897648</v>
          </cell>
        </row>
        <row r="799">
          <cell r="F799" t="str">
            <v>4.14.01</v>
          </cell>
          <cell r="H799" t="str">
            <v>PEMBANGUNAN TURAP PENAHAN TEBING SEI. KUANTAN DESA PL.KOMANG</v>
          </cell>
          <cell r="O799" t="str">
            <v>SEI. KUANTAN DESA PL.KOMANG</v>
          </cell>
          <cell r="P799">
            <v>2015</v>
          </cell>
          <cell r="T799" t="str">
            <v>APBD</v>
          </cell>
          <cell r="U799">
            <v>1374815000</v>
          </cell>
        </row>
        <row r="800">
          <cell r="F800" t="str">
            <v>4.14.01</v>
          </cell>
          <cell r="H800" t="str">
            <v>PEMBUATAN TURAP ARENA PACU JALUR PULAU PANJANG CERENTI</v>
          </cell>
          <cell r="O800" t="str">
            <v>PULAU PANJANG CERENTI</v>
          </cell>
          <cell r="P800">
            <v>2015</v>
          </cell>
          <cell r="T800" t="str">
            <v>APBD</v>
          </cell>
          <cell r="U800">
            <v>1013490000</v>
          </cell>
        </row>
        <row r="801">
          <cell r="F801" t="str">
            <v>4.14.01</v>
          </cell>
          <cell r="H801" t="str">
            <v>PEMBUATAN LOANING SUNGAI DESA SUMBER JAYA</v>
          </cell>
          <cell r="O801" t="str">
            <v>SUNGAI DESA SUMBER JAYA</v>
          </cell>
          <cell r="P801">
            <v>2015</v>
          </cell>
          <cell r="T801" t="str">
            <v>APBD</v>
          </cell>
          <cell r="U801">
            <v>182640000</v>
          </cell>
        </row>
        <row r="802">
          <cell r="F802" t="str">
            <v>4.14.01</v>
          </cell>
          <cell r="H802" t="str">
            <v>PEMBUATAN TALUD BRONJONG MESJID HANQQUL YAKIN DS. SEI LANGSAT</v>
          </cell>
          <cell r="O802" t="str">
            <v>MESJID HANQQUL YAKIN DS. SEI LANGSAT</v>
          </cell>
          <cell r="P802">
            <v>2015</v>
          </cell>
          <cell r="T802" t="str">
            <v>APBD</v>
          </cell>
          <cell r="U802">
            <v>181790000</v>
          </cell>
        </row>
        <row r="803">
          <cell r="F803" t="str">
            <v>4.14.01</v>
          </cell>
          <cell r="H803" t="str">
            <v>PEMBUATAN LOANING SUNGAI GERINGGING DESA GERINGGING BARU</v>
          </cell>
          <cell r="O803" t="str">
            <v>SUNGAI GERINGGING DESA GERINGGING BARU</v>
          </cell>
          <cell r="P803">
            <v>2015</v>
          </cell>
          <cell r="T803" t="str">
            <v>APBD</v>
          </cell>
          <cell r="U803">
            <v>180955000</v>
          </cell>
        </row>
        <row r="804">
          <cell r="F804" t="str">
            <v>4.14.01</v>
          </cell>
          <cell r="H804" t="str">
            <v>PEMBUATAN LOANING SUNGAI DESA MUARO TOMBANG</v>
          </cell>
          <cell r="O804" t="str">
            <v>MUARO TOMBANG</v>
          </cell>
          <cell r="P804">
            <v>2015</v>
          </cell>
          <cell r="T804" t="str">
            <v>APBD</v>
          </cell>
          <cell r="U804">
            <v>182340000</v>
          </cell>
        </row>
        <row r="805">
          <cell r="F805" t="str">
            <v>4.14.01</v>
          </cell>
          <cell r="H805" t="str">
            <v>PEMBUATAN LOANING&amp;NORMALISASI SEI.PANCURAN BETUNG DS KOTO CERENTI</v>
          </cell>
          <cell r="O805" t="str">
            <v>SEI.PANCURAN BETUNG DS KOTO CERENTI</v>
          </cell>
          <cell r="P805">
            <v>2015</v>
          </cell>
          <cell r="T805" t="str">
            <v>APBD</v>
          </cell>
          <cell r="U805">
            <v>182140000</v>
          </cell>
        </row>
        <row r="806">
          <cell r="F806" t="str">
            <v>4.14.01</v>
          </cell>
          <cell r="H806" t="str">
            <v>PEMBUATAN TALUD BRONJONG&amp;NORMALISASI SEI. PETAPAHAN DESA PETAPAHAN</v>
          </cell>
          <cell r="O806" t="str">
            <v>SEI. PETAPAHAN</v>
          </cell>
          <cell r="P806">
            <v>2015</v>
          </cell>
          <cell r="T806" t="str">
            <v>APBD</v>
          </cell>
          <cell r="U806">
            <v>181304000</v>
          </cell>
        </row>
        <row r="807">
          <cell r="F807" t="str">
            <v>4.14.01</v>
          </cell>
          <cell r="H807" t="str">
            <v>PEMBUATAN TALUD BRONJONG SEI. PERUPUK DESA PL.PANJANG CERENTI</v>
          </cell>
          <cell r="O807" t="str">
            <v>SEI. PERUPUK DESA PL.PANJANG CERENTI</v>
          </cell>
          <cell r="P807">
            <v>2015</v>
          </cell>
          <cell r="T807" t="str">
            <v>APBD</v>
          </cell>
          <cell r="U807">
            <v>182524000</v>
          </cell>
        </row>
        <row r="808">
          <cell r="F808" t="str">
            <v>4.14.01</v>
          </cell>
          <cell r="H808" t="str">
            <v>PEMBANGUNAN LOANING&amp;NORMALISASI SEI. JERING BLKANG BALAI ADAT</v>
          </cell>
          <cell r="O808" t="str">
            <v>SEI. JERING BLKANG BALAI ADAT</v>
          </cell>
          <cell r="P808">
            <v>2015</v>
          </cell>
          <cell r="T808" t="str">
            <v>APBD</v>
          </cell>
          <cell r="U808">
            <v>182932000</v>
          </cell>
        </row>
        <row r="809">
          <cell r="F809" t="str">
            <v>4.14.01</v>
          </cell>
          <cell r="H809" t="str">
            <v>PEMBANGUNAN TALUD/BRONJONG SEI. TAPIOKA DESA LANGSAT HULU</v>
          </cell>
          <cell r="O809" t="str">
            <v>SEI. TAPIOKA DESA LANGSAT HULU</v>
          </cell>
          <cell r="P809">
            <v>2015</v>
          </cell>
          <cell r="T809" t="str">
            <v>APBD</v>
          </cell>
          <cell r="U809">
            <v>180962000</v>
          </cell>
        </row>
        <row r="810">
          <cell r="F810" t="str">
            <v>4.14.01</v>
          </cell>
          <cell r="H810" t="str">
            <v>PEMBANGUNAN TALUD/BRONJONG&amp;NORMALI SEI. BATANG PAKU DESA SEI. PAKU</v>
          </cell>
          <cell r="O810" t="str">
            <v>SEI. BATANG PAKU DESA SEI. PAKU</v>
          </cell>
          <cell r="P810">
            <v>2015</v>
          </cell>
          <cell r="T810" t="str">
            <v>APBD</v>
          </cell>
          <cell r="U810">
            <v>180961000</v>
          </cell>
        </row>
        <row r="811">
          <cell r="F811" t="str">
            <v>4.14.01</v>
          </cell>
          <cell r="H811" t="str">
            <v>PEMBUATAN TALUD SUNGAI SINAMBEK (TUGU CERANO )</v>
          </cell>
          <cell r="O811" t="str">
            <v>SEI. SINAMBEK (TUGU CARANO)</v>
          </cell>
          <cell r="P811">
            <v>2015</v>
          </cell>
          <cell r="T811" t="str">
            <v>APBD</v>
          </cell>
          <cell r="U811">
            <v>181590000</v>
          </cell>
        </row>
        <row r="812">
          <cell r="F812" t="str">
            <v>4.14.01</v>
          </cell>
          <cell r="H812" t="str">
            <v>TURAP SEI. GERINGGING DESA TITIAN MODANG</v>
          </cell>
          <cell r="O812" t="str">
            <v>SEI. GERINGGING DESA TITIAN MODANG</v>
          </cell>
          <cell r="P812">
            <v>2015</v>
          </cell>
          <cell r="T812" t="str">
            <v>APBD</v>
          </cell>
          <cell r="U812">
            <v>180145000</v>
          </cell>
        </row>
        <row r="813">
          <cell r="F813" t="str">
            <v>4.14.01</v>
          </cell>
          <cell r="H813" t="str">
            <v>PEMBUATAN TALUD BRONJONG DAN NORMALISASI SEI.DESA SIDODADI</v>
          </cell>
          <cell r="O813" t="str">
            <v>SEI.DESA SIDODADI</v>
          </cell>
          <cell r="P813">
            <v>2015</v>
          </cell>
          <cell r="T813" t="str">
            <v>APBD</v>
          </cell>
          <cell r="U813">
            <v>181404000</v>
          </cell>
        </row>
        <row r="814">
          <cell r="F814" t="str">
            <v>4.14.01</v>
          </cell>
          <cell r="H814" t="str">
            <v>PEMBUATAN LOANING DAN NORMALISASI SEI.JERING KELURAHAN SEI. JERING</v>
          </cell>
          <cell r="O814" t="str">
            <v>SEI.JERING</v>
          </cell>
          <cell r="P814">
            <v>2015</v>
          </cell>
          <cell r="T814" t="str">
            <v>APBD</v>
          </cell>
          <cell r="U814">
            <v>180771000</v>
          </cell>
        </row>
        <row r="815">
          <cell r="F815" t="str">
            <v>4.14.01</v>
          </cell>
          <cell r="H815" t="str">
            <v>NORMALISASI SEI. DESA SUNGAI MANAU</v>
          </cell>
          <cell r="O815" t="str">
            <v>SUNGAI MANAU</v>
          </cell>
          <cell r="P815">
            <v>2015</v>
          </cell>
          <cell r="T815" t="str">
            <v>APBD</v>
          </cell>
          <cell r="U815">
            <v>174040000</v>
          </cell>
        </row>
        <row r="816">
          <cell r="F816" t="str">
            <v>4.14.01</v>
          </cell>
          <cell r="H816" t="str">
            <v>PEMBANGUNAN TALUD BRONJONG &amp; NORMALI SEI.SANGAU</v>
          </cell>
          <cell r="O816" t="str">
            <v>SEI.SANGAU</v>
          </cell>
          <cell r="P816">
            <v>2015</v>
          </cell>
          <cell r="T816" t="str">
            <v>APBD</v>
          </cell>
          <cell r="U816">
            <v>179840000</v>
          </cell>
        </row>
        <row r="817">
          <cell r="F817" t="str">
            <v>4.14.01</v>
          </cell>
          <cell r="H817" t="str">
            <v>PEMBUATAN LOANING DAN NORMALISASI SUNGAI LILISAN</v>
          </cell>
          <cell r="O817" t="str">
            <v>SUNGAI LILISAN</v>
          </cell>
          <cell r="P817">
            <v>2015</v>
          </cell>
          <cell r="T817" t="str">
            <v>APBD</v>
          </cell>
          <cell r="U817">
            <v>180140000</v>
          </cell>
        </row>
        <row r="818">
          <cell r="F818" t="str">
            <v>4.14.01</v>
          </cell>
          <cell r="H818" t="str">
            <v>PEMBUATAN TALUD BRONJONG DAN NORMALISASI SEI. LINGKUE</v>
          </cell>
          <cell r="O818" t="str">
            <v>SEI. LINGKUE</v>
          </cell>
          <cell r="P818">
            <v>2015</v>
          </cell>
          <cell r="T818" t="str">
            <v>APBD</v>
          </cell>
          <cell r="U818">
            <v>180040000</v>
          </cell>
        </row>
        <row r="819">
          <cell r="F819" t="str">
            <v>4.14.01</v>
          </cell>
          <cell r="H819" t="str">
            <v>PEMBUATAN LOANING SALURAN DRAINASE CERENTI</v>
          </cell>
          <cell r="O819" t="str">
            <v>CERENTI</v>
          </cell>
          <cell r="P819">
            <v>2015</v>
          </cell>
          <cell r="T819" t="str">
            <v>APBD</v>
          </cell>
          <cell r="U819">
            <v>189350000</v>
          </cell>
        </row>
        <row r="820">
          <cell r="F820" t="str">
            <v>4.14.01</v>
          </cell>
          <cell r="H820" t="str">
            <v>PEMBUATAN BPA DI SUNGAI BESAR</v>
          </cell>
          <cell r="O820" t="str">
            <v>SUNGAI BESAR</v>
          </cell>
          <cell r="P820">
            <v>2015</v>
          </cell>
          <cell r="T820" t="str">
            <v>APBD</v>
          </cell>
          <cell r="U820">
            <v>809566000</v>
          </cell>
        </row>
        <row r="821">
          <cell r="F821" t="str">
            <v>4.14.01</v>
          </cell>
          <cell r="H821" t="str">
            <v>PEMBUATAN TANGGUL BPA DI PL KOPUNG</v>
          </cell>
          <cell r="O821" t="str">
            <v>PL KOPUNG</v>
          </cell>
          <cell r="P821">
            <v>2015</v>
          </cell>
          <cell r="T821" t="str">
            <v>APBD</v>
          </cell>
          <cell r="U821">
            <v>391901000</v>
          </cell>
        </row>
        <row r="822">
          <cell r="F822" t="str">
            <v>4.14.01</v>
          </cell>
          <cell r="H822" t="str">
            <v>PEMBUATAN BPA DAN SALURAN SEI.TONAM DESA SEBERANG TALUK HILIR</v>
          </cell>
          <cell r="O822" t="str">
            <v>SEI.TONAM DESA SEBERANG TALUK HILIR</v>
          </cell>
          <cell r="P822">
            <v>2015</v>
          </cell>
          <cell r="T822" t="str">
            <v>APBD</v>
          </cell>
          <cell r="U822">
            <v>464259700</v>
          </cell>
        </row>
        <row r="823">
          <cell r="F823" t="str">
            <v>4.14.01</v>
          </cell>
          <cell r="H823" t="str">
            <v>PEMBUATAN BPA DI PULAU ARO</v>
          </cell>
          <cell r="O823" t="str">
            <v>PULAU ARO</v>
          </cell>
          <cell r="P823">
            <v>2015</v>
          </cell>
          <cell r="T823" t="str">
            <v>APBD</v>
          </cell>
          <cell r="U823">
            <v>191981000</v>
          </cell>
        </row>
        <row r="824">
          <cell r="F824" t="str">
            <v>4.14.01</v>
          </cell>
          <cell r="H824" t="str">
            <v>PEMBUATAN SALUARAN SEI.TOLANG DESA PL. ARO</v>
          </cell>
          <cell r="O824" t="str">
            <v>SEI.TOLANG DESA PL. ARO</v>
          </cell>
          <cell r="P824">
            <v>2015</v>
          </cell>
          <cell r="T824" t="str">
            <v>APBD</v>
          </cell>
          <cell r="U824">
            <v>190936000</v>
          </cell>
        </row>
        <row r="825">
          <cell r="F825" t="str">
            <v>4.14.01</v>
          </cell>
          <cell r="H825" t="str">
            <v>PEMBUATAN SALURAN DI SEI. SORIAK DESA SEBERANG TALUK HILIR</v>
          </cell>
          <cell r="O825" t="str">
            <v>SEI. SORIAK DESA SEBERANG TALUK HILIR</v>
          </cell>
          <cell r="P825">
            <v>2015</v>
          </cell>
          <cell r="T825" t="str">
            <v>APBD</v>
          </cell>
          <cell r="U825">
            <v>191500000</v>
          </cell>
        </row>
        <row r="826">
          <cell r="F826" t="str">
            <v>4.14.01</v>
          </cell>
          <cell r="H826" t="str">
            <v>PEMBUATAN SALURAN DI SEI. TONAM DESA SEBERANG TALUK HILIR</v>
          </cell>
          <cell r="O826" t="str">
            <v>SEI. TONAM DESA SEBERANG TALUK HILIR</v>
          </cell>
          <cell r="P826">
            <v>2015</v>
          </cell>
          <cell r="T826" t="str">
            <v>APBD</v>
          </cell>
          <cell r="U826">
            <v>191200000</v>
          </cell>
        </row>
        <row r="827">
          <cell r="F827" t="str">
            <v>4.14.01</v>
          </cell>
          <cell r="H827" t="str">
            <v>PEMBUATAN LOANING BPA DESA BENAI KECIL</v>
          </cell>
          <cell r="O827" t="str">
            <v>BENAI KECIL</v>
          </cell>
          <cell r="P827">
            <v>2015</v>
          </cell>
          <cell r="T827" t="str">
            <v>APBD</v>
          </cell>
          <cell r="U827">
            <v>190820000</v>
          </cell>
        </row>
        <row r="828">
          <cell r="F828" t="str">
            <v>4.14.01</v>
          </cell>
          <cell r="H828" t="str">
            <v>PEMBUATAN BPA DAN TANGGUL PENUTUP DESA KINALI</v>
          </cell>
          <cell r="O828" t="str">
            <v>KINALI</v>
          </cell>
          <cell r="P828">
            <v>2015</v>
          </cell>
          <cell r="T828" t="str">
            <v>APBD</v>
          </cell>
          <cell r="U828">
            <v>190360000</v>
          </cell>
        </row>
        <row r="829">
          <cell r="F829" t="str">
            <v>4.14.01</v>
          </cell>
          <cell r="H829" t="str">
            <v>PEMBUATAN JARINGAN IRIGASI DESA (DI) DESA SAMPURAGO</v>
          </cell>
          <cell r="O829" t="str">
            <v>SAMPURAGO</v>
          </cell>
          <cell r="P829">
            <v>2015</v>
          </cell>
          <cell r="T829" t="str">
            <v>APBD</v>
          </cell>
          <cell r="U829">
            <v>191477000</v>
          </cell>
        </row>
        <row r="830">
          <cell r="F830" t="str">
            <v>4.14.01</v>
          </cell>
          <cell r="H830" t="str">
            <v>PEMBUATAN BANGUNAN BPA DAN RABAT BETON IRIGASI SEI PAING</v>
          </cell>
          <cell r="O830" t="str">
            <v>SEI PAING</v>
          </cell>
          <cell r="P830">
            <v>2015</v>
          </cell>
          <cell r="T830" t="str">
            <v>APBD</v>
          </cell>
          <cell r="U830">
            <v>190690000</v>
          </cell>
        </row>
        <row r="831">
          <cell r="F831" t="str">
            <v>4.14.01</v>
          </cell>
          <cell r="H831" t="str">
            <v>PEMBUATAN SALURAN SEI. JERING (SMK N3 TELUK KUANTAN)</v>
          </cell>
          <cell r="O831" t="str">
            <v>SEI. JERING (SMK N3 TELUK KUANTAN)</v>
          </cell>
          <cell r="P831">
            <v>2015</v>
          </cell>
          <cell r="T831" t="str">
            <v>APBD</v>
          </cell>
          <cell r="U831">
            <v>191846000</v>
          </cell>
        </row>
        <row r="832">
          <cell r="F832" t="str">
            <v>4.14.01</v>
          </cell>
          <cell r="H832" t="str">
            <v>PEMBANGUNAN POMPANISASI IRIGASI DESA DESA TANJUNG KEC.HK</v>
          </cell>
          <cell r="O832" t="str">
            <v>TANJUNG KEC.HK</v>
          </cell>
          <cell r="P832">
            <v>2015</v>
          </cell>
          <cell r="T832" t="str">
            <v>APBD</v>
          </cell>
          <cell r="U832">
            <v>1241345150</v>
          </cell>
        </row>
        <row r="833">
          <cell r="F833" t="str">
            <v>4.14.01</v>
          </cell>
          <cell r="H833" t="str">
            <v>PEMBUATAN SUMUR BOR</v>
          </cell>
          <cell r="P833">
            <v>2016</v>
          </cell>
          <cell r="T833" t="str">
            <v>APBD</v>
          </cell>
          <cell r="U833">
            <v>34650000</v>
          </cell>
        </row>
        <row r="834">
          <cell r="F834" t="str">
            <v>4.14.01</v>
          </cell>
          <cell r="H834" t="str">
            <v>PEMBANGUNAN TURAP PENAHAN TEBING SUNGAI KUANTAN DAN TRIBUN UTAMA (HAKIM) PANCANG FINIS DESA PULAU BANJAR KARI</v>
          </cell>
          <cell r="O834" t="str">
            <v>PULAU BANJAR KARI</v>
          </cell>
          <cell r="P834">
            <v>2016</v>
          </cell>
          <cell r="T834" t="str">
            <v>APBD</v>
          </cell>
          <cell r="U834">
            <v>1436621000</v>
          </cell>
        </row>
        <row r="835">
          <cell r="F835" t="str">
            <v>4.14.01</v>
          </cell>
          <cell r="H835" t="str">
            <v>PEMBANGUNAN TURAP PENAHAN TEBING SUNGAI KUANTAN DAN TRIBUN UTAMA (HAKIM) PANCANG FINIS PANGEAN</v>
          </cell>
          <cell r="O835" t="str">
            <v>TRIBUN UTAMA (HAKIM) PANCANG FINIS PANGEAN</v>
          </cell>
          <cell r="P835">
            <v>2016</v>
          </cell>
          <cell r="T835" t="str">
            <v>APBD</v>
          </cell>
          <cell r="U835">
            <v>1469936000</v>
          </cell>
        </row>
        <row r="836">
          <cell r="F836" t="str">
            <v>4.14.01</v>
          </cell>
          <cell r="H836" t="str">
            <v>PEMBANGUNAN TURAP PENAHAN TEBING SD DESA SUNGAI PAKU</v>
          </cell>
          <cell r="O836" t="str">
            <v>SUNGAI PAKU</v>
          </cell>
          <cell r="P836">
            <v>2016</v>
          </cell>
          <cell r="T836" t="str">
            <v>APBD</v>
          </cell>
          <cell r="U836">
            <v>343248700</v>
          </cell>
        </row>
        <row r="837">
          <cell r="F837" t="str">
            <v>4.14.01</v>
          </cell>
          <cell r="H837" t="str">
            <v>PEMBANGUNAN TURAP PENAHAN TEBING MESJID RAUDATUL JANNAH DESA KOTO SENTAJO</v>
          </cell>
          <cell r="O837" t="str">
            <v>KOTO SENTAJO</v>
          </cell>
          <cell r="P837">
            <v>2016</v>
          </cell>
          <cell r="T837" t="str">
            <v>APBD</v>
          </cell>
          <cell r="U837">
            <v>671012000</v>
          </cell>
        </row>
        <row r="838">
          <cell r="F838" t="str">
            <v>4.14.01</v>
          </cell>
          <cell r="H838" t="str">
            <v>PEMBUATAN LOANING SEI. JERING II DESA BERINGIN</v>
          </cell>
          <cell r="O838" t="str">
            <v>EI. JERING II DESA BERINGIN</v>
          </cell>
          <cell r="P838">
            <v>2016</v>
          </cell>
          <cell r="T838" t="str">
            <v>APBD</v>
          </cell>
          <cell r="U838">
            <v>604876000</v>
          </cell>
        </row>
        <row r="839">
          <cell r="F839" t="str">
            <v>4.14.01</v>
          </cell>
          <cell r="H839" t="str">
            <v>PEMBUATAN LOANING SUNGAI PERUPUK DESA PULAU PANJANG CERENTI</v>
          </cell>
          <cell r="O839" t="str">
            <v>SUNGAI PERUPUK DESA PULAU PANJANG CERENTI</v>
          </cell>
          <cell r="P839">
            <v>2016</v>
          </cell>
          <cell r="T839" t="str">
            <v>APBD</v>
          </cell>
          <cell r="U839">
            <v>198750000</v>
          </cell>
        </row>
        <row r="840">
          <cell r="F840" t="str">
            <v>4.14.01</v>
          </cell>
          <cell r="H840" t="str">
            <v>PENINGKATAN JARINGAN IRIGASI DI PANGKALAN INDARUNG (DAK)</v>
          </cell>
          <cell r="O840" t="str">
            <v xml:space="preserve">PANGKALAN INDARUNG </v>
          </cell>
          <cell r="P840">
            <v>2016</v>
          </cell>
          <cell r="T840" t="str">
            <v>APBD</v>
          </cell>
          <cell r="U840">
            <v>956331940.60419047</v>
          </cell>
        </row>
        <row r="841">
          <cell r="F841" t="str">
            <v>4.14.01</v>
          </cell>
          <cell r="H841" t="str">
            <v>PENINGKATAN JARINGAN IRIGASI DI JAYA KOPAH (DAK)</v>
          </cell>
          <cell r="O841" t="str">
            <v>JAYA KOPAH</v>
          </cell>
          <cell r="P841">
            <v>2016</v>
          </cell>
          <cell r="T841" t="str">
            <v>APBD</v>
          </cell>
          <cell r="U841">
            <v>336929357.28234023</v>
          </cell>
        </row>
        <row r="842">
          <cell r="F842" t="str">
            <v>4.14.01</v>
          </cell>
          <cell r="H842" t="str">
            <v>PENINGKATAN JARINGAN IRIGASI DI LUBUK AMBACANG I (DAK)</v>
          </cell>
          <cell r="O842" t="str">
            <v>LUBUK AMBACANG I</v>
          </cell>
          <cell r="P842">
            <v>2016</v>
          </cell>
          <cell r="T842" t="str">
            <v>APBD</v>
          </cell>
          <cell r="U842">
            <v>1135941291.9377246</v>
          </cell>
        </row>
        <row r="843">
          <cell r="F843" t="str">
            <v>4.14.01</v>
          </cell>
          <cell r="H843" t="str">
            <v>PENINGKATAN JARINGAN IRIGASI DI PULAU ARO (DAK)</v>
          </cell>
          <cell r="O843" t="str">
            <v>PULAU ARO</v>
          </cell>
          <cell r="P843">
            <v>2016</v>
          </cell>
          <cell r="T843" t="str">
            <v>APBD</v>
          </cell>
          <cell r="U843">
            <v>362743119.08185184</v>
          </cell>
        </row>
        <row r="844">
          <cell r="F844" t="str">
            <v>4.14.01</v>
          </cell>
          <cell r="H844" t="str">
            <v>PENINGKATAN JARINGAN IRIGASI DI PULAU DERAS (DAK)</v>
          </cell>
          <cell r="O844" t="str">
            <v>PULAU DERAS</v>
          </cell>
          <cell r="P844">
            <v>2016</v>
          </cell>
          <cell r="T844" t="str">
            <v>APBD</v>
          </cell>
          <cell r="U844">
            <v>718915413.7353797</v>
          </cell>
        </row>
        <row r="845">
          <cell r="F845" t="str">
            <v>4.14.01</v>
          </cell>
          <cell r="H845" t="str">
            <v>PENINGKATAN JARINGAN IRIGASI DI TANJUNG (DAK)</v>
          </cell>
          <cell r="O845" t="str">
            <v>TANJUNG</v>
          </cell>
          <cell r="P845">
            <v>2016</v>
          </cell>
          <cell r="T845" t="str">
            <v>APBD</v>
          </cell>
          <cell r="U845">
            <v>790283293.48653066</v>
          </cell>
        </row>
        <row r="846">
          <cell r="F846" t="str">
            <v>4.14.01</v>
          </cell>
          <cell r="H846" t="str">
            <v>PENINGKATAN TANGGUL PENUTUP DI SUNGAI MANAU (DAK)</v>
          </cell>
          <cell r="O846" t="str">
            <v>SUNGAI MANAU</v>
          </cell>
          <cell r="P846">
            <v>2016</v>
          </cell>
          <cell r="T846" t="str">
            <v>APBD</v>
          </cell>
          <cell r="U846">
            <v>340989191.43586475</v>
          </cell>
        </row>
        <row r="847">
          <cell r="F847" t="str">
            <v>4.14.01</v>
          </cell>
          <cell r="H847" t="str">
            <v>PENINGKATAN JARINGAN IRIGASI DI KINALI (DAK)</v>
          </cell>
          <cell r="O847" t="str">
            <v>KINALI</v>
          </cell>
          <cell r="P847">
            <v>2016</v>
          </cell>
          <cell r="T847" t="str">
            <v>APBD</v>
          </cell>
          <cell r="U847">
            <v>708347994.3886112</v>
          </cell>
        </row>
        <row r="848">
          <cell r="F848" t="str">
            <v>4.14.01</v>
          </cell>
          <cell r="H848" t="str">
            <v>PEMBUATAN DRAINASE SEI. JERING</v>
          </cell>
          <cell r="O848" t="str">
            <v>SEI. JERING</v>
          </cell>
          <cell r="P848">
            <v>2016</v>
          </cell>
          <cell r="T848" t="str">
            <v>APBD</v>
          </cell>
          <cell r="U848">
            <v>190702953</v>
          </cell>
        </row>
        <row r="849">
          <cell r="F849" t="str">
            <v>4.14.01</v>
          </cell>
          <cell r="H849" t="str">
            <v>PEMBUATAN DRAINASE SMK 3 SUNGAI JERING</v>
          </cell>
          <cell r="O849" t="str">
            <v>SEI. JERING (SMK N3 TELUK KUANTAN)</v>
          </cell>
          <cell r="P849">
            <v>2016</v>
          </cell>
          <cell r="T849" t="str">
            <v>APBD</v>
          </cell>
          <cell r="U849">
            <v>320329000</v>
          </cell>
        </row>
        <row r="850">
          <cell r="F850" t="str">
            <v>4.14.01</v>
          </cell>
          <cell r="H850" t="str">
            <v xml:space="preserve">PENGADAAN DAN PEMASANGAN JARINGAN PIPA DISTRIBUSI AIR BERSIH KEC. KUANTAN TENGAH </v>
          </cell>
          <cell r="I850" t="str">
            <v>04.14.2.3.5</v>
          </cell>
          <cell r="N850" t="str">
            <v xml:space="preserve">Teluk Kuantan </v>
          </cell>
          <cell r="O850" t="str">
            <v xml:space="preserve">KEC. KUANTAN TENGAH </v>
          </cell>
          <cell r="P850">
            <v>2015</v>
          </cell>
          <cell r="T850" t="str">
            <v>APBD</v>
          </cell>
          <cell r="U850">
            <v>919375000</v>
          </cell>
        </row>
        <row r="851">
          <cell r="F851" t="str">
            <v>4.14.01</v>
          </cell>
          <cell r="H851" t="str">
            <v xml:space="preserve">PEMBANGUNA  SALURAN PRIMER PERMUKIMAN PASAR BARU BASERAH </v>
          </cell>
          <cell r="I851" t="str">
            <v>04.14.2.3.5</v>
          </cell>
          <cell r="N851" t="str">
            <v xml:space="preserve">Pasar Baru Baserah </v>
          </cell>
          <cell r="O851" t="str">
            <v xml:space="preserve">PASAR BARU BASERAH </v>
          </cell>
          <cell r="P851">
            <v>2015</v>
          </cell>
          <cell r="T851" t="str">
            <v>APBD</v>
          </cell>
          <cell r="U851">
            <v>1775636000</v>
          </cell>
        </row>
        <row r="852">
          <cell r="F852" t="str">
            <v>4.14.01</v>
          </cell>
          <cell r="H852" t="str">
            <v>PENGADAAN PEMASANGAN PIPA DISTRIBUSI DAN SAMBUNGAN RUMAH (DDUPB) PEMBAYARAN SISA PEKERJAAN)</v>
          </cell>
          <cell r="I852" t="str">
            <v>04.14.2.3.5</v>
          </cell>
          <cell r="P852">
            <v>2015</v>
          </cell>
          <cell r="T852" t="str">
            <v>APBD</v>
          </cell>
          <cell r="U852">
            <v>314300000</v>
          </cell>
        </row>
        <row r="853">
          <cell r="H853" t="str">
            <v>REHABILITASI SALURAN DRAINASE TEPIAN NAROSA TELUK KUANTAN</v>
          </cell>
          <cell r="I853" t="str">
            <v>04.14.02.04.05</v>
          </cell>
          <cell r="O853" t="str">
            <v>TEPIAN NAROSA TELUK KUANTAN</v>
          </cell>
          <cell r="P853">
            <v>2017</v>
          </cell>
          <cell r="T853" t="str">
            <v>APBD</v>
          </cell>
          <cell r="U853">
            <v>381279000</v>
          </cell>
        </row>
        <row r="854">
          <cell r="H854" t="str">
            <v>PEMBANGUNAN SALURAN PEMBUAGAN DESA BANJAR GUNTUNG</v>
          </cell>
          <cell r="I854" t="str">
            <v>04.14.02.04.05</v>
          </cell>
          <cell r="O854" t="str">
            <v>BANJAR GUNTUNG</v>
          </cell>
          <cell r="P854">
            <v>2017</v>
          </cell>
          <cell r="T854" t="str">
            <v>APBD</v>
          </cell>
          <cell r="U854">
            <v>199532000</v>
          </cell>
        </row>
        <row r="855">
          <cell r="H855" t="str">
            <v>PROGRAM PEMBANGUNAN SALURAN DRAINASE DESA SUNGAI KERANJI</v>
          </cell>
          <cell r="I855" t="str">
            <v>04.14.02.04.05</v>
          </cell>
          <cell r="O855" t="str">
            <v xml:space="preserve"> SUNGAI KERANJI</v>
          </cell>
          <cell r="P855">
            <v>2017</v>
          </cell>
          <cell r="T855" t="str">
            <v>APBD</v>
          </cell>
          <cell r="U855">
            <v>199380000</v>
          </cell>
        </row>
        <row r="856">
          <cell r="H856" t="str">
            <v>PROGRAM PEMBANGUNAN SALURAN DRAINASE KEL. MUARALEMBU</v>
          </cell>
          <cell r="I856" t="str">
            <v>04.14.02.04.05</v>
          </cell>
          <cell r="O856" t="str">
            <v>KEL. MUARALEMBU</v>
          </cell>
          <cell r="P856">
            <v>2017</v>
          </cell>
          <cell r="T856" t="str">
            <v>APBD</v>
          </cell>
          <cell r="U856">
            <v>199258000</v>
          </cell>
        </row>
        <row r="857">
          <cell r="H857" t="str">
            <v>PROGRAM PEMBANGUNAN SALURAN DRAINASE PASAR SUNGAI KUNING</v>
          </cell>
          <cell r="I857" t="str">
            <v>04.14.02.04.05</v>
          </cell>
          <cell r="O857" t="str">
            <v>PASAR SUNGAI KUNING</v>
          </cell>
          <cell r="P857">
            <v>2017</v>
          </cell>
          <cell r="T857" t="str">
            <v>APBD</v>
          </cell>
          <cell r="U857">
            <v>199383000</v>
          </cell>
        </row>
        <row r="858">
          <cell r="H858" t="str">
            <v>PROGRAM PEMBANGUNAN SALURAN DRAINASE JALAN KAYU BATU (BELAKANG SDN 011 PL.PANJANG CERENTI</v>
          </cell>
          <cell r="I858" t="str">
            <v>04.14.02.04.05</v>
          </cell>
          <cell r="O858" t="str">
            <v>JALAN KAYU BATU (BELAKANG SDN 011 PL.PANJANG CERENTI</v>
          </cell>
          <cell r="P858">
            <v>2017</v>
          </cell>
          <cell r="T858" t="str">
            <v>APBD</v>
          </cell>
          <cell r="U858">
            <v>192786800</v>
          </cell>
        </row>
        <row r="859">
          <cell r="H859" t="str">
            <v>PROGRAM PEMBANGUNAN SALURAN DRAINASE JALAN JALAN AGUS SALIM DESA KAMP.MEDAN KEC.KUANTAN HILIR</v>
          </cell>
          <cell r="I859" t="str">
            <v>04.14.02.04.05</v>
          </cell>
          <cell r="O859" t="str">
            <v>JALAN AGUS SALIM DESA KAMP.MEDAN KEC.KUANTAN HILIR</v>
          </cell>
          <cell r="P859">
            <v>2017</v>
          </cell>
          <cell r="T859" t="str">
            <v>APBD</v>
          </cell>
          <cell r="U859">
            <v>187810000</v>
          </cell>
        </row>
        <row r="860">
          <cell r="H860" t="str">
            <v>PROGRAM PEMBANGUNAN SALURAN PEMBUANGAN DESA SAWAH</v>
          </cell>
          <cell r="I860" t="str">
            <v>04.14.02.04.05</v>
          </cell>
          <cell r="O860" t="str">
            <v>DESA SAWAH</v>
          </cell>
          <cell r="P860">
            <v>2017</v>
          </cell>
          <cell r="T860" t="str">
            <v>APBD</v>
          </cell>
          <cell r="U860">
            <v>199345000</v>
          </cell>
        </row>
        <row r="861">
          <cell r="H861" t="str">
            <v>PROGRAM PEMBANGUNAN SALURAN DRAINASE KELURAHAN SIMPANG TIGA</v>
          </cell>
          <cell r="I861" t="str">
            <v>04.14.02.04.05</v>
          </cell>
          <cell r="O861" t="str">
            <v>KELURAHAN SIMPANG TIGA</v>
          </cell>
          <cell r="P861">
            <v>2017</v>
          </cell>
          <cell r="T861" t="str">
            <v>APBD</v>
          </cell>
          <cell r="U861">
            <v>199750000</v>
          </cell>
        </row>
        <row r="862">
          <cell r="H862" t="str">
            <v>PROGRAM PEMBANGUNAN SALURAN AREA PERSAWAHAN DESA TANJUNG SIMANDOLAK</v>
          </cell>
          <cell r="I862" t="str">
            <v>04.14.02.04.05</v>
          </cell>
          <cell r="O862" t="str">
            <v>TANJUNG SIMANDOLAK</v>
          </cell>
          <cell r="P862">
            <v>2017</v>
          </cell>
          <cell r="T862" t="str">
            <v>APBD</v>
          </cell>
          <cell r="U862">
            <v>199353000</v>
          </cell>
        </row>
        <row r="863">
          <cell r="H863" t="str">
            <v>PEMBANGUNAN TURAP PENAHAN TEBING SUNGAI KUANTAN DAN TRIBUN UTAMA  GELANGGANG PACU JALUR TEPIAN LUBUK SOBAE BASERAH</v>
          </cell>
          <cell r="I863" t="str">
            <v>04.14.04.05.08</v>
          </cell>
          <cell r="O863" t="str">
            <v>PANCANG FINIS LUBUK SOBAE BASERAH</v>
          </cell>
          <cell r="P863">
            <v>2017</v>
          </cell>
          <cell r="T863" t="str">
            <v>APBD</v>
          </cell>
          <cell r="U863">
            <v>1530321000</v>
          </cell>
        </row>
        <row r="864">
          <cell r="H864" t="str">
            <v>PROGRAM PEMBANGUNAN BRONJONG DAN NORMALISASI SUNGAI PETAPAHAN</v>
          </cell>
          <cell r="I864" t="str">
            <v>04.14.04.05.08</v>
          </cell>
          <cell r="O864" t="str">
            <v>SUNGAI PETAPAHAN</v>
          </cell>
          <cell r="P864">
            <v>2017</v>
          </cell>
          <cell r="T864" t="str">
            <v>APBD</v>
          </cell>
          <cell r="U864">
            <v>549746000</v>
          </cell>
        </row>
        <row r="865">
          <cell r="H865" t="str">
            <v>PEMBANGUNAN TURAP DESA TANJUNG PAUH</v>
          </cell>
          <cell r="I865" t="str">
            <v>04.14.04.05.08</v>
          </cell>
          <cell r="O865" t="str">
            <v>TANJUNG PAUH</v>
          </cell>
          <cell r="P865">
            <v>2017</v>
          </cell>
          <cell r="T865" t="str">
            <v>APBD</v>
          </cell>
          <cell r="U865">
            <v>199395000</v>
          </cell>
        </row>
        <row r="866">
          <cell r="H866" t="str">
            <v>PEMBANGUNAN LOANING SUNGAI BAROMBAN PULAU GODANG KARI</v>
          </cell>
          <cell r="I866" t="str">
            <v>04.14.02.04.05</v>
          </cell>
          <cell r="O866" t="str">
            <v>PULAU GODANG KARI</v>
          </cell>
          <cell r="P866">
            <v>2017</v>
          </cell>
          <cell r="T866" t="str">
            <v>APBD</v>
          </cell>
          <cell r="U866">
            <v>149780000</v>
          </cell>
        </row>
        <row r="867">
          <cell r="H867" t="str">
            <v>PEMBANGUNAN BRONJONG DAN NORMALISASI SUNGAI KAYU ARO KELURAHAN MUARALEMBU</v>
          </cell>
          <cell r="I867" t="str">
            <v>04.14.04.05.08</v>
          </cell>
          <cell r="O867" t="str">
            <v>SUNGAI KAYU ARO KELURAHAN MUARALEMBU</v>
          </cell>
          <cell r="P867">
            <v>2017</v>
          </cell>
          <cell r="T867" t="str">
            <v>APBD</v>
          </cell>
          <cell r="U867">
            <v>199003000</v>
          </cell>
        </row>
        <row r="868">
          <cell r="H868" t="str">
            <v>PEMBANGUNAN BRONJONG PENAHAN TEBING SUNGAI DESA TOAR</v>
          </cell>
          <cell r="I868" t="str">
            <v>04.14.04.05.08</v>
          </cell>
          <cell r="O868" t="str">
            <v>TOAR</v>
          </cell>
          <cell r="P868">
            <v>2017</v>
          </cell>
          <cell r="T868" t="str">
            <v>APBD</v>
          </cell>
          <cell r="U868">
            <v>199491000</v>
          </cell>
        </row>
        <row r="869">
          <cell r="H869" t="str">
            <v>PEMBANGUNAN BRONJONG PENGAMAN TEBING SUNGAI BONDAR DESA SUNGAI MANAU</v>
          </cell>
          <cell r="I869" t="str">
            <v>04.14.04.05.08</v>
          </cell>
          <cell r="O869" t="str">
            <v>SUNGAI BONDAR DESA SUNGAI MANAU</v>
          </cell>
          <cell r="P869">
            <v>2017</v>
          </cell>
          <cell r="T869" t="str">
            <v>APBD</v>
          </cell>
          <cell r="U869">
            <v>199433000</v>
          </cell>
        </row>
        <row r="870">
          <cell r="H870" t="str">
            <v>PEMBANGUNAN BRONJONG DAN NORMALISASI SUNGAI SIDODADI</v>
          </cell>
          <cell r="I870" t="str">
            <v>04.14.04.05.08</v>
          </cell>
          <cell r="O870" t="str">
            <v>SIDODADI</v>
          </cell>
          <cell r="P870">
            <v>2017</v>
          </cell>
          <cell r="T870" t="str">
            <v>APBD</v>
          </cell>
          <cell r="U870">
            <v>199382000</v>
          </cell>
        </row>
        <row r="871">
          <cell r="H871" t="str">
            <v>PEMBANGUNAN BRONJONG DAN NORMALISASI SUNGAI KOLASEK DESA AIR MAS</v>
          </cell>
          <cell r="I871" t="str">
            <v>04.14.04.05.08</v>
          </cell>
          <cell r="O871" t="str">
            <v>SUNGAI KOLASEK DESA AIR MAS</v>
          </cell>
          <cell r="P871">
            <v>2017</v>
          </cell>
          <cell r="T871" t="str">
            <v>APBD</v>
          </cell>
          <cell r="U871">
            <v>199359000</v>
          </cell>
        </row>
        <row r="872">
          <cell r="H872" t="str">
            <v>PEMBANGUNAN BRONJONG DAN NORMALISASI SEI. KUNING</v>
          </cell>
          <cell r="I872" t="str">
            <v>04.14.04.05.08</v>
          </cell>
          <cell r="O872" t="str">
            <v>SEI. KUNING</v>
          </cell>
          <cell r="P872">
            <v>2017</v>
          </cell>
          <cell r="T872" t="str">
            <v>APBD</v>
          </cell>
          <cell r="U872">
            <v>199385000</v>
          </cell>
        </row>
        <row r="873">
          <cell r="H873" t="str">
            <v>PEMBANGUNAN LOANING PENGAMAN TEBING SEI. SINAMBEK KELURAHAN SUNGAI JERING</v>
          </cell>
          <cell r="I873" t="str">
            <v>04.14.02.04.05</v>
          </cell>
          <cell r="O873" t="str">
            <v>SEI. SINAMBEK KELURAHAN SUNGAI JERING</v>
          </cell>
          <cell r="P873">
            <v>2017</v>
          </cell>
          <cell r="T873" t="str">
            <v>APBD</v>
          </cell>
          <cell r="U873">
            <v>199296000</v>
          </cell>
        </row>
        <row r="874">
          <cell r="H874" t="str">
            <v>PEMBANGUNAN LOANING PENGAMAN TEBING SUNGAI JERING KELURAHAN SIMPANG TIGA</v>
          </cell>
          <cell r="I874" t="str">
            <v>04.14.02.04.05</v>
          </cell>
          <cell r="O874" t="str">
            <v>SUNGAI JERING KELURAHAN SIMPANG TIGA</v>
          </cell>
          <cell r="P874">
            <v>2017</v>
          </cell>
          <cell r="T874" t="str">
            <v>APBD</v>
          </cell>
          <cell r="U874">
            <v>199770000</v>
          </cell>
        </row>
        <row r="875">
          <cell r="H875" t="str">
            <v>PEMBANGUNAN TURAP RUAS JALAN PANGEAN-SITUGAL (SMPN 4 LOGAS TANAH DARAT)</v>
          </cell>
          <cell r="I875" t="str">
            <v>04.14.04.05.08</v>
          </cell>
          <cell r="O875" t="str">
            <v>PANGEAN-SITUGAL (SMPN 4 LOGAS TANAH DARAT)</v>
          </cell>
          <cell r="P875">
            <v>2017</v>
          </cell>
          <cell r="T875" t="str">
            <v>APBD</v>
          </cell>
          <cell r="U875">
            <v>186862000</v>
          </cell>
        </row>
        <row r="876">
          <cell r="H876" t="str">
            <v>PEMBANGUNAN BROJONG PENAHAN TEBING SUNGAI SDN 019 DESA LOGAS</v>
          </cell>
          <cell r="I876" t="str">
            <v>04.14.04.05.08</v>
          </cell>
          <cell r="O876" t="str">
            <v>SUNGAI SDN 019 DESA LOGAS</v>
          </cell>
          <cell r="P876">
            <v>2017</v>
          </cell>
          <cell r="T876" t="str">
            <v>APBD</v>
          </cell>
          <cell r="U876">
            <v>199700000</v>
          </cell>
        </row>
        <row r="877">
          <cell r="H877" t="str">
            <v>PEMBANGUNAN BROJONG PENAHAN TEBING SUNGAI SALO DESA CENGAR</v>
          </cell>
          <cell r="I877" t="str">
            <v>04.14.04.05.08</v>
          </cell>
          <cell r="O877" t="str">
            <v>SUNGAI SALO DESA CENGAR</v>
          </cell>
          <cell r="P877">
            <v>2017</v>
          </cell>
          <cell r="T877" t="str">
            <v>APBD</v>
          </cell>
          <cell r="U877">
            <v>199750000</v>
          </cell>
        </row>
        <row r="878">
          <cell r="H878" t="str">
            <v>PEMBANGUNAN TURAP (SAYAP) BOX COLVER DESA SUNGAI BULUH</v>
          </cell>
          <cell r="I878" t="str">
            <v>04.14.04.05.08</v>
          </cell>
          <cell r="O878" t="str">
            <v>SUNGAI BULUH</v>
          </cell>
          <cell r="P878">
            <v>2017</v>
          </cell>
          <cell r="T878" t="str">
            <v>APBD</v>
          </cell>
          <cell r="U878">
            <v>49539000</v>
          </cell>
        </row>
        <row r="879">
          <cell r="H879" t="str">
            <v>PEMBANGUNAN BROJONG PENAHAN TEBING SUNGAI SIMUJUR DESA KASANG</v>
          </cell>
          <cell r="I879" t="str">
            <v>04.14.04.05.08</v>
          </cell>
          <cell r="O879" t="str">
            <v>SUNGAI SIMUJUR DESA KASANG</v>
          </cell>
          <cell r="P879">
            <v>2017</v>
          </cell>
          <cell r="T879" t="str">
            <v>APBD</v>
          </cell>
          <cell r="U879">
            <v>199650000</v>
          </cell>
        </row>
        <row r="880">
          <cell r="H880" t="str">
            <v>PEMBANGUNAN BROJONG PENAHAN TEBING JALAN INSPEKSI BENDUNG PETAPAHAN TOAR</v>
          </cell>
          <cell r="I880" t="str">
            <v>04.14.04.05.08</v>
          </cell>
          <cell r="O880" t="str">
            <v>PETAPAHAN TOAR</v>
          </cell>
          <cell r="P880">
            <v>2017</v>
          </cell>
          <cell r="T880" t="str">
            <v>APBD</v>
          </cell>
          <cell r="U880">
            <v>199650000</v>
          </cell>
        </row>
        <row r="881">
          <cell r="H881" t="str">
            <v>REHABILITASI SUMUR POMPANISASI IRIGASI KINALI I</v>
          </cell>
          <cell r="I881" t="str">
            <v>04.14.01.02.06</v>
          </cell>
          <cell r="O881" t="str">
            <v>KINALI I</v>
          </cell>
          <cell r="P881">
            <v>2017</v>
          </cell>
          <cell r="T881" t="str">
            <v>APBD</v>
          </cell>
          <cell r="U881">
            <v>194627000</v>
          </cell>
        </row>
        <row r="882">
          <cell r="H882" t="str">
            <v>REHABILITASI SUMUR POMPANISASI IRIGASI KINALI II</v>
          </cell>
          <cell r="I882" t="str">
            <v>04.14.01.02.06</v>
          </cell>
          <cell r="O882" t="str">
            <v>KINALI II</v>
          </cell>
          <cell r="P882">
            <v>2017</v>
          </cell>
          <cell r="T882" t="str">
            <v>APBD</v>
          </cell>
          <cell r="U882">
            <v>197270000</v>
          </cell>
        </row>
        <row r="883">
          <cell r="H883" t="str">
            <v>REHABILITASI SUMUR POMPANISASI IRIGASI SEBERANG TALUK I</v>
          </cell>
          <cell r="I883" t="str">
            <v>04.14.01.02.06</v>
          </cell>
          <cell r="O883" t="str">
            <v>SEBERANG TALUK I</v>
          </cell>
          <cell r="P883">
            <v>2017</v>
          </cell>
          <cell r="T883" t="str">
            <v>APBD</v>
          </cell>
          <cell r="U883">
            <v>197290000</v>
          </cell>
        </row>
        <row r="884">
          <cell r="H884" t="str">
            <v>REHABILITASI SUMUR POMPANISASI IRIGASI PULAU BAYUR</v>
          </cell>
          <cell r="I884" t="str">
            <v>04.14.01.02.06</v>
          </cell>
          <cell r="O884" t="str">
            <v>PULAU BAYUR</v>
          </cell>
          <cell r="P884">
            <v>2017</v>
          </cell>
          <cell r="T884" t="str">
            <v>APBD</v>
          </cell>
          <cell r="U884">
            <v>192452000</v>
          </cell>
        </row>
        <row r="885">
          <cell r="H885" t="str">
            <v>REHABILITASI BPA KAMPUNG DURIAN DESA SUNGAI MANAU</v>
          </cell>
          <cell r="I885" t="str">
            <v>04.14.02.04.05</v>
          </cell>
          <cell r="O885" t="str">
            <v>SUNGAI MANAU</v>
          </cell>
          <cell r="P885">
            <v>2017</v>
          </cell>
          <cell r="T885" t="str">
            <v>APBD</v>
          </cell>
          <cell r="U885">
            <v>199341000</v>
          </cell>
        </row>
        <row r="886">
          <cell r="H886" t="str">
            <v>REHABILITASI CEK DAM DESA SUKARAJA</v>
          </cell>
          <cell r="I886" t="str">
            <v>04.14.04.05.06</v>
          </cell>
          <cell r="O886" t="str">
            <v>SUKARAJA</v>
          </cell>
          <cell r="P886">
            <v>2017</v>
          </cell>
          <cell r="T886" t="str">
            <v>APBD</v>
          </cell>
          <cell r="U886">
            <v>199372000</v>
          </cell>
        </row>
        <row r="887">
          <cell r="H887" t="str">
            <v>PEMBANGUNAN SALURAN DRAINASE DESA SUNGAI MANAU</v>
          </cell>
          <cell r="I887" t="str">
            <v>04.14.02.04.05</v>
          </cell>
          <cell r="O887" t="str">
            <v>SUNGAI MANAU</v>
          </cell>
          <cell r="P887">
            <v>2018</v>
          </cell>
          <cell r="T887" t="str">
            <v>APBD</v>
          </cell>
          <cell r="U887">
            <v>306438000</v>
          </cell>
        </row>
        <row r="888">
          <cell r="H888" t="str">
            <v>DRAINASE JALAN DESA SUNGAI KUNING</v>
          </cell>
          <cell r="I888" t="str">
            <v>04.14.02.04.05</v>
          </cell>
          <cell r="O888" t="str">
            <v>SUNGAI KUNING</v>
          </cell>
          <cell r="P888">
            <v>2018</v>
          </cell>
          <cell r="T888" t="str">
            <v>APBD</v>
          </cell>
          <cell r="U888">
            <v>195017900</v>
          </cell>
        </row>
        <row r="889">
          <cell r="H889" t="str">
            <v xml:space="preserve"> DRAINASE JALAN LINGKAR KOPAH</v>
          </cell>
          <cell r="I889" t="str">
            <v>04.14.02.04.05</v>
          </cell>
          <cell r="O889" t="str">
            <v>JALAN LINGKAR KOPAH</v>
          </cell>
          <cell r="P889">
            <v>2018</v>
          </cell>
          <cell r="T889" t="str">
            <v>APBD</v>
          </cell>
          <cell r="U889">
            <v>194877555</v>
          </cell>
        </row>
        <row r="890">
          <cell r="H890" t="str">
            <v>SALURAN DRAINASE SUNGAI SINAMBEK (TUGU CERANO)</v>
          </cell>
          <cell r="I890" t="str">
            <v>04.14.02.04.05</v>
          </cell>
          <cell r="O890" t="str">
            <v>SUNGAI SINAMBEK (TUGU CERANO)</v>
          </cell>
          <cell r="P890">
            <v>2018</v>
          </cell>
          <cell r="T890" t="str">
            <v>APBD</v>
          </cell>
          <cell r="U890">
            <v>196750000</v>
          </cell>
        </row>
        <row r="891">
          <cell r="H891" t="str">
            <v>DRAINASE DARI EMBUNG PEMDA KE SUNGAI SINAMBEK</v>
          </cell>
          <cell r="I891" t="str">
            <v>04.14.02.04.05</v>
          </cell>
          <cell r="O891" t="str">
            <v>EMBUNG PEMDA KE SUNGAI SINAMBEK</v>
          </cell>
          <cell r="P891">
            <v>2018</v>
          </cell>
          <cell r="T891" t="str">
            <v>APBD</v>
          </cell>
          <cell r="U891">
            <v>197460000</v>
          </cell>
        </row>
        <row r="892">
          <cell r="H892" t="str">
            <v>LOANING SUNGAI JAO KEL. SIMPANG TIGA</v>
          </cell>
          <cell r="I892" t="str">
            <v>04.14.04.05.04</v>
          </cell>
          <cell r="O892" t="str">
            <v>SUNGAI JAO KEL. SIMPANG TIGA</v>
          </cell>
          <cell r="P892">
            <v>2018</v>
          </cell>
          <cell r="T892" t="str">
            <v>APBD</v>
          </cell>
          <cell r="U892">
            <v>197590000</v>
          </cell>
        </row>
        <row r="893">
          <cell r="H893" t="str">
            <v>LOANING SUNGAI MESJID DESA MUARO TOMBANG</v>
          </cell>
          <cell r="I893" t="str">
            <v>04.14.04.05.04</v>
          </cell>
          <cell r="O893" t="str">
            <v>SUNGAI MESJID DESA MUARO TOMBANG</v>
          </cell>
          <cell r="P893">
            <v>2018</v>
          </cell>
          <cell r="T893" t="str">
            <v>APBD</v>
          </cell>
          <cell r="U893">
            <v>197585000</v>
          </cell>
        </row>
        <row r="894">
          <cell r="H894" t="str">
            <v>LOANING SUNGAI JERING KEL. SIMPANG TIGA</v>
          </cell>
          <cell r="I894" t="str">
            <v>04.14.04.05.04</v>
          </cell>
          <cell r="O894" t="str">
            <v>SUNGAI JERING KEL. SIMPANG TIGA</v>
          </cell>
          <cell r="P894">
            <v>2018</v>
          </cell>
          <cell r="T894" t="str">
            <v>APBD</v>
          </cell>
          <cell r="U894">
            <v>197620000</v>
          </cell>
        </row>
        <row r="895">
          <cell r="H895" t="str">
            <v>LOANING SUNGAI GERINGGING DESA GERINGGING BARU</v>
          </cell>
          <cell r="I895" t="str">
            <v>04.14.04.05.04</v>
          </cell>
          <cell r="O895" t="str">
            <v>SUNGAI GERINGGING DESA GERINGGING BARU</v>
          </cell>
          <cell r="P895">
            <v>2018</v>
          </cell>
          <cell r="T895" t="str">
            <v>APBD</v>
          </cell>
          <cell r="U895">
            <v>197600000</v>
          </cell>
        </row>
        <row r="896">
          <cell r="H896" t="str">
            <v xml:space="preserve"> LOANING SUNGAI NANUN DESA BERINGIN</v>
          </cell>
          <cell r="I896" t="str">
            <v>04.14.04.05.04</v>
          </cell>
          <cell r="O896" t="str">
            <v>SUNGAI NANUN DESA BERINGIN</v>
          </cell>
          <cell r="P896">
            <v>2018</v>
          </cell>
          <cell r="T896" t="str">
            <v>APBD</v>
          </cell>
          <cell r="U896">
            <v>197150000</v>
          </cell>
        </row>
        <row r="897">
          <cell r="H897" t="str">
            <v>TURAP PENAHAN TEBING SUNGAI KUANTAN DAN TRIBUN UTAMA GELANGGANG PACU JALUR TEPIAN PANTAI DESA LUBUK TERENTANG</v>
          </cell>
          <cell r="I897" t="str">
            <v>04.14.04.05.08</v>
          </cell>
          <cell r="O897" t="str">
            <v>GELANGGANG PACU JALUR TEPIAN PANTAI DESA LUBUK TERENTANG</v>
          </cell>
          <cell r="P897">
            <v>2018</v>
          </cell>
          <cell r="T897" t="str">
            <v>APBD</v>
          </cell>
          <cell r="U897">
            <v>1765249000</v>
          </cell>
        </row>
        <row r="898">
          <cell r="H898" t="str">
            <v>TURAP PENAHAN TEBING SUNGAI KUANTAN DAN TRIBUN UTAMA GELANGGANG PACU JALUR TEPIAN PINCURAN SATI BENAI</v>
          </cell>
          <cell r="I898" t="str">
            <v>04.14.04.05.08</v>
          </cell>
          <cell r="O898" t="str">
            <v>GELANGGANG PACU JALUR TEPIAN PINCURAN SATI BENAI</v>
          </cell>
          <cell r="P898">
            <v>2018</v>
          </cell>
          <cell r="T898" t="str">
            <v>APBD</v>
          </cell>
          <cell r="U898">
            <v>1906019000</v>
          </cell>
        </row>
        <row r="899">
          <cell r="H899" t="str">
            <v>TURAP PENAHAN TEBING SUNGAI KUANTAN DAN TRIBUN UTAMA GELANGGANG PACU JALUR TEPIAN H. SAIDINA ALI LUBUK JAMBI</v>
          </cell>
          <cell r="I899" t="str">
            <v>04.14.04.05.08</v>
          </cell>
          <cell r="O899" t="str">
            <v>GELANGGANG PACU JALUR TEPIAN H. SAIDINA ALI LUBUK JAMBI</v>
          </cell>
          <cell r="P899">
            <v>2018</v>
          </cell>
          <cell r="T899" t="str">
            <v>APBD</v>
          </cell>
          <cell r="U899">
            <v>1667398225</v>
          </cell>
        </row>
        <row r="900">
          <cell r="H900" t="str">
            <v>BRONJONG PENAHAN TEBING KELURAHAN PASAR BARU BASERAH</v>
          </cell>
          <cell r="I900" t="str">
            <v>04.14.04.05.08</v>
          </cell>
          <cell r="O900" t="str">
            <v>KELURAHAN PASAR BARU BASERAH</v>
          </cell>
          <cell r="P900">
            <v>2018</v>
          </cell>
          <cell r="T900" t="str">
            <v>APBD</v>
          </cell>
          <cell r="U900">
            <v>197475000</v>
          </cell>
        </row>
        <row r="901">
          <cell r="H901" t="str">
            <v>BRONJONG PENAHAN TEBING SUNGAI TOAR</v>
          </cell>
          <cell r="I901" t="str">
            <v>04.14.04.05.08</v>
          </cell>
          <cell r="O901" t="str">
            <v>SUNGAI TOAR</v>
          </cell>
          <cell r="P901">
            <v>2018</v>
          </cell>
          <cell r="T901" t="str">
            <v>APBD</v>
          </cell>
          <cell r="U901">
            <v>197500000</v>
          </cell>
        </row>
        <row r="902">
          <cell r="H902" t="str">
            <v>BRONJONG PENAHAN TEBING SUNGAI SINGINGI KEL. MUARA LEMBU</v>
          </cell>
          <cell r="I902" t="str">
            <v>04.14.04.05.08</v>
          </cell>
          <cell r="O902" t="str">
            <v>SUNGAI SINGINGI KEL. MUARA LEMBU</v>
          </cell>
          <cell r="P902">
            <v>2018</v>
          </cell>
          <cell r="T902" t="str">
            <v>APBD</v>
          </cell>
          <cell r="U902">
            <v>197525000</v>
          </cell>
        </row>
        <row r="903">
          <cell r="H903" t="str">
            <v>BRONJONG DAN NORMALISASI SUNGAI KLESOT DESA PASIR MAS</v>
          </cell>
          <cell r="I903" t="str">
            <v>04.14.04.05.08</v>
          </cell>
          <cell r="O903" t="str">
            <v>SUNGAI KLESOT DESA PASIR MAS</v>
          </cell>
          <cell r="P903">
            <v>2018</v>
          </cell>
          <cell r="T903" t="str">
            <v>APBD</v>
          </cell>
          <cell r="U903">
            <v>197450000</v>
          </cell>
        </row>
        <row r="904">
          <cell r="H904" t="str">
            <v xml:space="preserve"> BRONJONG SUNGAI MAKAM DESA LANGSAT HULU</v>
          </cell>
          <cell r="I904" t="str">
            <v>04.14.04.05.08</v>
          </cell>
          <cell r="O904" t="str">
            <v>SUNGAI MAKAM DESA LANGSAT HULU</v>
          </cell>
          <cell r="P904">
            <v>2018</v>
          </cell>
          <cell r="T904" t="str">
            <v>APBD</v>
          </cell>
          <cell r="U904">
            <v>197620000</v>
          </cell>
        </row>
        <row r="905">
          <cell r="H905" t="str">
            <v>BRONJONG PENAHAN TEBING SUNGAI LIBUAI DUSUN PENGHIJAUAN DESA PASAR BARU PANGEAN</v>
          </cell>
          <cell r="I905" t="str">
            <v>04.14.04.05.08</v>
          </cell>
          <cell r="O905" t="str">
            <v>SUNGAI LIBUAI DUSUN PENGHIJAUAN DESA PASAR BARU PANGEAN</v>
          </cell>
          <cell r="P905">
            <v>2018</v>
          </cell>
          <cell r="T905" t="str">
            <v>APBD</v>
          </cell>
          <cell r="U905">
            <v>197450000</v>
          </cell>
        </row>
        <row r="906">
          <cell r="H906" t="str">
            <v>TURAP PENAHAN TEBING SUNGAI KUANTAN DAN DERMAGA OBJEK WISATA AIR TERJUN TUJUH TINGKAT BATANG KOBAN</v>
          </cell>
          <cell r="I906" t="str">
            <v>04.14.04.05.08</v>
          </cell>
          <cell r="O906" t="str">
            <v>DERMAGA OBJEK WISATA AIR TERJUN TUJUH TINGKAT BATANG KOBAN</v>
          </cell>
          <cell r="P906">
            <v>2018</v>
          </cell>
          <cell r="T906" t="str">
            <v>APBD</v>
          </cell>
          <cell r="U906">
            <v>1904605999</v>
          </cell>
        </row>
        <row r="907">
          <cell r="H907" t="str">
            <v>BRONJONG SUNGAI ALAHAN DESA KOTO LUBUK JAMBI</v>
          </cell>
          <cell r="I907" t="str">
            <v>04.14.04.05.08</v>
          </cell>
          <cell r="O907" t="str">
            <v>SUNGAI ALAHAN DESA KOTO LUBUK JAMBI</v>
          </cell>
          <cell r="P907">
            <v>2018</v>
          </cell>
          <cell r="T907" t="str">
            <v>APBD</v>
          </cell>
          <cell r="U907">
            <v>197400000</v>
          </cell>
        </row>
        <row r="908">
          <cell r="H908" t="str">
            <v>PENAHAN TEBING SUNGAI MADUHUM DESA PULAU ARO</v>
          </cell>
          <cell r="I908" t="str">
            <v>04.14.04.05.08</v>
          </cell>
          <cell r="O908" t="str">
            <v>SUNGAI MADUHUM DESA PULAU ARO</v>
          </cell>
          <cell r="P908">
            <v>2018</v>
          </cell>
          <cell r="T908" t="str">
            <v>APBD</v>
          </cell>
          <cell r="U908">
            <v>197050000</v>
          </cell>
        </row>
        <row r="909">
          <cell r="H909" t="str">
            <v>JARINGAN IRIGASI DI BASERAH I</v>
          </cell>
          <cell r="I909" t="str">
            <v>04.14.01.01.04</v>
          </cell>
          <cell r="O909" t="str">
            <v>BASERAH I</v>
          </cell>
          <cell r="P909">
            <v>2018</v>
          </cell>
          <cell r="T909" t="str">
            <v>APBD</v>
          </cell>
          <cell r="U909">
            <v>394503000</v>
          </cell>
        </row>
        <row r="910">
          <cell r="H910" t="str">
            <v>JARINGAN IRIGASI DI BASERAH II</v>
          </cell>
          <cell r="I910" t="str">
            <v>04.14.01.01.04</v>
          </cell>
          <cell r="O910" t="str">
            <v>BASERAH II</v>
          </cell>
          <cell r="P910">
            <v>2018</v>
          </cell>
          <cell r="T910" t="str">
            <v>APBD</v>
          </cell>
          <cell r="U910">
            <v>395751000</v>
          </cell>
        </row>
        <row r="911">
          <cell r="H911" t="str">
            <v>REHABILITASI BPA DESA BANJAR GUNTUNG</v>
          </cell>
          <cell r="I911" t="str">
            <v>04.14.01.02.04</v>
          </cell>
          <cell r="O911" t="str">
            <v>BANJAR GUNTUNG</v>
          </cell>
          <cell r="P911">
            <v>2018</v>
          </cell>
          <cell r="T911" t="str">
            <v>APBD</v>
          </cell>
          <cell r="U911">
            <v>477488000</v>
          </cell>
        </row>
        <row r="912">
          <cell r="H912" t="str">
            <v>SALURAN PEMBUANG DAN REHABILITASI BPA DESA BANDAR ALAI</v>
          </cell>
          <cell r="I912" t="str">
            <v>04.14.01.02.04</v>
          </cell>
          <cell r="O912" t="str">
            <v>BANDAR ALAI</v>
          </cell>
          <cell r="P912">
            <v>2018</v>
          </cell>
          <cell r="T912" t="str">
            <v>APBD</v>
          </cell>
          <cell r="U912">
            <v>197625000</v>
          </cell>
        </row>
        <row r="913">
          <cell r="H913" t="str">
            <v>REHABILITASI BPA DESA TEBERAU PANJANG</v>
          </cell>
          <cell r="I913" t="str">
            <v>04.14.01.02.04</v>
          </cell>
          <cell r="O913" t="str">
            <v>TEBERAU PANJANG</v>
          </cell>
          <cell r="P913">
            <v>2018</v>
          </cell>
          <cell r="T913" t="str">
            <v>APBD</v>
          </cell>
          <cell r="U913">
            <v>197580000</v>
          </cell>
        </row>
        <row r="914">
          <cell r="H914" t="str">
            <v>PENINGKATAN JARINGAN IRIGASI DI PISANG BEREBUS</v>
          </cell>
          <cell r="I914" t="str">
            <v>04.14.01.01.04</v>
          </cell>
          <cell r="O914" t="str">
            <v>PISANG BEREBUS</v>
          </cell>
          <cell r="P914">
            <v>2018</v>
          </cell>
          <cell r="T914" t="str">
            <v>APBD</v>
          </cell>
          <cell r="U914">
            <v>197550000</v>
          </cell>
        </row>
        <row r="915">
          <cell r="H915" t="str">
            <v>PENINGKATAN JARINGAN IRIGASI DI PULAU ARO</v>
          </cell>
          <cell r="I915" t="str">
            <v>04.14.01.01.04</v>
          </cell>
          <cell r="O915" t="str">
            <v>PULAU ARO</v>
          </cell>
          <cell r="P915">
            <v>2018</v>
          </cell>
          <cell r="T915" t="str">
            <v>APBD</v>
          </cell>
          <cell r="U915">
            <v>197050000</v>
          </cell>
        </row>
        <row r="916">
          <cell r="H916" t="str">
            <v>REHABILITASI JARINGAN IRIGASI DI SEBERANG TALUK I</v>
          </cell>
          <cell r="I916" t="str">
            <v>04.14.01.01.04</v>
          </cell>
          <cell r="O916" t="str">
            <v>SEBERANG TALUK I</v>
          </cell>
          <cell r="P916">
            <v>2018</v>
          </cell>
          <cell r="T916" t="str">
            <v>APBD</v>
          </cell>
          <cell r="U916">
            <v>196450000</v>
          </cell>
        </row>
        <row r="917">
          <cell r="H917" t="str">
            <v>REHABILITASI JARINGAN IRIGASI DI KINALI</v>
          </cell>
          <cell r="I917" t="str">
            <v>04.14.01.01.04</v>
          </cell>
          <cell r="O917" t="str">
            <v>KINALI</v>
          </cell>
          <cell r="P917">
            <v>2018</v>
          </cell>
          <cell r="T917" t="str">
            <v>APBD</v>
          </cell>
          <cell r="U917">
            <v>197550000</v>
          </cell>
        </row>
        <row r="918">
          <cell r="H918" t="str">
            <v>REHABILITASI JARINGAN IRIGASI DI SENTAJO I</v>
          </cell>
          <cell r="I918" t="str">
            <v>04.14.01.01.04</v>
          </cell>
          <cell r="O918" t="str">
            <v>SENTAJO I</v>
          </cell>
          <cell r="P918">
            <v>2018</v>
          </cell>
          <cell r="T918" t="str">
            <v>APBD</v>
          </cell>
          <cell r="U918">
            <v>197625000</v>
          </cell>
        </row>
        <row r="919">
          <cell r="H919" t="str">
            <v>PENINGKATAN JARINGAN IRIGASI DI LUBUK AMBACANG II (DAK)</v>
          </cell>
          <cell r="I919" t="str">
            <v>04.14.01.01.04</v>
          </cell>
          <cell r="O919" t="str">
            <v>LUBUK AMBACANG II</v>
          </cell>
          <cell r="P919">
            <v>2018</v>
          </cell>
          <cell r="T919" t="str">
            <v>APBD</v>
          </cell>
          <cell r="U919">
            <v>3272375000</v>
          </cell>
        </row>
        <row r="920">
          <cell r="H920" t="str">
            <v>REHABILITASI CEK DAM SEI.SIRIH</v>
          </cell>
          <cell r="I920" t="str">
            <v>04.14.04.05.06</v>
          </cell>
          <cell r="O920" t="str">
            <v>SEI.SIRIH</v>
          </cell>
          <cell r="P920">
            <v>2018</v>
          </cell>
          <cell r="T920" t="str">
            <v>APBD</v>
          </cell>
          <cell r="U920">
            <v>197590000</v>
          </cell>
        </row>
        <row r="921">
          <cell r="H921" t="str">
            <v>PENGAMAN TEBING SUNGAI LOGAS</v>
          </cell>
          <cell r="I921" t="str">
            <v>04.14.04.05.08</v>
          </cell>
          <cell r="O921" t="str">
            <v>SUNGAI LOGAS</v>
          </cell>
          <cell r="P921">
            <v>2018</v>
          </cell>
          <cell r="T921" t="str">
            <v>APBD</v>
          </cell>
          <cell r="U921">
            <v>197570000</v>
          </cell>
        </row>
        <row r="922">
          <cell r="H922" t="str">
            <v>NORMALISASI SUNGAI LINTANG SINAMBEK - MUARO SENTAJO KECAMATAN SENTAJO RAYA</v>
          </cell>
          <cell r="I922" t="str">
            <v>04.14.04.05.01</v>
          </cell>
          <cell r="O922" t="str">
            <v>SINAMBEK - MUARO SENTAJO</v>
          </cell>
          <cell r="P922">
            <v>2018</v>
          </cell>
          <cell r="T922" t="str">
            <v>APBD</v>
          </cell>
          <cell r="U922">
            <v>196850000</v>
          </cell>
        </row>
        <row r="923">
          <cell r="H923" t="str">
            <v/>
          </cell>
        </row>
        <row r="924">
          <cell r="G924" t="str">
            <v>1.4.3</v>
          </cell>
          <cell r="H924" t="str">
            <v>INSTALASI</v>
          </cell>
          <cell r="U924">
            <v>889466700.18037653</v>
          </cell>
        </row>
        <row r="925">
          <cell r="F925" t="str">
            <v>4.15.06</v>
          </cell>
          <cell r="H925" t="str">
            <v>INSTALASI LISTRIK</v>
          </cell>
          <cell r="P925">
            <v>2011</v>
          </cell>
          <cell r="T925" t="str">
            <v>APBD</v>
          </cell>
          <cell r="U925">
            <v>14872500</v>
          </cell>
        </row>
        <row r="926">
          <cell r="F926" t="str">
            <v>4.15.06</v>
          </cell>
          <cell r="H926" t="str">
            <v>INSTALASI LISTRIK</v>
          </cell>
          <cell r="P926">
            <v>2012</v>
          </cell>
          <cell r="T926" t="str">
            <v>APBD</v>
          </cell>
          <cell r="U926">
            <v>97700000</v>
          </cell>
        </row>
        <row r="927">
          <cell r="F927" t="str">
            <v>4.15.06</v>
          </cell>
          <cell r="H927" t="str">
            <v>INSTALASI LISTRIK</v>
          </cell>
          <cell r="P927">
            <v>2012</v>
          </cell>
          <cell r="T927" t="str">
            <v>APBD</v>
          </cell>
          <cell r="U927">
            <v>98837000</v>
          </cell>
        </row>
        <row r="928">
          <cell r="F928" t="str">
            <v>4.15.06</v>
          </cell>
          <cell r="H928" t="str">
            <v>INSTALASI LISTRIK</v>
          </cell>
          <cell r="P928">
            <v>2012</v>
          </cell>
          <cell r="T928" t="str">
            <v>APBD</v>
          </cell>
          <cell r="U928">
            <v>98808000</v>
          </cell>
        </row>
        <row r="929">
          <cell r="F929" t="str">
            <v>4.15.06</v>
          </cell>
          <cell r="H929" t="str">
            <v>INSTALASI LISTRIK</v>
          </cell>
          <cell r="P929">
            <v>2012</v>
          </cell>
          <cell r="T929" t="str">
            <v>APBD</v>
          </cell>
          <cell r="U929">
            <v>99133000</v>
          </cell>
        </row>
        <row r="930">
          <cell r="F930" t="str">
            <v>4.15.06</v>
          </cell>
          <cell r="H930" t="str">
            <v>INSTALASI LISTRIK</v>
          </cell>
          <cell r="P930">
            <v>2013</v>
          </cell>
          <cell r="T930" t="str">
            <v>APBD</v>
          </cell>
          <cell r="U930">
            <v>85228200.18037653</v>
          </cell>
        </row>
        <row r="931">
          <cell r="F931" t="str">
            <v>4.15.06</v>
          </cell>
          <cell r="H931" t="str">
            <v xml:space="preserve">PENGADAAN DAN PEMASANGAN JARINGAN TM DAN TR + TRAVO SPLN UPTD PAB INUMAN </v>
          </cell>
          <cell r="P931">
            <v>2015</v>
          </cell>
          <cell r="T931" t="str">
            <v>APBD</v>
          </cell>
          <cell r="U931">
            <v>394888000</v>
          </cell>
        </row>
        <row r="934">
          <cell r="G934" t="str">
            <v>1.4.4</v>
          </cell>
          <cell r="H934" t="str">
            <v xml:space="preserve">JARINGAN </v>
          </cell>
          <cell r="U934">
            <v>54991004906.995781</v>
          </cell>
        </row>
        <row r="935">
          <cell r="F935" t="str">
            <v>4.16.01</v>
          </cell>
          <cell r="H935" t="str">
            <v>PENGADAAN KONSTRUKSI BENDUNGAN</v>
          </cell>
          <cell r="O935" t="str">
            <v>KUANSING</v>
          </cell>
          <cell r="P935">
            <v>2007</v>
          </cell>
          <cell r="T935" t="str">
            <v>APBD</v>
          </cell>
          <cell r="U935">
            <v>10790891754</v>
          </cell>
          <cell r="V935" t="str">
            <v>B</v>
          </cell>
        </row>
        <row r="936">
          <cell r="F936" t="str">
            <v>4.16.01</v>
          </cell>
          <cell r="H936" t="str">
            <v>PENGADAAN KONSTRUKSI ALIRAN SUNGAI</v>
          </cell>
          <cell r="I936" t="str">
            <v>04.16.01.01.05</v>
          </cell>
          <cell r="O936" t="str">
            <v>KUANSING</v>
          </cell>
          <cell r="P936">
            <v>2007</v>
          </cell>
          <cell r="T936" t="str">
            <v>APBD</v>
          </cell>
          <cell r="U936">
            <v>1519697850</v>
          </cell>
          <cell r="V936" t="str">
            <v>B</v>
          </cell>
        </row>
        <row r="937">
          <cell r="F937" t="str">
            <v>4.16.01</v>
          </cell>
          <cell r="H937" t="str">
            <v>PENGADAAN KONSTRUKSI JARINGAN IRIGASI</v>
          </cell>
          <cell r="I937" t="str">
            <v>04.16.01.01.05</v>
          </cell>
          <cell r="O937" t="str">
            <v>KUANSING</v>
          </cell>
          <cell r="P937">
            <v>2007</v>
          </cell>
          <cell r="T937" t="str">
            <v>APBD</v>
          </cell>
          <cell r="U937">
            <v>9817024325</v>
          </cell>
          <cell r="V937" t="str">
            <v>B</v>
          </cell>
        </row>
        <row r="938">
          <cell r="F938" t="str">
            <v>4.16.01</v>
          </cell>
          <cell r="H938" t="str">
            <v>PENGADAAN KONSTRUKSI JARINGAN IRIGASI (OPERASI DAN PEMELIHARAAN PENGAIRAN SEBANYAK 25 DI SE KAB. KUANTAN SINGINGI</v>
          </cell>
          <cell r="I938" t="str">
            <v>04.16.01.01.05</v>
          </cell>
          <cell r="O938" t="str">
            <v>KUANSING</v>
          </cell>
          <cell r="P938">
            <v>2007</v>
          </cell>
          <cell r="T938" t="str">
            <v>APBD</v>
          </cell>
          <cell r="U938">
            <v>2336767000</v>
          </cell>
          <cell r="V938" t="str">
            <v>B</v>
          </cell>
        </row>
        <row r="939">
          <cell r="F939" t="str">
            <v>4.16.01</v>
          </cell>
          <cell r="H939" t="str">
            <v>PENGADAAN KONSTRUKSI JARINGAN IRIGASI (REHABILITASI/ PEMELIHARAAN JARINGAN IRIGASI DI KEC. PANGEAN, BENAI, KUANTAN TENGAH DAN GUNUNG TOAR</v>
          </cell>
          <cell r="I939" t="str">
            <v>04.16.01.01.05</v>
          </cell>
          <cell r="O939" t="str">
            <v>KUANSING</v>
          </cell>
          <cell r="P939">
            <v>2007</v>
          </cell>
          <cell r="T939" t="str">
            <v>APBD</v>
          </cell>
          <cell r="U939">
            <v>1300003636.4000001</v>
          </cell>
          <cell r="V939" t="str">
            <v>B</v>
          </cell>
        </row>
        <row r="940">
          <cell r="F940" t="str">
            <v>4.16.01</v>
          </cell>
          <cell r="H940" t="str">
            <v>PENGADAAN KONSTRUKSI JARINGAN IRIGASI (REHABILITASI/ PEMELIHARAAN JARINGAN IRIGASI DI KEC. PANGEAN, BENAI, KUANTAN TENGAH DAN GUNUNG TOAR</v>
          </cell>
          <cell r="I940" t="str">
            <v>04.16.01.01.05</v>
          </cell>
          <cell r="O940" t="str">
            <v>KUANSING</v>
          </cell>
          <cell r="P940">
            <v>2007</v>
          </cell>
          <cell r="T940" t="str">
            <v>APBD</v>
          </cell>
          <cell r="U940">
            <v>130000363.59999999</v>
          </cell>
          <cell r="V940" t="str">
            <v>B</v>
          </cell>
        </row>
        <row r="941">
          <cell r="F941" t="str">
            <v>4.16.01</v>
          </cell>
          <cell r="H941" t="str">
            <v>PENGADAAN KONSTRUKSI JARINGAN IRIGASI (PEMELIHARAAN SALURAN IRIGASI DAN SUNGAI)</v>
          </cell>
          <cell r="I941" t="str">
            <v>04.16.01.01.05</v>
          </cell>
          <cell r="O941" t="str">
            <v>KUANSING</v>
          </cell>
          <cell r="P941">
            <v>2007</v>
          </cell>
          <cell r="T941" t="str">
            <v>APBD</v>
          </cell>
          <cell r="U941">
            <v>993901000</v>
          </cell>
          <cell r="V941" t="str">
            <v>B</v>
          </cell>
        </row>
        <row r="942">
          <cell r="F942" t="str">
            <v>4.16.01</v>
          </cell>
          <cell r="H942" t="str">
            <v>PENGADAAN KONSTRUKSI JARINGAN AIR BERSIH/AIR MINUM (PENGELOLAAN JARINGAN PIPA PVC/ WATER METER/POMPA AIR BERSIH KOMPLEK PERKANTORAN &amp; GEDUNG ABD. RAUF DALAM KONDISI TANGGAP DARURAT (SWAKELOLA)</v>
          </cell>
          <cell r="I942" t="str">
            <v>04.16.01.04.04</v>
          </cell>
          <cell r="O942" t="str">
            <v>KUANSING</v>
          </cell>
          <cell r="P942">
            <v>2007</v>
          </cell>
          <cell r="T942" t="str">
            <v>APBD</v>
          </cell>
          <cell r="U942">
            <v>474381180</v>
          </cell>
          <cell r="V942" t="str">
            <v>B</v>
          </cell>
        </row>
        <row r="943">
          <cell r="F943" t="str">
            <v>4.16.01</v>
          </cell>
          <cell r="H943" t="str">
            <v>PENGADAAN KONSTRUKSI SALURAN PEMBUANG AIR (DRAINASE DI KEC. KUANTAN TENGAH, BENAI, INUMAN, GUNUNG TOAR, SINGINGI HILIR, LOGAS TANAH DARAT)</v>
          </cell>
          <cell r="I943" t="str">
            <v>04.16.01.04.04</v>
          </cell>
          <cell r="O943" t="str">
            <v>KUANSING</v>
          </cell>
          <cell r="P943">
            <v>2007</v>
          </cell>
          <cell r="T943" t="str">
            <v>APBD</v>
          </cell>
          <cell r="U943">
            <v>2703573800</v>
          </cell>
          <cell r="V943" t="str">
            <v>B</v>
          </cell>
        </row>
        <row r="944">
          <cell r="F944" t="str">
            <v>4.16.01</v>
          </cell>
          <cell r="H944" t="str">
            <v>PENGADAAN KONSTRUKSI ALIRAN SUNGAI (PEMBANGUNAN DERMAGA PELELANGAN KARET DESA PANTAI)</v>
          </cell>
          <cell r="I944" t="str">
            <v>04.16.01.01.05</v>
          </cell>
          <cell r="O944" t="str">
            <v>KUANSING</v>
          </cell>
          <cell r="P944">
            <v>2007</v>
          </cell>
          <cell r="T944" t="str">
            <v>APBD</v>
          </cell>
          <cell r="U944">
            <v>44799000</v>
          </cell>
          <cell r="V944" t="str">
            <v>B</v>
          </cell>
        </row>
        <row r="945">
          <cell r="F945" t="str">
            <v>4.16.01</v>
          </cell>
          <cell r="H945" t="str">
            <v>PEMB. SALURAN AIR HUJAN PADA BANGUNAN KANTOR PARIWISATA, BPIPDL, PETERNAKAN DAN INFOKOM</v>
          </cell>
          <cell r="I945" t="str">
            <v>04.16.01.04.04</v>
          </cell>
          <cell r="O945" t="str">
            <v>KUANSING</v>
          </cell>
          <cell r="P945">
            <v>2008</v>
          </cell>
          <cell r="T945" t="str">
            <v>APBD</v>
          </cell>
          <cell r="U945">
            <v>387073802.91121233</v>
          </cell>
          <cell r="V945" t="str">
            <v>B</v>
          </cell>
        </row>
        <row r="946">
          <cell r="F946" t="str">
            <v>4.16.01</v>
          </cell>
          <cell r="H946" t="str">
            <v>PERLUASAN TEMPAT PARKIR KAWASAN WISATA DANAU KEBUN NOPI LB. JAMBI</v>
          </cell>
          <cell r="I946" t="str">
            <v>04.16.01.04.04</v>
          </cell>
          <cell r="O946" t="str">
            <v>KUANSING</v>
          </cell>
          <cell r="P946">
            <v>2008</v>
          </cell>
          <cell r="T946" t="str">
            <v>APBD</v>
          </cell>
          <cell r="U946">
            <v>993199090.17379224</v>
          </cell>
          <cell r="V946" t="str">
            <v>B</v>
          </cell>
        </row>
        <row r="947">
          <cell r="F947" t="str">
            <v>4.16.01</v>
          </cell>
          <cell r="H947" t="str">
            <v>PEMASANGAN BRONJONG SEI. ULO</v>
          </cell>
          <cell r="I947" t="str">
            <v>04.16.01.04.04</v>
          </cell>
          <cell r="O947" t="str">
            <v>KUANSING</v>
          </cell>
          <cell r="P947">
            <v>2008</v>
          </cell>
          <cell r="T947" t="str">
            <v>APBD</v>
          </cell>
          <cell r="U947">
            <v>254393659.82620782</v>
          </cell>
          <cell r="V947" t="str">
            <v>B</v>
          </cell>
        </row>
        <row r="948">
          <cell r="F948" t="str">
            <v>4.16.01</v>
          </cell>
          <cell r="H948" t="str">
            <v>PEMB. TURAP PENAHAN TEBING SEI. INDRAGIRI (PANCANG STAR) TELUK KUANTAN 100 M'</v>
          </cell>
          <cell r="I948" t="str">
            <v>04.16.01.04.04</v>
          </cell>
          <cell r="O948" t="str">
            <v>KUANSING</v>
          </cell>
          <cell r="P948">
            <v>2008</v>
          </cell>
          <cell r="T948" t="str">
            <v>APBD</v>
          </cell>
          <cell r="U948">
            <v>240015540</v>
          </cell>
          <cell r="V948" t="str">
            <v>B</v>
          </cell>
        </row>
        <row r="949">
          <cell r="F949" t="str">
            <v>4.16.01</v>
          </cell>
          <cell r="H949" t="str">
            <v>PEMBANGUNAN TALUD SEI. GEMURUH TELUK KUANTAN 450 M'</v>
          </cell>
          <cell r="I949" t="str">
            <v>04.16.01.04.04</v>
          </cell>
          <cell r="O949" t="str">
            <v>KUANSING</v>
          </cell>
          <cell r="P949">
            <v>2008</v>
          </cell>
          <cell r="T949" t="str">
            <v>APBD</v>
          </cell>
          <cell r="U949">
            <v>162000000</v>
          </cell>
          <cell r="V949" t="str">
            <v>B</v>
          </cell>
        </row>
        <row r="950">
          <cell r="F950" t="str">
            <v>4.16.01</v>
          </cell>
          <cell r="H950" t="str">
            <v>NORMALISASI SUNGAI LIMANGAN</v>
          </cell>
          <cell r="I950" t="str">
            <v>04.16.01.01.05</v>
          </cell>
          <cell r="O950" t="str">
            <v>SINGINGI</v>
          </cell>
          <cell r="P950">
            <v>2008</v>
          </cell>
          <cell r="T950" t="str">
            <v>APBD</v>
          </cell>
          <cell r="U950">
            <v>133560660.74659312</v>
          </cell>
          <cell r="V950" t="str">
            <v>B</v>
          </cell>
        </row>
        <row r="951">
          <cell r="F951" t="str">
            <v>4.16.01</v>
          </cell>
          <cell r="H951" t="str">
            <v>NORMALISASI SEI. MUARO TOMBANG</v>
          </cell>
          <cell r="I951" t="str">
            <v>04.16.01.01.05</v>
          </cell>
          <cell r="O951" t="str">
            <v>KUANTAN MUDIK</v>
          </cell>
          <cell r="P951">
            <v>2008</v>
          </cell>
          <cell r="T951" t="str">
            <v>APBD</v>
          </cell>
          <cell r="U951">
            <v>133367239.25340688</v>
          </cell>
          <cell r="V951" t="str">
            <v>B</v>
          </cell>
        </row>
        <row r="952">
          <cell r="F952" t="str">
            <v>4.16.01</v>
          </cell>
          <cell r="H952" t="str">
            <v>PEMBUATAN BANGUNAN PENGATUR AIR DI PISANG BEREBUS</v>
          </cell>
          <cell r="I952" t="str">
            <v>04.16.01.01.05</v>
          </cell>
          <cell r="O952" t="str">
            <v>GUNUNG TOAR</v>
          </cell>
          <cell r="P952">
            <v>2008</v>
          </cell>
          <cell r="T952" t="str">
            <v>APBD</v>
          </cell>
          <cell r="U952">
            <v>266240349.76335436</v>
          </cell>
          <cell r="V952" t="str">
            <v>B</v>
          </cell>
        </row>
        <row r="953">
          <cell r="F953" t="str">
            <v>4.16.01</v>
          </cell>
          <cell r="H953" t="str">
            <v>PEMBUATAN SALURAN PASANGAN DI PKL. INDARUNG (40/60)</v>
          </cell>
          <cell r="I953" t="str">
            <v>04.16.01.01.05</v>
          </cell>
          <cell r="O953" t="str">
            <v>SINGINGI</v>
          </cell>
          <cell r="P953">
            <v>2008</v>
          </cell>
          <cell r="T953" t="str">
            <v>APBD</v>
          </cell>
          <cell r="U953">
            <v>391678610.4209711</v>
          </cell>
          <cell r="V953" t="str">
            <v>B</v>
          </cell>
        </row>
        <row r="954">
          <cell r="F954" t="str">
            <v>4.16.01</v>
          </cell>
          <cell r="H954" t="str">
            <v>PEMBUATAN BANGUNAN PENGATUR AIR DESA DANAU KOTO RAJO</v>
          </cell>
          <cell r="I954" t="str">
            <v>04.16.01.01.05</v>
          </cell>
          <cell r="O954" t="str">
            <v>KUANTAN HILIR</v>
          </cell>
          <cell r="P954">
            <v>2008</v>
          </cell>
          <cell r="T954" t="str">
            <v>APBD</v>
          </cell>
          <cell r="U954">
            <v>78630016.685688838</v>
          </cell>
          <cell r="V954" t="str">
            <v>B</v>
          </cell>
        </row>
        <row r="955">
          <cell r="F955" t="str">
            <v>4.16.01</v>
          </cell>
          <cell r="H955" t="str">
            <v>PEMBERSIHAN GENANGAN &amp; LOANING BENDUNG ID PERHENTIAN LUAS</v>
          </cell>
          <cell r="I955" t="str">
            <v>04.16.01.01.05</v>
          </cell>
          <cell r="O955" t="str">
            <v>LOGAS TANAH DARAT'</v>
          </cell>
          <cell r="P955">
            <v>2008</v>
          </cell>
          <cell r="T955" t="str">
            <v>APBD</v>
          </cell>
          <cell r="U955">
            <v>162801023.12998566</v>
          </cell>
          <cell r="V955" t="str">
            <v>B</v>
          </cell>
        </row>
        <row r="956">
          <cell r="F956" t="str">
            <v>4.16.01</v>
          </cell>
          <cell r="H956" t="str">
            <v>PENGADAAN KONSTRUKSI JARINGAN IRIGASI</v>
          </cell>
          <cell r="I956" t="str">
            <v>04.16.01.01.05</v>
          </cell>
          <cell r="O956" t="str">
            <v/>
          </cell>
          <cell r="P956">
            <v>2008</v>
          </cell>
          <cell r="T956" t="str">
            <v>APBD</v>
          </cell>
          <cell r="U956">
            <v>1346900000</v>
          </cell>
        </row>
        <row r="957">
          <cell r="F957" t="str">
            <v>4.16.01</v>
          </cell>
          <cell r="H957" t="str">
            <v>REHABILITASI BENDUNG DI LB. AMBACANG II</v>
          </cell>
          <cell r="I957" t="str">
            <v>04.16.01.01.05</v>
          </cell>
          <cell r="O957" t="str">
            <v>HULU KUANTAN</v>
          </cell>
          <cell r="P957">
            <v>2008</v>
          </cell>
          <cell r="T957" t="str">
            <v>APBD</v>
          </cell>
          <cell r="U957">
            <v>103501800</v>
          </cell>
          <cell r="V957" t="str">
            <v>B</v>
          </cell>
        </row>
        <row r="958">
          <cell r="F958" t="str">
            <v>4.16.01</v>
          </cell>
          <cell r="H958" t="str">
            <v>REHABILITASI BENDUNG DI RUMBIO TALUK</v>
          </cell>
          <cell r="I958" t="str">
            <v>04.16.01.01.05</v>
          </cell>
          <cell r="O958" t="str">
            <v>KUANTAN TENGAH</v>
          </cell>
          <cell r="P958">
            <v>2008</v>
          </cell>
          <cell r="T958" t="str">
            <v>APBD</v>
          </cell>
          <cell r="U958">
            <v>126169200</v>
          </cell>
          <cell r="V958" t="str">
            <v>B</v>
          </cell>
        </row>
        <row r="959">
          <cell r="F959" t="str">
            <v>4.16.01</v>
          </cell>
          <cell r="H959" t="str">
            <v>REHABILITASI SALURAN PASANGAN DI BASERAH I</v>
          </cell>
          <cell r="I959" t="str">
            <v>04.16.01.01.05</v>
          </cell>
          <cell r="O959" t="str">
            <v>KUANTAN HILIR</v>
          </cell>
          <cell r="P959">
            <v>2008</v>
          </cell>
          <cell r="T959" t="str">
            <v>APBD</v>
          </cell>
          <cell r="U959">
            <v>166466700</v>
          </cell>
          <cell r="V959" t="str">
            <v>B</v>
          </cell>
        </row>
        <row r="960">
          <cell r="F960" t="str">
            <v>4.16.01</v>
          </cell>
          <cell r="H960" t="str">
            <v>REHABILITASI SALURAN PASANGAN DI SENTAJO II</v>
          </cell>
          <cell r="I960" t="str">
            <v>04.16.01.01.05</v>
          </cell>
          <cell r="O960" t="str">
            <v>KUANTAN TENGAH</v>
          </cell>
          <cell r="P960">
            <v>2008</v>
          </cell>
          <cell r="T960" t="str">
            <v>APBD</v>
          </cell>
          <cell r="U960">
            <v>103188000</v>
          </cell>
          <cell r="V960" t="str">
            <v>B</v>
          </cell>
        </row>
        <row r="961">
          <cell r="F961" t="str">
            <v>4.16.01</v>
          </cell>
          <cell r="H961" t="str">
            <v>REHABILITASI BANGUNAN BENDUNG ID GUNUNG KESIANGAN</v>
          </cell>
          <cell r="I961" t="str">
            <v>04.16.01.01.05</v>
          </cell>
          <cell r="O961" t="str">
            <v>GUNUNG KESIANGAN</v>
          </cell>
          <cell r="P961">
            <v>2008</v>
          </cell>
          <cell r="T961" t="str">
            <v>APBD</v>
          </cell>
          <cell r="U961">
            <v>170169300</v>
          </cell>
          <cell r="V961" t="str">
            <v>B</v>
          </cell>
        </row>
        <row r="962">
          <cell r="F962" t="str">
            <v>4.16.01</v>
          </cell>
          <cell r="H962" t="str">
            <v>REHABILITASI SALURAN PASANGAN DI KINALI</v>
          </cell>
          <cell r="I962" t="str">
            <v>04.16.01.01.05</v>
          </cell>
          <cell r="O962" t="str">
            <v>KUANTAN MUDIK</v>
          </cell>
          <cell r="P962">
            <v>2008</v>
          </cell>
          <cell r="T962" t="str">
            <v>APBD</v>
          </cell>
          <cell r="U962">
            <v>88200000</v>
          </cell>
          <cell r="V962" t="str">
            <v>B</v>
          </cell>
        </row>
        <row r="963">
          <cell r="F963" t="str">
            <v>4.16.01</v>
          </cell>
          <cell r="H963" t="str">
            <v>PENINGKATAN SALURAN IRIGASI DI SEBERANG GUNUNG</v>
          </cell>
          <cell r="I963" t="str">
            <v>04.16.01.01.05</v>
          </cell>
          <cell r="O963" t="str">
            <v>GUNUNG TOAR</v>
          </cell>
          <cell r="P963">
            <v>2008</v>
          </cell>
          <cell r="T963" t="str">
            <v>APBD</v>
          </cell>
          <cell r="U963">
            <v>103501800</v>
          </cell>
          <cell r="V963" t="str">
            <v>B</v>
          </cell>
        </row>
        <row r="964">
          <cell r="F964" t="str">
            <v>4.16.01</v>
          </cell>
          <cell r="H964" t="str">
            <v>PENINGKATAN SALURAN IRIGASI ID GUNUNG KESIANGAN</v>
          </cell>
          <cell r="I964" t="str">
            <v>04.16.01.01.05</v>
          </cell>
          <cell r="O964" t="str">
            <v>GUNUNG KESIANGAN</v>
          </cell>
          <cell r="P964">
            <v>2008</v>
          </cell>
          <cell r="T964" t="str">
            <v>APBD</v>
          </cell>
          <cell r="U964">
            <v>100798200</v>
          </cell>
          <cell r="V964" t="str">
            <v>B</v>
          </cell>
        </row>
        <row r="965">
          <cell r="F965" t="str">
            <v>4.16.01</v>
          </cell>
          <cell r="H965" t="str">
            <v>PENINGKATAN SALURAN IRIGASI DI SEI. PAING</v>
          </cell>
          <cell r="I965" t="str">
            <v>04.16.01.01.05</v>
          </cell>
          <cell r="O965" t="str">
            <v>KUANTAN TENGAH</v>
          </cell>
          <cell r="P965">
            <v>2008</v>
          </cell>
          <cell r="T965" t="str">
            <v>APBD</v>
          </cell>
          <cell r="U965">
            <v>99850500</v>
          </cell>
          <cell r="V965" t="str">
            <v>B</v>
          </cell>
        </row>
        <row r="966">
          <cell r="F966" t="str">
            <v>4.16.01</v>
          </cell>
          <cell r="H966" t="str">
            <v>PENINGKATAN SALURAN IRIGASI DI BASERAH II</v>
          </cell>
          <cell r="I966" t="str">
            <v>04.16.01.01.05</v>
          </cell>
          <cell r="O966" t="str">
            <v>KUANTAN HILIR</v>
          </cell>
          <cell r="P966">
            <v>2008</v>
          </cell>
          <cell r="T966" t="str">
            <v>APBD</v>
          </cell>
          <cell r="U966">
            <v>155017800</v>
          </cell>
          <cell r="V966" t="str">
            <v>B</v>
          </cell>
        </row>
        <row r="967">
          <cell r="F967" t="str">
            <v>4.16.01</v>
          </cell>
          <cell r="H967" t="str">
            <v>REHABILITASI BENDUNG DI LB. AMBACANG II</v>
          </cell>
          <cell r="I967" t="str">
            <v>04.16.01.01.05</v>
          </cell>
          <cell r="O967" t="str">
            <v>HULU KUANTAN</v>
          </cell>
          <cell r="P967">
            <v>2008</v>
          </cell>
          <cell r="T967" t="str">
            <v>APBD</v>
          </cell>
          <cell r="U967">
            <v>11500000</v>
          </cell>
          <cell r="V967" t="str">
            <v>B</v>
          </cell>
        </row>
        <row r="968">
          <cell r="F968" t="str">
            <v>4.16.01</v>
          </cell>
          <cell r="H968" t="str">
            <v>REHABILITASI BENDUNG DI RUMBIO TALUK</v>
          </cell>
          <cell r="I968" t="str">
            <v>04.16.01.01.05</v>
          </cell>
          <cell r="O968" t="str">
            <v>KUANTAN TENGAH</v>
          </cell>
          <cell r="P968">
            <v>2008</v>
          </cell>
          <cell r="T968" t="str">
            <v>APBD</v>
          </cell>
          <cell r="U968">
            <v>14018800</v>
          </cell>
          <cell r="V968" t="str">
            <v>B</v>
          </cell>
        </row>
        <row r="969">
          <cell r="F969" t="str">
            <v>4.16.01</v>
          </cell>
          <cell r="H969" t="str">
            <v>REHABILITASI SALURAN PASANGAN DI BASERAH I</v>
          </cell>
          <cell r="I969" t="str">
            <v>04.16.01.01.05</v>
          </cell>
          <cell r="O969" t="str">
            <v>KUANTAN HILIR</v>
          </cell>
          <cell r="P969">
            <v>2008</v>
          </cell>
          <cell r="T969" t="str">
            <v>APBD</v>
          </cell>
          <cell r="U969">
            <v>18496300</v>
          </cell>
          <cell r="V969" t="str">
            <v>B</v>
          </cell>
        </row>
        <row r="970">
          <cell r="F970" t="str">
            <v>4.16.01</v>
          </cell>
          <cell r="H970" t="str">
            <v>REHABILITASI SALURAN PASANGAN DI SENTAJO II</v>
          </cell>
          <cell r="I970" t="str">
            <v>04.16.01.01.05</v>
          </cell>
          <cell r="O970" t="str">
            <v>KUANTAN TENGAH</v>
          </cell>
          <cell r="P970">
            <v>2008</v>
          </cell>
          <cell r="T970" t="str">
            <v>APBD</v>
          </cell>
          <cell r="U970">
            <v>11250000</v>
          </cell>
          <cell r="V970" t="str">
            <v>B</v>
          </cell>
        </row>
        <row r="971">
          <cell r="F971" t="str">
            <v>4.16.01</v>
          </cell>
          <cell r="H971" t="str">
            <v>REHABILITASI BANGUNAN BENDUNG ID GUNUNG KESIANGAN</v>
          </cell>
          <cell r="I971" t="str">
            <v>04.16.01.01.05</v>
          </cell>
          <cell r="O971" t="str">
            <v>GUNUNG KESIANGAN</v>
          </cell>
          <cell r="P971">
            <v>2008</v>
          </cell>
          <cell r="T971" t="str">
            <v>APBD</v>
          </cell>
          <cell r="U971">
            <v>18907700</v>
          </cell>
          <cell r="V971" t="str">
            <v>B</v>
          </cell>
        </row>
        <row r="972">
          <cell r="F972" t="str">
            <v>4.16.01</v>
          </cell>
          <cell r="H972" t="str">
            <v>REHABILITASI SALURAN PASANGAN DI KINALI</v>
          </cell>
          <cell r="I972" t="str">
            <v>04.16.01.01.05</v>
          </cell>
          <cell r="O972" t="str">
            <v>KUANTAN MUDIK</v>
          </cell>
          <cell r="P972">
            <v>2008</v>
          </cell>
          <cell r="T972" t="str">
            <v>APBD</v>
          </cell>
          <cell r="U972">
            <v>9800000</v>
          </cell>
          <cell r="V972" t="str">
            <v>B</v>
          </cell>
        </row>
        <row r="973">
          <cell r="F973" t="str">
            <v>4.16.01</v>
          </cell>
          <cell r="H973" t="str">
            <v>PENINGKATAN SALURAN IRIGASI DI SEBERANG GUNUNG</v>
          </cell>
          <cell r="I973" t="str">
            <v>04.16.01.01.05</v>
          </cell>
          <cell r="O973" t="str">
            <v>GUNUNG TOAR</v>
          </cell>
          <cell r="P973">
            <v>2008</v>
          </cell>
          <cell r="T973" t="str">
            <v>APBD</v>
          </cell>
          <cell r="U973">
            <v>11700000</v>
          </cell>
          <cell r="V973" t="str">
            <v>B</v>
          </cell>
        </row>
        <row r="974">
          <cell r="F974" t="str">
            <v>4.16.01</v>
          </cell>
          <cell r="H974" t="str">
            <v>PENINGKATAN SALURAN IRIGASI ID GUNUNG KESIANGAN</v>
          </cell>
          <cell r="I974" t="str">
            <v>04.16.01.01.05</v>
          </cell>
          <cell r="O974" t="str">
            <v>GUNUNG KESIANGAN</v>
          </cell>
          <cell r="P974">
            <v>2008</v>
          </cell>
          <cell r="T974" t="str">
            <v>APBD</v>
          </cell>
          <cell r="U974">
            <v>11000000</v>
          </cell>
          <cell r="V974" t="str">
            <v>B</v>
          </cell>
        </row>
        <row r="975">
          <cell r="F975" t="str">
            <v>4.16.01</v>
          </cell>
          <cell r="H975" t="str">
            <v>PENINGKATAN SALURAN IRIGASI DI SEI. PAING</v>
          </cell>
          <cell r="I975" t="str">
            <v>04.16.01.01.05</v>
          </cell>
          <cell r="O975" t="str">
            <v>KUANTAN TENGAH</v>
          </cell>
          <cell r="P975">
            <v>2008</v>
          </cell>
          <cell r="T975" t="str">
            <v>APBD</v>
          </cell>
          <cell r="U975">
            <v>11094500</v>
          </cell>
          <cell r="V975" t="str">
            <v>B</v>
          </cell>
        </row>
        <row r="976">
          <cell r="F976" t="str">
            <v>4.16.01</v>
          </cell>
          <cell r="H976" t="str">
            <v>PENINGKATAN SALURAN IRIGASI DI BASERAH II</v>
          </cell>
          <cell r="I976" t="str">
            <v>04.16.01.01.05</v>
          </cell>
          <cell r="O976" t="str">
            <v>KUANTAN HILIR</v>
          </cell>
          <cell r="P976">
            <v>2008</v>
          </cell>
          <cell r="T976" t="str">
            <v>APBD</v>
          </cell>
          <cell r="U976">
            <v>17224400</v>
          </cell>
          <cell r="V976" t="str">
            <v>B</v>
          </cell>
        </row>
        <row r="977">
          <cell r="F977" t="str">
            <v>4.16.01</v>
          </cell>
          <cell r="H977" t="str">
            <v>PENGADAAN KONSTRUKSI JARINGAN AIR BERSIH/AIR MINUM (KEGIATAN SARANA DAN PRASARANA AIR BERSIH DALAM KONDISI TANGGAP DARURAT)</v>
          </cell>
          <cell r="I977" t="str">
            <v>04.16.01.01.05</v>
          </cell>
          <cell r="O977" t="str">
            <v/>
          </cell>
          <cell r="P977">
            <v>2008</v>
          </cell>
          <cell r="T977" t="str">
            <v>APBD</v>
          </cell>
          <cell r="U977">
            <v>487790000</v>
          </cell>
        </row>
        <row r="978">
          <cell r="F978" t="str">
            <v>4.16.01</v>
          </cell>
          <cell r="H978" t="str">
            <v>PENGADAAN KONSTRUKSI BANGUNAN AIR (PEMBANGUNAN PAKET IPA DI KEC. CERENTI, DAN PANGEAN)</v>
          </cell>
          <cell r="I978" t="str">
            <v>04.16.01.01.05</v>
          </cell>
          <cell r="O978" t="str">
            <v/>
          </cell>
          <cell r="P978">
            <v>2008</v>
          </cell>
          <cell r="T978" t="str">
            <v>APBD</v>
          </cell>
          <cell r="U978">
            <v>2611532728</v>
          </cell>
        </row>
        <row r="979">
          <cell r="F979" t="str">
            <v>4.16.01</v>
          </cell>
          <cell r="H979" t="str">
            <v>PENGADAAN KONSTRUKSI JARINGAN AIR KOTOR (PEMBANGUNAN MCK DI KEC. CERENTI DAN PANGEAN)</v>
          </cell>
          <cell r="I979" t="str">
            <v>04.16.01.01.05</v>
          </cell>
          <cell r="O979" t="str">
            <v>CERENTI</v>
          </cell>
          <cell r="P979">
            <v>2008</v>
          </cell>
          <cell r="T979" t="str">
            <v>APBD</v>
          </cell>
          <cell r="U979">
            <v>278070909</v>
          </cell>
          <cell r="V979" t="str">
            <v>B</v>
          </cell>
        </row>
        <row r="980">
          <cell r="F980" t="str">
            <v>4.16.01</v>
          </cell>
          <cell r="H980" t="str">
            <v>PENGADAAN KONSTRUKSI BANGUNAN AIR (PEMBANGUNAN PAKET IPA DAN PERAWATAN INSTALASI PENGOLAHAN AIR SERTA OPTIMALISASI MESIN GENSET DI KEC. CERENTI, DAN PANGEAN)</v>
          </cell>
          <cell r="I980" t="str">
            <v>04.16.01.01.05</v>
          </cell>
          <cell r="O980" t="str">
            <v>CERENTI</v>
          </cell>
          <cell r="P980">
            <v>2008</v>
          </cell>
          <cell r="T980" t="str">
            <v>APBD</v>
          </cell>
          <cell r="U980">
            <v>261153272</v>
          </cell>
          <cell r="V980" t="str">
            <v>B</v>
          </cell>
        </row>
        <row r="981">
          <cell r="F981" t="str">
            <v>4.16.01</v>
          </cell>
          <cell r="H981" t="str">
            <v>PENGADAAN KONSTRUKSI JARINGAN AIR (PEMBANGUNAN SISTEM PRASARANA SANITASI 8 DESA DI KEC. CERENTI DAN PANGEAN)</v>
          </cell>
          <cell r="I981" t="str">
            <v>04.16.01.01.05</v>
          </cell>
          <cell r="O981" t="str">
            <v>CERENTI</v>
          </cell>
          <cell r="P981">
            <v>2008</v>
          </cell>
          <cell r="T981" t="str">
            <v>APBD</v>
          </cell>
          <cell r="U981">
            <v>27807091</v>
          </cell>
          <cell r="V981" t="str">
            <v>B</v>
          </cell>
        </row>
        <row r="982">
          <cell r="F982" t="str">
            <v>4.16.01</v>
          </cell>
          <cell r="H982" t="str">
            <v>PENGADAAN KONSTRUKSI JARINGAN AIR BERSIH/AIR MINUM (PENGADAAN DAN PEMASANGAN PIPA PVC SERTA KELENGKAPANNYA DAN WATER METER SAMBUNGAN RUMAH/ SR)</v>
          </cell>
          <cell r="I982" t="str">
            <v>04.16.01.01.05</v>
          </cell>
          <cell r="O982" t="str">
            <v/>
          </cell>
          <cell r="P982">
            <v>2008</v>
          </cell>
          <cell r="T982" t="str">
            <v>APBD</v>
          </cell>
          <cell r="U982">
            <v>1208559000</v>
          </cell>
        </row>
        <row r="983">
          <cell r="F983" t="str">
            <v>4.16.01</v>
          </cell>
          <cell r="H983" t="str">
            <v>PENGADAAN KONSTRUKSI JARINGAN AIR KOTOR (PEMBANGUNAN MCK DI 8 DESA KEC. INUMAN)</v>
          </cell>
          <cell r="I983" t="str">
            <v>04.16.01.01.05</v>
          </cell>
          <cell r="O983" t="str">
            <v/>
          </cell>
          <cell r="P983">
            <v>2008</v>
          </cell>
          <cell r="T983" t="str">
            <v>APBD</v>
          </cell>
          <cell r="U983">
            <v>278624000</v>
          </cell>
          <cell r="V983" t="str">
            <v>B</v>
          </cell>
        </row>
        <row r="984">
          <cell r="F984" t="str">
            <v>4.16.01</v>
          </cell>
          <cell r="H984" t="str">
            <v>PENGADAAN KONSTRUKSI SALURAN PEMBUANG AIR</v>
          </cell>
          <cell r="I984" t="str">
            <v>04.16.01.01.05</v>
          </cell>
          <cell r="O984" t="str">
            <v/>
          </cell>
          <cell r="P984">
            <v>2008</v>
          </cell>
          <cell r="T984" t="str">
            <v>APBD</v>
          </cell>
          <cell r="U984">
            <v>58546000</v>
          </cell>
        </row>
        <row r="985">
          <cell r="F985" t="str">
            <v>4.16.01</v>
          </cell>
          <cell r="H985" t="str">
            <v>PENGADAAN KONSTRUKSI SALURAN PEMBUANG AIR</v>
          </cell>
          <cell r="I985" t="str">
            <v>04.16.01.01.05</v>
          </cell>
          <cell r="O985" t="str">
            <v/>
          </cell>
          <cell r="P985">
            <v>2008</v>
          </cell>
          <cell r="T985" t="str">
            <v>APBD</v>
          </cell>
          <cell r="U985">
            <v>962466046.16631413</v>
          </cell>
          <cell r="V985" t="str">
            <v>B</v>
          </cell>
        </row>
        <row r="986">
          <cell r="F986" t="str">
            <v>4.16.01</v>
          </cell>
          <cell r="H986" t="str">
            <v>REHABILITASI JARINGAN IRIGASI DI PANGKALAN INDARUNG</v>
          </cell>
          <cell r="I986" t="str">
            <v>04.16.01.01.05</v>
          </cell>
          <cell r="O986" t="str">
            <v>PANGKALAN INDARUNG</v>
          </cell>
          <cell r="P986">
            <v>2013</v>
          </cell>
          <cell r="T986" t="str">
            <v>APBD</v>
          </cell>
          <cell r="U986">
            <v>188000000</v>
          </cell>
        </row>
        <row r="987">
          <cell r="F987" t="str">
            <v>4.16.01</v>
          </cell>
          <cell r="H987" t="str">
            <v>BPA DAN SALURAN PEMBUANG DESA SEI. PL. BUSUK</v>
          </cell>
          <cell r="I987" t="str">
            <v>04.16.01.01.05</v>
          </cell>
          <cell r="O987" t="str">
            <v>SEI. PL. BUSUK</v>
          </cell>
          <cell r="P987">
            <v>2013</v>
          </cell>
          <cell r="T987" t="str">
            <v>APBD</v>
          </cell>
          <cell r="U987">
            <v>390003200</v>
          </cell>
        </row>
        <row r="988">
          <cell r="F988" t="str">
            <v>4.16.01</v>
          </cell>
          <cell r="H988" t="str">
            <v>REHABILITASI SALURAN PASANGAN DI SIMANDOLAK I (635)</v>
          </cell>
          <cell r="I988" t="str">
            <v>04.16.01.01.05</v>
          </cell>
          <cell r="O988" t="str">
            <v>SIMANDOLAK I</v>
          </cell>
          <cell r="P988">
            <v>2013</v>
          </cell>
          <cell r="T988" t="str">
            <v>APBD</v>
          </cell>
          <cell r="U988">
            <v>94800000</v>
          </cell>
        </row>
        <row r="989">
          <cell r="F989" t="str">
            <v>4.16.01</v>
          </cell>
          <cell r="H989" t="str">
            <v>PENANGANAN KERUSAKAN TANGGUL BENDUNGAN DI PAUH PANGEAN (PENANGGULANGAN BENCANA ALAM)</v>
          </cell>
          <cell r="I989" t="str">
            <v>04.16.01.01.05</v>
          </cell>
          <cell r="O989" t="str">
            <v>PAUH PANGEAN</v>
          </cell>
          <cell r="P989">
            <v>2013</v>
          </cell>
          <cell r="T989" t="str">
            <v>APBD</v>
          </cell>
          <cell r="U989">
            <v>369945000</v>
          </cell>
        </row>
        <row r="990">
          <cell r="F990" t="str">
            <v>4.16.01</v>
          </cell>
          <cell r="H990" t="str">
            <v>PEMBUATAN TANGGUL DARURAT BENDUNG IRIGASI PANGKALAN INDARUNG (PENANGGULANGAN BENCANA ALAM)</v>
          </cell>
          <cell r="I990" t="str">
            <v>04.16.01.01.05</v>
          </cell>
          <cell r="O990" t="str">
            <v>PANGKALAN INDARUNG</v>
          </cell>
          <cell r="P990">
            <v>2013</v>
          </cell>
          <cell r="T990" t="str">
            <v>APBD</v>
          </cell>
          <cell r="U990">
            <v>156828000</v>
          </cell>
        </row>
        <row r="991">
          <cell r="F991" t="str">
            <v>4.16.01</v>
          </cell>
          <cell r="H991" t="str">
            <v>PENGADAAN PEMASANGAN PIPA PVC KE RUMAH DINAS JABATAN,PERUMAHAN DOKTER DAN PERKANTORAN PEMDA (KANTOR INFOKOM,PARIWISATA, BLHPI DAN PETERNAKAN)</v>
          </cell>
          <cell r="I991" t="str">
            <v>04.16.01.01.05</v>
          </cell>
          <cell r="O991" t="str">
            <v>PERUMAHAN DOKTER DAN PERKANTORAN PEMDA</v>
          </cell>
          <cell r="P991">
            <v>2009</v>
          </cell>
          <cell r="T991" t="str">
            <v>APBD</v>
          </cell>
          <cell r="U991">
            <v>766949312.29735994</v>
          </cell>
        </row>
        <row r="992">
          <cell r="F992" t="str">
            <v>4.16.01</v>
          </cell>
          <cell r="H992" t="str">
            <v>PEMBANGUNAN PAKET IPA BARU KAP. 10 L/DT LOKASI BASERAH</v>
          </cell>
          <cell r="I992" t="str">
            <v>04.16.01.01.05</v>
          </cell>
          <cell r="O992" t="str">
            <v>BASERAH</v>
          </cell>
          <cell r="P992">
            <v>2009</v>
          </cell>
          <cell r="T992" t="str">
            <v>APBD</v>
          </cell>
          <cell r="U992">
            <v>1568052481.3917563</v>
          </cell>
        </row>
        <row r="993">
          <cell r="F993" t="str">
            <v>4.16.01</v>
          </cell>
          <cell r="H993" t="str">
            <v xml:space="preserve">WATER METER &amp; POMPA </v>
          </cell>
          <cell r="I993" t="str">
            <v>04.16.01.04.04</v>
          </cell>
          <cell r="O993" t="str">
            <v/>
          </cell>
          <cell r="P993">
            <v>2010</v>
          </cell>
          <cell r="T993" t="str">
            <v>APBD</v>
          </cell>
          <cell r="U993">
            <v>474869332.85883301</v>
          </cell>
        </row>
        <row r="994">
          <cell r="F994" t="str">
            <v>4.16.01</v>
          </cell>
          <cell r="H994" t="str">
            <v>PIPA PVC</v>
          </cell>
          <cell r="I994" t="str">
            <v>04.16.01.04.04</v>
          </cell>
          <cell r="O994" t="str">
            <v/>
          </cell>
          <cell r="P994">
            <v>2010</v>
          </cell>
          <cell r="T994" t="str">
            <v>APBD</v>
          </cell>
          <cell r="U994">
            <v>406454267.44035602</v>
          </cell>
        </row>
        <row r="995">
          <cell r="F995" t="str">
            <v>4.16.01</v>
          </cell>
          <cell r="H995" t="str">
            <v>PENGADAAN POMPAINJEKSI BAHAN KIMIA</v>
          </cell>
          <cell r="I995" t="str">
            <v>04.16.01.01.02</v>
          </cell>
          <cell r="O995" t="str">
            <v/>
          </cell>
          <cell r="P995">
            <v>2011</v>
          </cell>
          <cell r="U995">
            <v>49225000</v>
          </cell>
        </row>
        <row r="996">
          <cell r="F996" t="str">
            <v>4.16.01</v>
          </cell>
          <cell r="H996" t="str">
            <v>PENGADAAN DAN PEMASANGAN PIPA PVC DAN WATER METER SAMBUNGAN RUMAH (SR) UNIT KAB. KUANTAN SINGINGI</v>
          </cell>
          <cell r="I996" t="str">
            <v>04.16.01.04.04</v>
          </cell>
          <cell r="J996" t="str">
            <v>0001</v>
          </cell>
          <cell r="O996" t="str">
            <v xml:space="preserve">TELUK KUANTAN </v>
          </cell>
          <cell r="P996">
            <v>2011</v>
          </cell>
          <cell r="T996" t="str">
            <v>APBD</v>
          </cell>
          <cell r="U996">
            <v>360271116.84319699</v>
          </cell>
        </row>
        <row r="997">
          <cell r="F997" t="str">
            <v>4.16.01</v>
          </cell>
          <cell r="H997" t="str">
            <v>PENGADAAN POMPA IMTEK 30 LT/DT</v>
          </cell>
          <cell r="I997" t="str">
            <v>04.16.01.01.02</v>
          </cell>
          <cell r="J997" t="str">
            <v>0001</v>
          </cell>
          <cell r="O997" t="str">
            <v xml:space="preserve">TELUK KUANTAN </v>
          </cell>
          <cell r="P997">
            <v>2011</v>
          </cell>
          <cell r="T997" t="str">
            <v>APBD</v>
          </cell>
          <cell r="U997">
            <v>105422055.34248437</v>
          </cell>
        </row>
        <row r="998">
          <cell r="F998" t="str">
            <v>4.16.01</v>
          </cell>
          <cell r="H998" t="str">
            <v>PENGADAAN POMPA IMTEK 20 LT/DT</v>
          </cell>
          <cell r="I998" t="str">
            <v>04.16.01.01.02</v>
          </cell>
          <cell r="J998" t="str">
            <v>0002</v>
          </cell>
          <cell r="O998" t="str">
            <v xml:space="preserve">TELUK KUANTAN </v>
          </cell>
          <cell r="P998">
            <v>2011</v>
          </cell>
          <cell r="T998" t="str">
            <v>APBD</v>
          </cell>
          <cell r="U998">
            <v>82118232.582566783</v>
          </cell>
        </row>
        <row r="999">
          <cell r="F999" t="str">
            <v>4.16.01</v>
          </cell>
          <cell r="H999" t="str">
            <v>PENGADAAN POMPA IMTEK 10 LT/DT</v>
          </cell>
          <cell r="I999" t="str">
            <v>04.16.01.01.02</v>
          </cell>
          <cell r="J999" t="str">
            <v>0003</v>
          </cell>
          <cell r="O999" t="str">
            <v xml:space="preserve">TELUK KUANTAN </v>
          </cell>
          <cell r="P999">
            <v>2011</v>
          </cell>
          <cell r="T999" t="str">
            <v>APBD</v>
          </cell>
          <cell r="U999">
            <v>162793847.5657101</v>
          </cell>
        </row>
        <row r="1000">
          <cell r="F1000" t="str">
            <v>4.16.01</v>
          </cell>
          <cell r="H1000" t="str">
            <v>PENGADAAN POMPA DISTRIBUSI 20 LT/DT</v>
          </cell>
          <cell r="I1000" t="str">
            <v>04.16.01.01.02</v>
          </cell>
          <cell r="J1000" t="str">
            <v>0004</v>
          </cell>
          <cell r="O1000" t="str">
            <v xml:space="preserve">TELUK KUANTAN </v>
          </cell>
          <cell r="P1000">
            <v>2011</v>
          </cell>
          <cell r="T1000" t="str">
            <v>APBD</v>
          </cell>
          <cell r="U1000">
            <v>45039631.159846455</v>
          </cell>
        </row>
        <row r="1001">
          <cell r="F1001" t="str">
            <v>4.16.01</v>
          </cell>
          <cell r="H1001" t="str">
            <v>PENGADAAN POMPA DISTRIBUSI 10 LT/DT</v>
          </cell>
          <cell r="I1001" t="str">
            <v>04.16.01.01.02</v>
          </cell>
          <cell r="J1001" t="str">
            <v>0005</v>
          </cell>
          <cell r="O1001" t="str">
            <v xml:space="preserve">TELUK KUANTAN </v>
          </cell>
          <cell r="P1001">
            <v>2011</v>
          </cell>
          <cell r="T1001" t="str">
            <v>APBD</v>
          </cell>
          <cell r="U1001">
            <v>38395822.261578523</v>
          </cell>
        </row>
        <row r="1002">
          <cell r="F1002" t="str">
            <v>4.16.01</v>
          </cell>
          <cell r="H1002" t="str">
            <v>PENGADAAN DAN PEMASANGAN PIPA PVC &amp; ACCESORIS (DDUB)</v>
          </cell>
          <cell r="I1002" t="str">
            <v>04.16.01.04.01</v>
          </cell>
          <cell r="J1002" t="str">
            <v>0001</v>
          </cell>
          <cell r="O1002" t="str">
            <v xml:space="preserve">INUMAN </v>
          </cell>
          <cell r="P1002">
            <v>2012</v>
          </cell>
          <cell r="T1002" t="str">
            <v>APBD</v>
          </cell>
          <cell r="U1002">
            <v>493388676.94870102</v>
          </cell>
        </row>
        <row r="1003">
          <cell r="F1003" t="str">
            <v>4.16.01</v>
          </cell>
          <cell r="H1003" t="str">
            <v>PENGADAAN DAN PEMASANGAN JARINGAN DISTRIBUSI DAN WATER</v>
          </cell>
          <cell r="I1003" t="str">
            <v>04.16.01.02.01</v>
          </cell>
          <cell r="J1003" t="str">
            <v>0002</v>
          </cell>
          <cell r="O1003" t="str">
            <v xml:space="preserve">LOGAS TANAH DARAT </v>
          </cell>
          <cell r="P1003">
            <v>2012</v>
          </cell>
          <cell r="T1003" t="str">
            <v>APBD</v>
          </cell>
          <cell r="U1003">
            <v>388878394.88692087</v>
          </cell>
        </row>
        <row r="1004">
          <cell r="F1004" t="str">
            <v>4.16.01</v>
          </cell>
          <cell r="H1004" t="str">
            <v>PENGADAAN DAN PEMASANGAN TIANG KABEL POMPA INTAKE</v>
          </cell>
          <cell r="I1004" t="str">
            <v>04.16.01.02.01</v>
          </cell>
          <cell r="J1004" t="str">
            <v>0003</v>
          </cell>
          <cell r="O1004" t="str">
            <v xml:space="preserve">KUANTAN HILIR </v>
          </cell>
          <cell r="P1004">
            <v>2012</v>
          </cell>
          <cell r="T1004" t="str">
            <v>APBD</v>
          </cell>
          <cell r="U1004">
            <v>30012703.490769427</v>
          </cell>
        </row>
        <row r="1005">
          <cell r="F1005" t="str">
            <v>4.16.01</v>
          </cell>
          <cell r="H1005" t="str">
            <v>PENGADAAN DAN PEMASANGAN WATER METER INDUK DIAMETER</v>
          </cell>
          <cell r="I1005" t="str">
            <v>04.16.01.02.01</v>
          </cell>
          <cell r="J1005" t="str">
            <v>0004</v>
          </cell>
          <cell r="O1005" t="str">
            <v xml:space="preserve">KUANTAN TENGAH </v>
          </cell>
          <cell r="P1005">
            <v>2012</v>
          </cell>
          <cell r="T1005" t="str">
            <v>APBD</v>
          </cell>
          <cell r="U1005">
            <v>49449125.880956002</v>
          </cell>
        </row>
        <row r="1006">
          <cell r="F1006" t="str">
            <v>4.16.01</v>
          </cell>
          <cell r="H1006" t="str">
            <v>PENGADAAN DAN PEMASANGAN JARINGAN DISTRIBUSI DAN WATER</v>
          </cell>
          <cell r="I1006" t="str">
            <v>04.16.01.02.01</v>
          </cell>
          <cell r="J1006" t="str">
            <v>0005</v>
          </cell>
          <cell r="O1006" t="str">
            <v xml:space="preserve">KUANTAN TENGAH </v>
          </cell>
          <cell r="P1006">
            <v>2012</v>
          </cell>
          <cell r="T1006" t="str">
            <v>APBD</v>
          </cell>
          <cell r="U1006">
            <v>482796398.79265285</v>
          </cell>
        </row>
        <row r="1007">
          <cell r="F1007" t="str">
            <v>4.16.01</v>
          </cell>
          <cell r="H1007" t="str">
            <v>PEMASANGAN JARINGAN TM DAN TR + TRAFO STANDAR PLN BPAM PANGEAN</v>
          </cell>
          <cell r="I1007" t="str">
            <v>04.16.02.02.01</v>
          </cell>
          <cell r="J1007" t="str">
            <v>0001</v>
          </cell>
          <cell r="O1007" t="str">
            <v>PANGEAN</v>
          </cell>
          <cell r="P1007">
            <v>2013</v>
          </cell>
          <cell r="T1007" t="str">
            <v>APBD</v>
          </cell>
          <cell r="U1007">
            <v>198265000</v>
          </cell>
        </row>
        <row r="1008">
          <cell r="F1008" t="str">
            <v>4.16.01</v>
          </cell>
          <cell r="H1008" t="str">
            <v>PEMASANGAN JARINGAN TM DAN TR + TRAFO STANDAR PLN BPAM SINGINGI HILIR</v>
          </cell>
          <cell r="I1008" t="str">
            <v>04.16.02.02.01</v>
          </cell>
          <cell r="J1008" t="str">
            <v>0002</v>
          </cell>
          <cell r="O1008" t="str">
            <v>SINGINGI HILIR</v>
          </cell>
          <cell r="P1008">
            <v>2013</v>
          </cell>
          <cell r="T1008" t="str">
            <v>APBD</v>
          </cell>
          <cell r="U1008">
            <v>198168000</v>
          </cell>
        </row>
        <row r="1009">
          <cell r="F1009" t="str">
            <v>4.16.01</v>
          </cell>
          <cell r="H1009" t="str">
            <v>REHABILITASI DRAINASE PEMBUANG BPAM TELUK KUANTAN</v>
          </cell>
          <cell r="I1009" t="str">
            <v>04.16.01.03.04</v>
          </cell>
          <cell r="J1009" t="str">
            <v>0001</v>
          </cell>
          <cell r="O1009" t="str">
            <v>TELUK KUANTAN</v>
          </cell>
          <cell r="P1009">
            <v>2013</v>
          </cell>
          <cell r="T1009" t="str">
            <v>APBD</v>
          </cell>
          <cell r="U1009">
            <v>74529390.572603837</v>
          </cell>
        </row>
        <row r="1010">
          <cell r="F1010" t="str">
            <v>4.16.01</v>
          </cell>
          <cell r="H1010" t="str">
            <v>PENGADAAN DAN PEMASANGAN JARINGAN PIPA DISTRIBUSI DAN SAMBUNGAN RUMAH KECAMATAN CERENTI</v>
          </cell>
          <cell r="I1010" t="str">
            <v>04.16.01.04.01</v>
          </cell>
          <cell r="J1010" t="str">
            <v>0001</v>
          </cell>
          <cell r="O1010" t="str">
            <v>CERENTI</v>
          </cell>
          <cell r="P1010">
            <v>2013</v>
          </cell>
          <cell r="T1010" t="str">
            <v>APBD</v>
          </cell>
          <cell r="U1010">
            <v>412452000</v>
          </cell>
        </row>
        <row r="1011">
          <cell r="F1011" t="str">
            <v>4.16.01</v>
          </cell>
          <cell r="H1011" t="str">
            <v>PEMBANGUNAN TEMBOK PENAHAN BAK RESERVOAR BPAM DI PERKANTORAN PEMDA</v>
          </cell>
          <cell r="I1011" t="str">
            <v>04.16.01.04.04</v>
          </cell>
          <cell r="J1011" t="str">
            <v>0001</v>
          </cell>
          <cell r="O1011" t="str">
            <v>TELUK KUANTAN</v>
          </cell>
          <cell r="P1011">
            <v>2013</v>
          </cell>
          <cell r="T1011" t="str">
            <v>APBD</v>
          </cell>
          <cell r="U1011">
            <v>718008000</v>
          </cell>
        </row>
        <row r="1012">
          <cell r="F1012" t="str">
            <v>4.16.01</v>
          </cell>
          <cell r="H1012" t="str">
            <v>PIPA PVC  DAN PENAMBAHAN DAYA LISTRIK UNTUK POMPA</v>
          </cell>
          <cell r="I1012" t="str">
            <v>04.16.02.02.04</v>
          </cell>
          <cell r="J1012" t="str">
            <v>0001</v>
          </cell>
          <cell r="O1012" t="str">
            <v/>
          </cell>
          <cell r="P1012">
            <v>2013</v>
          </cell>
          <cell r="T1012" t="str">
            <v>APBD</v>
          </cell>
          <cell r="U1012">
            <v>221324968.6019634</v>
          </cell>
        </row>
        <row r="1013">
          <cell r="F1013" t="str">
            <v>4.16.01</v>
          </cell>
          <cell r="H1013" t="str">
            <v>PENGADAAN DAN PEMASANGAN JARINGAN PIPA DISTRIBUSI KEC. KUANTAN MUDIK (LANJUTAN)</v>
          </cell>
          <cell r="I1013" t="str">
            <v>04.16.01.01.02</v>
          </cell>
          <cell r="J1013" t="str">
            <v>0001</v>
          </cell>
          <cell r="O1013" t="str">
            <v>KEC. KUANTAN MUDIK</v>
          </cell>
          <cell r="P1013">
            <v>2014</v>
          </cell>
          <cell r="T1013" t="str">
            <v>APBD</v>
          </cell>
          <cell r="U1013">
            <v>246003000</v>
          </cell>
        </row>
        <row r="1014">
          <cell r="F1014" t="str">
            <v>4.16.01</v>
          </cell>
          <cell r="H1014" t="str">
            <v>PENGADAAN DAN PEMASANGAN JARINGAN PIPA DISTRIBUSI KEC. INUMAN (LANJUTAN)</v>
          </cell>
          <cell r="I1014" t="str">
            <v>04.16.01.01.02</v>
          </cell>
          <cell r="J1014" t="str">
            <v>0002</v>
          </cell>
          <cell r="O1014" t="str">
            <v>KEC. INUMAN</v>
          </cell>
          <cell r="P1014">
            <v>2014</v>
          </cell>
          <cell r="T1014" t="str">
            <v>APBD</v>
          </cell>
          <cell r="U1014">
            <v>601050000</v>
          </cell>
        </row>
        <row r="1015">
          <cell r="F1015" t="str">
            <v>4.16.01</v>
          </cell>
          <cell r="H1015" t="str">
            <v>PENGADAAN DAN PEMASANGAN JARINGAN PIPA DISTRIBUSI KEC. KUANTAN TENGAH (LANJUTAN)</v>
          </cell>
          <cell r="I1015" t="str">
            <v>04.16.01.01.02</v>
          </cell>
          <cell r="J1015" t="str">
            <v>0003</v>
          </cell>
          <cell r="O1015" t="str">
            <v>KEC. KUANTAN TENGAH</v>
          </cell>
          <cell r="P1015">
            <v>2014</v>
          </cell>
          <cell r="T1015" t="str">
            <v>APBD</v>
          </cell>
          <cell r="U1015">
            <v>198898000</v>
          </cell>
        </row>
        <row r="1016">
          <cell r="F1016" t="str">
            <v>4.16.01</v>
          </cell>
          <cell r="H1016" t="str">
            <v>PENGADAAN DAN PEMASANGAN VALVE DAN ACSESORIES BPAM KEC. KUANTAN TENGAH (LANJUTAN)</v>
          </cell>
          <cell r="I1016" t="str">
            <v>04.16.01.01.02</v>
          </cell>
          <cell r="J1016" t="str">
            <v>0004</v>
          </cell>
          <cell r="O1016" t="str">
            <v>KEC. KUANTAN TENGAH</v>
          </cell>
          <cell r="P1016">
            <v>2014</v>
          </cell>
          <cell r="T1016" t="str">
            <v>APBD</v>
          </cell>
          <cell r="U1016">
            <v>142292000</v>
          </cell>
        </row>
        <row r="1017">
          <cell r="F1017" t="str">
            <v>4.16.01</v>
          </cell>
          <cell r="H1017" t="str">
            <v>PERBAIKAN DAN RENOVASI JARINGAN PADA IPA BPAM TELUK KUANTAN (LANJUTAN)</v>
          </cell>
          <cell r="I1017" t="str">
            <v>04.16.01.01.02</v>
          </cell>
          <cell r="J1017" t="str">
            <v>0005</v>
          </cell>
          <cell r="O1017" t="str">
            <v>KEC. KUANTAN TENGAH</v>
          </cell>
          <cell r="P1017">
            <v>2014</v>
          </cell>
          <cell r="T1017" t="str">
            <v>APBD</v>
          </cell>
          <cell r="U1017">
            <v>144231000</v>
          </cell>
        </row>
        <row r="1018">
          <cell r="F1018" t="str">
            <v>4.16.01</v>
          </cell>
          <cell r="H1018" t="str">
            <v>PENGADAAN POMPA DISTRIBUSI KAP 50 LT/DT</v>
          </cell>
          <cell r="I1018" t="str">
            <v>04.16.01.01.02</v>
          </cell>
          <cell r="J1018" t="str">
            <v>0001</v>
          </cell>
          <cell r="O1018" t="str">
            <v>KEC. KUANTAN TENGAH</v>
          </cell>
          <cell r="P1018">
            <v>2014</v>
          </cell>
          <cell r="T1018" t="str">
            <v>APBD</v>
          </cell>
          <cell r="U1018">
            <v>114261885.15693964</v>
          </cell>
        </row>
        <row r="1019">
          <cell r="F1019" t="str">
            <v>4.16.01</v>
          </cell>
          <cell r="H1019" t="str">
            <v>PENGADAAN POMPA DISTRIBUSI KAP 30 LT/DT</v>
          </cell>
          <cell r="I1019" t="str">
            <v>04.16.01.01.02</v>
          </cell>
          <cell r="J1019" t="str">
            <v>0002</v>
          </cell>
          <cell r="O1019" t="str">
            <v>KEC. KUANTAN TENGAH</v>
          </cell>
          <cell r="P1019">
            <v>2014</v>
          </cell>
          <cell r="T1019" t="str">
            <v>APBD</v>
          </cell>
          <cell r="U1019">
            <v>74728376.872205257</v>
          </cell>
        </row>
        <row r="1020">
          <cell r="F1020" t="str">
            <v>4.16.01</v>
          </cell>
          <cell r="H1020" t="str">
            <v>PENGADAAN POMPA INJEKSI BAHAN KIMIA</v>
          </cell>
          <cell r="I1020" t="str">
            <v>04.16.01.01.02</v>
          </cell>
          <cell r="J1020" t="str">
            <v>0001</v>
          </cell>
          <cell r="O1020" t="str">
            <v>KEC. KUANTAN TENGAH</v>
          </cell>
          <cell r="P1020">
            <v>2014</v>
          </cell>
          <cell r="T1020" t="str">
            <v>APBD</v>
          </cell>
          <cell r="U1020">
            <v>19068737.970855102</v>
          </cell>
        </row>
        <row r="1021">
          <cell r="F1021" t="str">
            <v>4.16.01</v>
          </cell>
          <cell r="H1021" t="str">
            <v>PENGADAAN DAN PEMASANGAN PIPA DISTRIBUSI DAN SAMBUNGAN RUMAH (DDUPB)</v>
          </cell>
          <cell r="I1021" t="str">
            <v>04.16.01.04.01</v>
          </cell>
          <cell r="J1021" t="str">
            <v>0001</v>
          </cell>
          <cell r="O1021" t="str">
            <v xml:space="preserve">KECAMATAN </v>
          </cell>
          <cell r="P1021">
            <v>2015</v>
          </cell>
          <cell r="T1021" t="str">
            <v>APBD</v>
          </cell>
          <cell r="U1021">
            <v>137833000</v>
          </cell>
        </row>
        <row r="1022">
          <cell r="F1022" t="str">
            <v>4.16.01</v>
          </cell>
          <cell r="H1022" t="str">
            <v xml:space="preserve">PENGADAAN DAN PEMASANGAN PIPA DISTRIBUSI DAN SAMBUNGAN RUMAH DESA BERINGIN TALUK </v>
          </cell>
          <cell r="I1022" t="str">
            <v>04.16.01.04.01</v>
          </cell>
          <cell r="J1022" t="str">
            <v>0002</v>
          </cell>
          <cell r="O1022" t="str">
            <v xml:space="preserve">DESA BERINGIN TALUK </v>
          </cell>
          <cell r="P1022">
            <v>2016</v>
          </cell>
          <cell r="T1022" t="str">
            <v>APBD</v>
          </cell>
          <cell r="U1022">
            <v>365000000</v>
          </cell>
        </row>
        <row r="1023">
          <cell r="F1023" t="str">
            <v>4.16.01</v>
          </cell>
          <cell r="H1023" t="str">
            <v xml:space="preserve">PENGADAAN DAN PEMASANGAN PIPA DISTRIBUSI DAN SAMBUNGAN RUMAH DESA KOTO TALUK </v>
          </cell>
          <cell r="I1023" t="str">
            <v>04.16.01.04.01</v>
          </cell>
          <cell r="J1023" t="str">
            <v>0003</v>
          </cell>
          <cell r="O1023" t="str">
            <v xml:space="preserve">DESA KOTO TALUK </v>
          </cell>
          <cell r="P1023">
            <v>2016</v>
          </cell>
          <cell r="T1023" t="str">
            <v>APBD</v>
          </cell>
          <cell r="U1023">
            <v>577777000</v>
          </cell>
        </row>
        <row r="1024">
          <cell r="F1024" t="str">
            <v>4.16.01</v>
          </cell>
          <cell r="H1024" t="str">
            <v xml:space="preserve">PENGADAAN DAN PEMASANGAN PIPA DISTRIBUSI DAN SAMBUNGAN RUMAH SEI. JERING </v>
          </cell>
          <cell r="I1024" t="str">
            <v>04.16.01.04.01</v>
          </cell>
          <cell r="J1024" t="str">
            <v>0004</v>
          </cell>
          <cell r="O1024" t="str">
            <v xml:space="preserve">SEI. JERING </v>
          </cell>
          <cell r="P1024">
            <v>2016</v>
          </cell>
          <cell r="T1024" t="str">
            <v>APBD</v>
          </cell>
          <cell r="U1024">
            <v>555000000</v>
          </cell>
        </row>
        <row r="1025">
          <cell r="H1025" t="str">
            <v>PEMASANGAN PIPA DISTRIBUSI AIR BERSIH KEC.KUANTAN MUDIK</v>
          </cell>
          <cell r="I1025" t="str">
            <v>04.16.01.04.01</v>
          </cell>
          <cell r="O1025" t="str">
            <v>KEC.KUANTAN MUDIK</v>
          </cell>
          <cell r="P1025">
            <v>2017</v>
          </cell>
          <cell r="T1025" t="str">
            <v>APBD</v>
          </cell>
          <cell r="U1025">
            <v>441507000</v>
          </cell>
        </row>
        <row r="1026">
          <cell r="H1026" t="str">
            <v>PIPA DISTRIBUSI AIR BERSIH</v>
          </cell>
          <cell r="I1026" t="str">
            <v>04.16.01.04.01</v>
          </cell>
          <cell r="O1026" t="str">
            <v>KECAMATAN INUMAN</v>
          </cell>
          <cell r="P1026">
            <v>2018</v>
          </cell>
          <cell r="T1026" t="str">
            <v>APBD</v>
          </cell>
          <cell r="U1026">
            <v>329615000</v>
          </cell>
          <cell r="V1026" t="str">
            <v>B</v>
          </cell>
        </row>
        <row r="1027">
          <cell r="H1027" t="str">
            <v>PIPA DISTRIBUSI AIR BERSIH</v>
          </cell>
          <cell r="I1027" t="str">
            <v>04.16.01.04.01</v>
          </cell>
          <cell r="O1027" t="str">
            <v>KECAMATAN KUANTAN HILIR</v>
          </cell>
          <cell r="P1027">
            <v>2018</v>
          </cell>
          <cell r="T1027" t="str">
            <v>APBD</v>
          </cell>
          <cell r="U1027">
            <v>329996000</v>
          </cell>
          <cell r="V1027" t="str">
            <v>B</v>
          </cell>
        </row>
      </sheetData>
      <sheetData sheetId="15"/>
      <sheetData sheetId="16"/>
      <sheetData sheetId="17"/>
      <sheetData sheetId="18"/>
      <sheetData sheetId="19"/>
      <sheetData sheetId="20"/>
      <sheetData sheetId="21"/>
      <sheetData sheetId="22"/>
      <sheetData sheetId="23"/>
      <sheetData sheetId="24">
        <row r="4">
          <cell r="A4" t="str">
            <v>No. Ruas</v>
          </cell>
          <cell r="B4" t="str">
            <v>Nama Ruas</v>
          </cell>
        </row>
        <row r="5">
          <cell r="A5">
            <v>1</v>
          </cell>
          <cell r="B5" t="str">
            <v>SEB. TELUK KUANTAN - SEB. BENAI</v>
          </cell>
        </row>
        <row r="6">
          <cell r="A6">
            <v>2</v>
          </cell>
          <cell r="B6" t="str">
            <v>JAKE - GERINGGING BARU</v>
          </cell>
        </row>
        <row r="7">
          <cell r="A7">
            <v>3</v>
          </cell>
          <cell r="B7" t="str">
            <v>JAKE - KOTO KOMBU</v>
          </cell>
        </row>
        <row r="8">
          <cell r="A8">
            <v>4</v>
          </cell>
          <cell r="B8" t="str">
            <v>SENTAJO - MUARA LANGSAT</v>
          </cell>
        </row>
        <row r="9">
          <cell r="A9">
            <v>5</v>
          </cell>
          <cell r="B9" t="str">
            <v>SIMP. JAKE - TRANS SKP II PETAI</v>
          </cell>
        </row>
        <row r="10">
          <cell r="A10">
            <v>6</v>
          </cell>
          <cell r="B10" t="str">
            <v>KOTO SENTAJO - RIMBO GAJAH MATI</v>
          </cell>
        </row>
        <row r="11">
          <cell r="A11">
            <v>7</v>
          </cell>
          <cell r="B11" t="str">
            <v>KP. BARU SENTAJO - TEBING TINGGI</v>
          </cell>
        </row>
        <row r="12">
          <cell r="A12">
            <v>8</v>
          </cell>
          <cell r="B12" t="str">
            <v>KP. BARU SENTAJO - BENAI</v>
          </cell>
        </row>
        <row r="13">
          <cell r="A13">
            <v>9</v>
          </cell>
          <cell r="B13" t="str">
            <v>CEBERLIN - PINTU GOBANG</v>
          </cell>
        </row>
        <row r="14">
          <cell r="A14">
            <v>10</v>
          </cell>
          <cell r="B14" t="str">
            <v>SEB. TELUK KUANTAN - DUTA PALMA</v>
          </cell>
        </row>
        <row r="15">
          <cell r="A15">
            <v>11</v>
          </cell>
          <cell r="B15" t="str">
            <v>JEMB. PL. BUNGIN - SIMP. PANGKALAN</v>
          </cell>
        </row>
        <row r="16">
          <cell r="A16">
            <v>12</v>
          </cell>
          <cell r="B16" t="str">
            <v>SKP 8 TRANS I - TESO</v>
          </cell>
        </row>
        <row r="17">
          <cell r="A17">
            <v>13</v>
          </cell>
          <cell r="B17" t="str">
            <v>SIMP. BERINGIN - BERINGIN</v>
          </cell>
        </row>
        <row r="18">
          <cell r="A18">
            <v>14</v>
          </cell>
          <cell r="B18" t="str">
            <v>JK. RUAS 01/01 - MUNSALO</v>
          </cell>
        </row>
        <row r="19">
          <cell r="A19">
            <v>15</v>
          </cell>
          <cell r="B19" t="str">
            <v>SIMP. CAMBAI - MUNSALO</v>
          </cell>
        </row>
        <row r="20">
          <cell r="A20">
            <v>16</v>
          </cell>
          <cell r="B20" t="str">
            <v>JL. DESA PL. BARU - SEI. KUANTAN</v>
          </cell>
        </row>
        <row r="21">
          <cell r="A21">
            <v>17</v>
          </cell>
          <cell r="B21" t="str">
            <v>SINAMBEK - STADION OLAHRAGA</v>
          </cell>
        </row>
        <row r="22">
          <cell r="A22">
            <v>18</v>
          </cell>
          <cell r="B22" t="str">
            <v>JL. DESA PL. KOPUNG - SEI. KUANTAN</v>
          </cell>
        </row>
        <row r="23">
          <cell r="A23">
            <v>19</v>
          </cell>
          <cell r="B23" t="str">
            <v>KEBUN NENAS - PERKANTORAN PEMDA</v>
          </cell>
        </row>
        <row r="24">
          <cell r="A24">
            <v>20</v>
          </cell>
          <cell r="B24" t="str">
            <v>DESA KOTO TUO - SEI. KUANTAN</v>
          </cell>
        </row>
        <row r="25">
          <cell r="A25">
            <v>21</v>
          </cell>
          <cell r="B25" t="str">
            <v>SIMP. PERKANTORAN PEMDA - BUNDARAN DPRD</v>
          </cell>
        </row>
        <row r="26">
          <cell r="A26">
            <v>22</v>
          </cell>
          <cell r="B26" t="str">
            <v>JK. RUAS 008/008 - PINTU GOBANG</v>
          </cell>
        </row>
        <row r="27">
          <cell r="A27">
            <v>23</v>
          </cell>
          <cell r="B27" t="str">
            <v>KP. BARU SENTAJO - RIMBO GAJAH MATI</v>
          </cell>
        </row>
        <row r="28">
          <cell r="A28">
            <v>24</v>
          </cell>
          <cell r="B28" t="str">
            <v>PERUMNAS - SIMPANG PERKANTORAN PEMDA</v>
          </cell>
        </row>
        <row r="29">
          <cell r="A29">
            <v>25</v>
          </cell>
          <cell r="B29" t="str">
            <v>SEI. RIMBIO - PINTU GOBANG</v>
          </cell>
        </row>
        <row r="30">
          <cell r="A30">
            <v>26</v>
          </cell>
          <cell r="B30" t="str">
            <v>KOTO KARI - RUAS JK. 008/008</v>
          </cell>
        </row>
        <row r="31">
          <cell r="A31">
            <v>27</v>
          </cell>
          <cell r="B31" t="str">
            <v>JL. SEB. TELUK - SIBEROBAH</v>
          </cell>
        </row>
        <row r="32">
          <cell r="A32">
            <v>28</v>
          </cell>
          <cell r="B32" t="str">
            <v>PL. KOMANG SENTAJO - KOTO SENTAJO</v>
          </cell>
        </row>
        <row r="33">
          <cell r="A33">
            <v>29</v>
          </cell>
          <cell r="B33" t="str">
            <v>JL. STM (BELIBIS)</v>
          </cell>
        </row>
        <row r="34">
          <cell r="A34">
            <v>30</v>
          </cell>
          <cell r="B34" t="str">
            <v>JL. PULAU KOMANG - PENYEBERANGAN KOPAH</v>
          </cell>
        </row>
        <row r="35">
          <cell r="A35">
            <v>31</v>
          </cell>
          <cell r="B35" t="str">
            <v>JAO - BATANG KUANTAN</v>
          </cell>
        </row>
        <row r="36">
          <cell r="A36">
            <v>32</v>
          </cell>
          <cell r="B36" t="str">
            <v>JL. SUDIRMAN - JP. KM. 164 + 500</v>
          </cell>
        </row>
        <row r="37">
          <cell r="A37">
            <v>33</v>
          </cell>
          <cell r="B37" t="str">
            <v>JL. KESEHATAN - MESJID</v>
          </cell>
        </row>
        <row r="38">
          <cell r="A38">
            <v>34</v>
          </cell>
          <cell r="B38" t="str">
            <v>JL. TUGU BARAT - JL. SUDIRMAN</v>
          </cell>
        </row>
        <row r="39">
          <cell r="A39">
            <v>35</v>
          </cell>
          <cell r="B39" t="str">
            <v>JL. TUGU TIMUR - JL. SUDIRMAN</v>
          </cell>
        </row>
        <row r="40">
          <cell r="A40">
            <v>36</v>
          </cell>
          <cell r="B40" t="str">
            <v>JL. LINGKAR JATI 1 - JL. SUDIRMAN</v>
          </cell>
        </row>
        <row r="41">
          <cell r="A41">
            <v>37</v>
          </cell>
          <cell r="B41" t="str">
            <v>JL. LINGKAR JATI 2 - JL. SUDIRMAN</v>
          </cell>
        </row>
        <row r="42">
          <cell r="A42">
            <v>38</v>
          </cell>
          <cell r="B42" t="str">
            <v>JL. PETAPAHAN - JL. SUDIRMAN</v>
          </cell>
        </row>
        <row r="43">
          <cell r="A43">
            <v>39</v>
          </cell>
          <cell r="B43" t="str">
            <v>JL. SAKO - JL. SUDIRMAN</v>
          </cell>
        </row>
        <row r="44">
          <cell r="A44">
            <v>40</v>
          </cell>
          <cell r="B44" t="str">
            <v>JL. GUNUNG KESIANGAN - JL. SUDIRMAN</v>
          </cell>
        </row>
        <row r="45">
          <cell r="A45">
            <v>41</v>
          </cell>
          <cell r="B45" t="str">
            <v>JL. IMAM BONJOL - JL. KUANTAN</v>
          </cell>
        </row>
        <row r="46">
          <cell r="A46">
            <v>42</v>
          </cell>
          <cell r="B46" t="str">
            <v>KAMPUNG DATAR - PL. KOMANG</v>
          </cell>
        </row>
        <row r="47">
          <cell r="A47">
            <v>43</v>
          </cell>
          <cell r="B47" t="str">
            <v xml:space="preserve">jl. M. FADILLAH - JL. SUDIRMAN </v>
          </cell>
        </row>
        <row r="48">
          <cell r="A48">
            <v>44</v>
          </cell>
          <cell r="B48" t="str">
            <v>JL. LIMUNO - JL. SUDIRMAN</v>
          </cell>
        </row>
        <row r="49">
          <cell r="A49">
            <v>45</v>
          </cell>
          <cell r="B49" t="str">
            <v>JL. MERDEKA - JL. KARTINI</v>
          </cell>
        </row>
        <row r="50">
          <cell r="A50">
            <v>46</v>
          </cell>
          <cell r="B50" t="str">
            <v>JL. KARTINI - JL. DIPONEGORO</v>
          </cell>
        </row>
        <row r="51">
          <cell r="A51">
            <v>47</v>
          </cell>
          <cell r="B51" t="str">
            <v>JL. DIPONEGORO - JL. SUDIRMAN</v>
          </cell>
        </row>
        <row r="52">
          <cell r="A52">
            <v>48</v>
          </cell>
          <cell r="B52" t="str">
            <v>RUAS 43/43 - JL. PL. ARO</v>
          </cell>
        </row>
        <row r="53">
          <cell r="A53">
            <v>49</v>
          </cell>
          <cell r="B53" t="str">
            <v>JL. TOPAN - RUAS 41/41</v>
          </cell>
        </row>
        <row r="54">
          <cell r="A54">
            <v>50</v>
          </cell>
          <cell r="B54" t="str">
            <v>JL. JERING - RUAS 04/04</v>
          </cell>
        </row>
        <row r="55">
          <cell r="A55">
            <v>51</v>
          </cell>
          <cell r="B55" t="str">
            <v>JL. BERINGIN SAWAH - BERINGIN SAWAH</v>
          </cell>
        </row>
        <row r="56">
          <cell r="A56">
            <v>52</v>
          </cell>
          <cell r="B56" t="str">
            <v>TERMINAL - SENTAJO</v>
          </cell>
        </row>
        <row r="57">
          <cell r="A57">
            <v>53</v>
          </cell>
          <cell r="B57" t="str">
            <v>JL. PL. ARO - PL. ARO</v>
          </cell>
        </row>
        <row r="58">
          <cell r="A58">
            <v>54</v>
          </cell>
          <cell r="B58" t="str">
            <v>JL. SAWAH - PL. KOMANG</v>
          </cell>
        </row>
        <row r="59">
          <cell r="A59">
            <v>56</v>
          </cell>
          <cell r="B59" t="str">
            <v>JL. PDAM - DESA BERINGIN</v>
          </cell>
        </row>
        <row r="60">
          <cell r="A60">
            <v>57</v>
          </cell>
          <cell r="B60" t="str">
            <v>JL. KERAMAT - SD BERINGIN</v>
          </cell>
        </row>
        <row r="61">
          <cell r="A61">
            <v>58</v>
          </cell>
          <cell r="B61" t="str">
            <v>JL. BARANGAN - RUAS 041/041</v>
          </cell>
        </row>
        <row r="62">
          <cell r="A62">
            <v>59</v>
          </cell>
          <cell r="B62" t="str">
            <v>JL. BANGSAL - RUAS 041/041</v>
          </cell>
        </row>
        <row r="63">
          <cell r="A63">
            <v>60</v>
          </cell>
          <cell r="B63" t="str">
            <v>JL. PADAT KARYA I - JP. KM 162 + 300</v>
          </cell>
        </row>
        <row r="64">
          <cell r="A64">
            <v>61</v>
          </cell>
          <cell r="B64" t="str">
            <v>JL. PADAT KARYA II - BUNTU</v>
          </cell>
        </row>
        <row r="65">
          <cell r="A65">
            <v>62</v>
          </cell>
          <cell r="B65" t="str">
            <v>JL. PLN - JP. KM 159 + 300</v>
          </cell>
        </row>
        <row r="66">
          <cell r="A66">
            <v>63</v>
          </cell>
          <cell r="B66" t="str">
            <v>JL. PLTA - JK. RUAS 33/33 KM 0 + 100</v>
          </cell>
        </row>
        <row r="67">
          <cell r="A67">
            <v>64</v>
          </cell>
          <cell r="B67" t="str">
            <v>JL. SMK - SMK</v>
          </cell>
        </row>
        <row r="68">
          <cell r="A68">
            <v>65</v>
          </cell>
          <cell r="B68" t="str">
            <v>SIMP. STM BERINGIN - SAWAH</v>
          </cell>
        </row>
        <row r="69">
          <cell r="A69">
            <v>66</v>
          </cell>
          <cell r="B69" t="str">
            <v>JL. TELKOM - JK</v>
          </cell>
        </row>
        <row r="70">
          <cell r="A70">
            <v>67</v>
          </cell>
          <cell r="B70" t="str">
            <v>JL. INDUSTRI - JK. RUAS 231/231</v>
          </cell>
        </row>
        <row r="71">
          <cell r="A71">
            <v>68</v>
          </cell>
          <cell r="B71" t="str">
            <v xml:space="preserve">BUNDARAN DPRD - KANTOR  BUPATI </v>
          </cell>
        </row>
        <row r="72">
          <cell r="A72">
            <v>69</v>
          </cell>
          <cell r="B72" t="str">
            <v>SIMP. RSUD - RSUD</v>
          </cell>
        </row>
        <row r="73">
          <cell r="A73">
            <v>70</v>
          </cell>
          <cell r="B73" t="str">
            <v>SP. KTR. BUPATI  - BUNDARAN DPRD(VIA DISPORA)</v>
          </cell>
        </row>
        <row r="74">
          <cell r="A74">
            <v>71</v>
          </cell>
          <cell r="B74" t="str">
            <v>JL. KUANTAN</v>
          </cell>
        </row>
        <row r="75">
          <cell r="A75">
            <v>72</v>
          </cell>
          <cell r="B75" t="str">
            <v>JL. MENUJU SMP 2</v>
          </cell>
        </row>
        <row r="76">
          <cell r="A76">
            <v>73</v>
          </cell>
          <cell r="B76" t="str">
            <v>JL. LIMUNO SELATAN</v>
          </cell>
        </row>
        <row r="77">
          <cell r="A77">
            <v>74</v>
          </cell>
          <cell r="B77" t="str">
            <v>SIMP. PL. KEDUNDUNG  - PL. KEDUNDUNG</v>
          </cell>
        </row>
        <row r="78">
          <cell r="A78">
            <v>75</v>
          </cell>
          <cell r="B78" t="str">
            <v>BUNDARAN DPRD - JL. PROPINSI</v>
          </cell>
        </row>
        <row r="79">
          <cell r="A79">
            <v>76</v>
          </cell>
          <cell r="B79" t="str">
            <v>JL. PERINDAGKOP</v>
          </cell>
        </row>
        <row r="80">
          <cell r="A80">
            <v>77</v>
          </cell>
          <cell r="B80" t="str">
            <v>JP. KM 161 +250 (MESS POLISI) - JK. RUAS 041/041</v>
          </cell>
        </row>
        <row r="81">
          <cell r="A81">
            <v>78</v>
          </cell>
          <cell r="B81" t="str">
            <v>JL. SRDP - JK. RUAS  045/045</v>
          </cell>
        </row>
        <row r="82">
          <cell r="A82">
            <v>79</v>
          </cell>
          <cell r="B82" t="str">
            <v>JL. LINGKAR SEBERANG TELUK - JK. RUAS 004/004</v>
          </cell>
        </row>
        <row r="83">
          <cell r="A83">
            <v>80</v>
          </cell>
          <cell r="B83" t="str">
            <v>JL. MENUJU LOKASI TPA - JK. RUAS 004/004</v>
          </cell>
        </row>
        <row r="84">
          <cell r="A84">
            <v>81</v>
          </cell>
          <cell r="B84" t="str">
            <v>JL. LOKASI RUMAH ADAT - JP. KM 164 + 250</v>
          </cell>
        </row>
        <row r="85">
          <cell r="A85">
            <v>82</v>
          </cell>
          <cell r="B85" t="str">
            <v>JL. PL. BUNGIN - JP. KM 163 + 750 PBR(HASANAH)</v>
          </cell>
        </row>
        <row r="86">
          <cell r="A86">
            <v>83</v>
          </cell>
          <cell r="B86" t="str">
            <v>LUBUK JAMBI - LUBUK AMBACANG</v>
          </cell>
        </row>
        <row r="87">
          <cell r="A87">
            <v>85</v>
          </cell>
          <cell r="B87" t="str">
            <v>CENGAR - KOTO BENAI</v>
          </cell>
        </row>
        <row r="88">
          <cell r="A88">
            <v>86</v>
          </cell>
          <cell r="B88" t="str">
            <v>PANTAI - AIR BULUH</v>
          </cell>
        </row>
        <row r="89">
          <cell r="A89">
            <v>87</v>
          </cell>
          <cell r="B89" t="str">
            <v>SEI. BESAR - BTS. SUMBAR</v>
          </cell>
        </row>
        <row r="90">
          <cell r="A90">
            <v>88</v>
          </cell>
          <cell r="B90" t="str">
            <v>SIMP. CENGAR - BUKIT PAYUNG</v>
          </cell>
        </row>
        <row r="91">
          <cell r="A91">
            <v>90</v>
          </cell>
          <cell r="B91" t="str">
            <v>SANGAU - SIBEROBAH</v>
          </cell>
        </row>
        <row r="92">
          <cell r="A92">
            <v>91</v>
          </cell>
          <cell r="B92" t="str">
            <v>LUBUK JAMBI - SAIK</v>
          </cell>
        </row>
        <row r="93">
          <cell r="A93">
            <v>92</v>
          </cell>
          <cell r="B93" t="str">
            <v>SIMP. 4 PANGKALAN - MUARA PETAI</v>
          </cell>
        </row>
        <row r="94">
          <cell r="A94">
            <v>93</v>
          </cell>
          <cell r="B94" t="str">
            <v>SIMP. KINALI - BUKIT KAUMAN</v>
          </cell>
        </row>
        <row r="95">
          <cell r="A95">
            <v>94</v>
          </cell>
          <cell r="B95" t="str">
            <v>BUKIT KAUMAN - SEI. KELELAWAR</v>
          </cell>
        </row>
        <row r="96">
          <cell r="A96">
            <v>95</v>
          </cell>
          <cell r="B96" t="str">
            <v>KASANG - BUKIT KAUMAN</v>
          </cell>
        </row>
        <row r="97">
          <cell r="A97">
            <v>96</v>
          </cell>
          <cell r="B97" t="str">
            <v>KASANG - SIMP. 4 CENGAR</v>
          </cell>
        </row>
        <row r="98">
          <cell r="A98">
            <v>97</v>
          </cell>
          <cell r="B98" t="str">
            <v>SP. BANJAR GUNTUNG - BANJAR GUNTUNG</v>
          </cell>
        </row>
        <row r="99">
          <cell r="A99">
            <v>98</v>
          </cell>
          <cell r="B99" t="str">
            <v>JL. DESA TANJUNG - JK. RUAS 083/083</v>
          </cell>
        </row>
        <row r="100">
          <cell r="A100">
            <v>99</v>
          </cell>
          <cell r="B100" t="str">
            <v>JL. DESA SEI. ALA - SEI. KUANTAN</v>
          </cell>
        </row>
        <row r="101">
          <cell r="A101">
            <v>100</v>
          </cell>
          <cell r="B101" t="str">
            <v>JL. DESA BANJAR GUNTUNG - SEI. KUANTAN</v>
          </cell>
        </row>
        <row r="102">
          <cell r="A102">
            <v>101</v>
          </cell>
          <cell r="B102" t="str">
            <v>JL. DESA PL. RUMPUT - SEI. KUANTAN</v>
          </cell>
        </row>
        <row r="103">
          <cell r="A103">
            <v>102</v>
          </cell>
          <cell r="B103" t="str">
            <v>JL. DESA PETAPAHAN - JK. RUAS 106/106</v>
          </cell>
        </row>
        <row r="104">
          <cell r="A104">
            <v>103</v>
          </cell>
          <cell r="B104" t="str">
            <v>JL. DESA RANTAU SIALANG - SEI. KUANTAN</v>
          </cell>
        </row>
        <row r="105">
          <cell r="A105">
            <v>104</v>
          </cell>
          <cell r="B105" t="str">
            <v>JL. DESA PANGKALAN - JL. RUAS KM 37 + 500</v>
          </cell>
        </row>
        <row r="106">
          <cell r="A106">
            <v>105</v>
          </cell>
          <cell r="B106" t="str">
            <v>JL. KH. AHMAD DAHLAN - JL. BUNGA SETANGKAI</v>
          </cell>
        </row>
        <row r="107">
          <cell r="A107">
            <v>106</v>
          </cell>
          <cell r="B107" t="str">
            <v>JL. BUNGA SETANGKAI - JL. KH. MUKTAR</v>
          </cell>
        </row>
        <row r="108">
          <cell r="A108">
            <v>107</v>
          </cell>
          <cell r="B108" t="str">
            <v>JL. KH. DEWANTARA - SP. LUBUK JAMBI</v>
          </cell>
        </row>
        <row r="109">
          <cell r="A109">
            <v>108</v>
          </cell>
          <cell r="B109" t="str">
            <v>JL. LINGKAR PASAR 1 - JL. BUNGA SETANGKAI</v>
          </cell>
        </row>
        <row r="110">
          <cell r="A110">
            <v>109</v>
          </cell>
          <cell r="B110" t="str">
            <v>JL. LINGKAR PASAR II - JL. BUNGA SETANGKAI</v>
          </cell>
        </row>
        <row r="111">
          <cell r="A111">
            <v>110</v>
          </cell>
          <cell r="B111" t="str">
            <v>CENGAR - JL. RAPP</v>
          </cell>
        </row>
        <row r="112">
          <cell r="A112">
            <v>111</v>
          </cell>
          <cell r="B112" t="str">
            <v>MUARA PETAI - SETIANG</v>
          </cell>
        </row>
        <row r="113">
          <cell r="A113">
            <v>112</v>
          </cell>
          <cell r="B113" t="str">
            <v>KASANG - Ps LBK. JAMBI</v>
          </cell>
        </row>
        <row r="114">
          <cell r="A114">
            <v>113</v>
          </cell>
          <cell r="B114" t="str">
            <v>JL. DALAM KOTA KP. BARU TOAR - JP. KM 178 + 000</v>
          </cell>
        </row>
        <row r="115">
          <cell r="A115">
            <v>114</v>
          </cell>
          <cell r="B115" t="str">
            <v>KP. BARU TOAR - PENYEBERANGAN KERESEK</v>
          </cell>
        </row>
        <row r="116">
          <cell r="A116">
            <v>115</v>
          </cell>
          <cell r="B116" t="str">
            <v>GUNUNG - PL. MUNGKUR</v>
          </cell>
        </row>
        <row r="117">
          <cell r="A117">
            <v>116</v>
          </cell>
          <cell r="B117" t="str">
            <v>JL. DESA TEBERAU PANJANG - SEI. KUANTAN</v>
          </cell>
        </row>
        <row r="118">
          <cell r="A118">
            <v>117</v>
          </cell>
          <cell r="B118" t="str">
            <v>KAMPUNG BARU TOAR - GUNUNG</v>
          </cell>
        </row>
        <row r="119">
          <cell r="A119">
            <v>118</v>
          </cell>
          <cell r="B119" t="str">
            <v>LUBUK TERENTANG - PISANG BEREBUS</v>
          </cell>
        </row>
        <row r="120">
          <cell r="A120">
            <v>119</v>
          </cell>
          <cell r="B120" t="str">
            <v>SIMP. SEI. PINANG - TANJUNG</v>
          </cell>
        </row>
        <row r="121">
          <cell r="A121">
            <v>120</v>
          </cell>
          <cell r="B121" t="str">
            <v>SEI. MANAU - SEI. KELELAWAR</v>
          </cell>
        </row>
        <row r="122">
          <cell r="A122">
            <v>121</v>
          </cell>
          <cell r="B122" t="str">
            <v>SIMP. SEI. ALA - SEI. ALA</v>
          </cell>
        </row>
        <row r="123">
          <cell r="A123">
            <v>122</v>
          </cell>
          <cell r="B123" t="str">
            <v>SIMP. SEI. PINANG - TANJUNG</v>
          </cell>
        </row>
        <row r="124">
          <cell r="A124">
            <v>123</v>
          </cell>
          <cell r="B124" t="str">
            <v>SAIK - KOTO KOMBU</v>
          </cell>
        </row>
        <row r="125">
          <cell r="A125">
            <v>124</v>
          </cell>
          <cell r="B125" t="str">
            <v>MUDIK ULO - SUMPU</v>
          </cell>
        </row>
        <row r="126">
          <cell r="A126">
            <v>125</v>
          </cell>
          <cell r="B126" t="str">
            <v>LUBUK AMBACANG - AIR TERJUN BTG KOBAN</v>
          </cell>
        </row>
        <row r="127">
          <cell r="A127">
            <v>126</v>
          </cell>
          <cell r="B127" t="str">
            <v>MUDIK ULO - TANJUNG MEDANG</v>
          </cell>
        </row>
        <row r="128">
          <cell r="A128">
            <v>127</v>
          </cell>
          <cell r="B128" t="str">
            <v>KOTO KOMBU - LOKASI PLTA</v>
          </cell>
        </row>
        <row r="129">
          <cell r="A129">
            <v>128</v>
          </cell>
          <cell r="B129" t="str">
            <v>JL. DESA KOTO KOMBU - JK. RUAS 03/03</v>
          </cell>
        </row>
        <row r="130">
          <cell r="A130">
            <v>129</v>
          </cell>
          <cell r="B130" t="str">
            <v>BASERAH - PERHENTIAN LUAS</v>
          </cell>
        </row>
        <row r="131">
          <cell r="A131">
            <v>130</v>
          </cell>
          <cell r="B131" t="str">
            <v>KOTO RAJO - BASERAH</v>
          </cell>
        </row>
        <row r="132">
          <cell r="A132">
            <v>131</v>
          </cell>
          <cell r="B132" t="str">
            <v>SIMP. TERATAK BARU - TERATAK BARU</v>
          </cell>
        </row>
        <row r="133">
          <cell r="A133">
            <v>132</v>
          </cell>
          <cell r="B133" t="str">
            <v>DUSUN TUO - GUNUNG MELINTANG</v>
          </cell>
        </row>
        <row r="134">
          <cell r="A134">
            <v>133</v>
          </cell>
          <cell r="B134" t="str">
            <v>JL. SAKO - BINJAI</v>
          </cell>
        </row>
        <row r="135">
          <cell r="A135">
            <v>134</v>
          </cell>
          <cell r="B135" t="str">
            <v>KEPALA PULAU - PULAU MADINAH</v>
          </cell>
        </row>
        <row r="136">
          <cell r="A136">
            <v>135</v>
          </cell>
          <cell r="B136" t="str">
            <v>JP. KM 204 + 500 - PL KIJANG</v>
          </cell>
        </row>
        <row r="137">
          <cell r="A137">
            <v>136</v>
          </cell>
          <cell r="B137" t="str">
            <v>JK. RUAS 190/190 - PULAU BARU</v>
          </cell>
        </row>
        <row r="138">
          <cell r="A138">
            <v>137</v>
          </cell>
          <cell r="B138" t="str">
            <v>JL. DESA PENGALIHAN - KOTO RAJO</v>
          </cell>
        </row>
        <row r="139">
          <cell r="A139">
            <v>138</v>
          </cell>
          <cell r="B139" t="str">
            <v>JL. DESA LUMBOK - KOTO RAJO</v>
          </cell>
        </row>
        <row r="140">
          <cell r="A140">
            <v>139</v>
          </cell>
          <cell r="B140" t="str">
            <v>JL. DESA BERALO - SEI. SORIAK</v>
          </cell>
        </row>
        <row r="141">
          <cell r="A141">
            <v>140</v>
          </cell>
          <cell r="B141" t="str">
            <v>JL. DESA KAMPUNG TENGAH - PL. MADINAH</v>
          </cell>
        </row>
        <row r="142">
          <cell r="A142">
            <v>141</v>
          </cell>
          <cell r="B142" t="str">
            <v>JL. DESA PL. BARU - PELUKAHAN</v>
          </cell>
        </row>
        <row r="143">
          <cell r="A143">
            <v>142</v>
          </cell>
          <cell r="B143" t="str">
            <v>JL. DESA PL. KULUR - SEI. SORIK</v>
          </cell>
        </row>
        <row r="144">
          <cell r="A144">
            <v>143</v>
          </cell>
          <cell r="B144" t="str">
            <v>JL. DESA TANJUNG PETAI - SEI. SORIK</v>
          </cell>
        </row>
        <row r="145">
          <cell r="A145">
            <v>144</v>
          </cell>
          <cell r="B145" t="str">
            <v>JL. DESA DANAU - KOTO RAJO</v>
          </cell>
        </row>
        <row r="146">
          <cell r="A146">
            <v>145</v>
          </cell>
          <cell r="B146" t="str">
            <v>JL. DESA GUNUNG MELINTANG - JK. RUAS 087/087</v>
          </cell>
        </row>
        <row r="147">
          <cell r="A147">
            <v>146</v>
          </cell>
          <cell r="B147" t="str">
            <v>JL. A. YANI - JL. RAWANG BONTO</v>
          </cell>
        </row>
        <row r="148">
          <cell r="A148">
            <v>147</v>
          </cell>
          <cell r="B148" t="str">
            <v>JL. M. YAMIN - JL. PELAJAR I</v>
          </cell>
        </row>
        <row r="149">
          <cell r="A149">
            <v>148</v>
          </cell>
          <cell r="B149" t="str">
            <v>JL. PELAJAR</v>
          </cell>
        </row>
        <row r="150">
          <cell r="A150">
            <v>149</v>
          </cell>
          <cell r="B150" t="str">
            <v>JL. PELAJAR 2</v>
          </cell>
        </row>
        <row r="151">
          <cell r="A151">
            <v>150</v>
          </cell>
          <cell r="B151" t="str">
            <v>JL. PELAJAR 3</v>
          </cell>
        </row>
        <row r="152">
          <cell r="A152">
            <v>151</v>
          </cell>
          <cell r="B152" t="str">
            <v>JL. DR. SUTOMO 1</v>
          </cell>
        </row>
        <row r="153">
          <cell r="A153">
            <v>152</v>
          </cell>
          <cell r="B153" t="str">
            <v>JL. DR. SUTOMO 2</v>
          </cell>
        </row>
        <row r="154">
          <cell r="A154">
            <v>153</v>
          </cell>
          <cell r="B154" t="str">
            <v>JL. LINGKAR PASAR 2 - JL. PELAJAR 2</v>
          </cell>
        </row>
        <row r="155">
          <cell r="A155">
            <v>154</v>
          </cell>
          <cell r="B155" t="str">
            <v>JL. H. AGUS SALIM - JL. M. YAMIN</v>
          </cell>
        </row>
        <row r="156">
          <cell r="A156">
            <v>155</v>
          </cell>
          <cell r="B156" t="str">
            <v>JL. KARTINI - JL. PELAJAR 2</v>
          </cell>
        </row>
        <row r="157">
          <cell r="A157">
            <v>156</v>
          </cell>
          <cell r="B157" t="str">
            <v>JL. KARET 1 - JL. PELAJAR 2</v>
          </cell>
        </row>
        <row r="158">
          <cell r="A158">
            <v>157</v>
          </cell>
          <cell r="B158" t="str">
            <v>JL. KARET 2 -JL. KARET 1</v>
          </cell>
        </row>
        <row r="159">
          <cell r="A159">
            <v>158</v>
          </cell>
          <cell r="B159" t="str">
            <v>JL. KAMPUNG MEDAN - JL. PELAJAR 3</v>
          </cell>
        </row>
        <row r="160">
          <cell r="A160">
            <v>159</v>
          </cell>
          <cell r="B160" t="str">
            <v>KOTO RAJO - SEI. KUANTAN</v>
          </cell>
        </row>
        <row r="161">
          <cell r="A161">
            <v>160</v>
          </cell>
          <cell r="B161" t="str">
            <v>PULAU KUMPAI - PS. USANG BASERAH</v>
          </cell>
        </row>
        <row r="162">
          <cell r="A162">
            <v>161</v>
          </cell>
          <cell r="B162" t="str">
            <v>KOTO RAJO - PL. JAMBU</v>
          </cell>
        </row>
        <row r="163">
          <cell r="A163">
            <v>162</v>
          </cell>
          <cell r="B163" t="str">
            <v>KOTO BASERAH - BANUARAN (JBT. BASERAH)</v>
          </cell>
        </row>
        <row r="164">
          <cell r="A164">
            <v>163</v>
          </cell>
          <cell r="B164" t="str">
            <v>PANGEAN - PL. KUMPAI</v>
          </cell>
        </row>
        <row r="165">
          <cell r="A165">
            <v>164</v>
          </cell>
          <cell r="B165" t="str">
            <v>PANGEAN - BATAS PELALAWAN</v>
          </cell>
        </row>
        <row r="166">
          <cell r="A166">
            <v>165</v>
          </cell>
          <cell r="B166" t="str">
            <v>SAKO - TRANS SKP II</v>
          </cell>
        </row>
        <row r="167">
          <cell r="A167">
            <v>166</v>
          </cell>
          <cell r="B167" t="str">
            <v>PAUH ANGIT - PS. USANG PANGEAN</v>
          </cell>
        </row>
        <row r="168">
          <cell r="A168">
            <v>167</v>
          </cell>
          <cell r="B168" t="str">
            <v>JK. RUAS 190/190 KM 7 + 000 - TANAH BEKALI</v>
          </cell>
        </row>
        <row r="169">
          <cell r="A169">
            <v>168</v>
          </cell>
          <cell r="B169" t="str">
            <v>JK. RUAS 190/190 - PULAU DERAS</v>
          </cell>
        </row>
        <row r="170">
          <cell r="A170">
            <v>169</v>
          </cell>
          <cell r="B170" t="str">
            <v>JK. RUAS 190/190 - PADANG TANGGUNG</v>
          </cell>
        </row>
        <row r="171">
          <cell r="A171">
            <v>170</v>
          </cell>
          <cell r="B171" t="str">
            <v>JK. RUAS 190/190 - PADANG KUNYIT</v>
          </cell>
        </row>
        <row r="172">
          <cell r="A172">
            <v>171</v>
          </cell>
          <cell r="B172" t="str">
            <v>JL. DESA TANAH BEKALI - PL. DERAS</v>
          </cell>
        </row>
        <row r="173">
          <cell r="A173">
            <v>172</v>
          </cell>
          <cell r="B173" t="str">
            <v>JL. DESA PL. TENGAH - SIKAPING</v>
          </cell>
        </row>
        <row r="174">
          <cell r="A174">
            <v>173</v>
          </cell>
          <cell r="B174" t="str">
            <v>JL. DESA PL. RENGAS - PEMATANG</v>
          </cell>
        </row>
        <row r="175">
          <cell r="A175">
            <v>174</v>
          </cell>
          <cell r="B175" t="str">
            <v>JL. DESA SIKAPING - PL. INGU</v>
          </cell>
        </row>
        <row r="176">
          <cell r="A176">
            <v>175</v>
          </cell>
          <cell r="B176" t="str">
            <v>JL. DESA PAUH ANGIT - TANJUNG SIMANDOLAK</v>
          </cell>
        </row>
        <row r="177">
          <cell r="A177">
            <v>176</v>
          </cell>
          <cell r="B177" t="str">
            <v>JL. DESA PEMATANG - PL. TENGAH</v>
          </cell>
        </row>
        <row r="178">
          <cell r="A178">
            <v>177</v>
          </cell>
          <cell r="B178" t="str">
            <v>JL. DESA RAWANG BINJAI - JK. RUAS 185/185</v>
          </cell>
        </row>
        <row r="179">
          <cell r="A179">
            <v>178</v>
          </cell>
          <cell r="B179" t="str">
            <v>PAUH ANGIT - RAWANG BINJAI</v>
          </cell>
        </row>
        <row r="180">
          <cell r="A180">
            <v>179</v>
          </cell>
          <cell r="B180" t="str">
            <v>SAKO - LOGAS TANAH DARAT</v>
          </cell>
        </row>
        <row r="181">
          <cell r="A181">
            <v>180</v>
          </cell>
          <cell r="B181" t="str">
            <v>TUGU PULAI - PAUH ANGIT</v>
          </cell>
        </row>
        <row r="182">
          <cell r="A182">
            <v>181</v>
          </cell>
          <cell r="B182" t="str">
            <v>SIMP. RAMBAHAN - RAMBAHAN</v>
          </cell>
        </row>
        <row r="183">
          <cell r="A183">
            <v>182</v>
          </cell>
          <cell r="B183" t="str">
            <v>LOGAS TANAH DARAT - SEI. RAMBAI</v>
          </cell>
        </row>
        <row r="184">
          <cell r="A184">
            <v>183</v>
          </cell>
          <cell r="B184" t="str">
            <v>SUKARAJA - GIRI SAKO</v>
          </cell>
        </row>
        <row r="185">
          <cell r="A185">
            <v>184</v>
          </cell>
          <cell r="B185" t="str">
            <v>LOGAS TANAH DARAT - HULU TESO</v>
          </cell>
        </row>
        <row r="186">
          <cell r="A186">
            <v>185</v>
          </cell>
          <cell r="B186" t="str">
            <v>JL. DESA LUBUK KEBUN - SITUGAL</v>
          </cell>
        </row>
        <row r="187">
          <cell r="A187">
            <v>186</v>
          </cell>
          <cell r="B187" t="str">
            <v>SAKO MARGA SARI - KUANTAN SAKO</v>
          </cell>
        </row>
        <row r="188">
          <cell r="A188">
            <v>188</v>
          </cell>
          <cell r="B188" t="str">
            <v>MUARA LANGSAT - TRANS PETAI</v>
          </cell>
        </row>
        <row r="189">
          <cell r="A189">
            <v>189</v>
          </cell>
          <cell r="B189" t="str">
            <v>PKL. INDARUNG - SUMPU</v>
          </cell>
        </row>
        <row r="190">
          <cell r="A190">
            <v>190</v>
          </cell>
          <cell r="B190" t="str">
            <v>SAMBUNG - KEBUN LADO</v>
          </cell>
        </row>
        <row r="191">
          <cell r="A191">
            <v>191</v>
          </cell>
          <cell r="B191" t="str">
            <v>LOGAS - MUDIK ULO</v>
          </cell>
        </row>
        <row r="192">
          <cell r="A192">
            <v>192</v>
          </cell>
          <cell r="B192" t="str">
            <v>JP. KM 145 +575 - SIMP. KERANJI</v>
          </cell>
        </row>
        <row r="193">
          <cell r="A193">
            <v>193</v>
          </cell>
          <cell r="B193" t="str">
            <v>JK. KM 9 + 000 - RUAS 111/111</v>
          </cell>
        </row>
        <row r="194">
          <cell r="A194">
            <v>194</v>
          </cell>
          <cell r="B194" t="str">
            <v>JK. KM 7 + 000 - SUKA MAJU</v>
          </cell>
        </row>
        <row r="195">
          <cell r="A195">
            <v>195</v>
          </cell>
          <cell r="B195" t="str">
            <v>JL. DALAM DESA LOGAS</v>
          </cell>
        </row>
        <row r="196">
          <cell r="A196">
            <v>196</v>
          </cell>
          <cell r="B196" t="str">
            <v>JK. KM 68 + 550 - TRANS SAKO</v>
          </cell>
        </row>
        <row r="197">
          <cell r="A197">
            <v>197</v>
          </cell>
          <cell r="B197" t="str">
            <v>LOGAS - AIR MAS</v>
          </cell>
        </row>
        <row r="198">
          <cell r="A198">
            <v>198</v>
          </cell>
          <cell r="B198" t="str">
            <v>MUARA LEMBUH - SEI. SIRIH</v>
          </cell>
        </row>
        <row r="199">
          <cell r="A199">
            <v>199</v>
          </cell>
          <cell r="B199" t="str">
            <v>JP. KM 129 + 850 - JP KM 130 + 000</v>
          </cell>
        </row>
        <row r="200">
          <cell r="A200">
            <v>200</v>
          </cell>
          <cell r="B200" t="str">
            <v>JP KM 149 + 300 - RUAS 109 /109</v>
          </cell>
        </row>
        <row r="201">
          <cell r="A201">
            <v>201</v>
          </cell>
          <cell r="B201" t="str">
            <v>JK KM 127 + 135/135 - JK KM 27 135/135</v>
          </cell>
        </row>
        <row r="202">
          <cell r="A202">
            <v>203</v>
          </cell>
          <cell r="B202" t="str">
            <v>JL. PANGAKALAN INDARUNG - JL. RUAS 189/189</v>
          </cell>
        </row>
        <row r="203">
          <cell r="A203">
            <v>204</v>
          </cell>
          <cell r="B203" t="str">
            <v>JL. JEND. SUDIRMAN - JL. PROPINSI</v>
          </cell>
        </row>
        <row r="204">
          <cell r="A204">
            <v>205</v>
          </cell>
          <cell r="B204" t="str">
            <v>JL. A. YANI - JL. PROPINSI</v>
          </cell>
        </row>
        <row r="205">
          <cell r="A205">
            <v>206</v>
          </cell>
          <cell r="B205" t="str">
            <v>JL. DIPONEGORO - JL. PASAR USANG</v>
          </cell>
        </row>
        <row r="206">
          <cell r="A206">
            <v>207</v>
          </cell>
          <cell r="B206" t="str">
            <v>JL. IMAM BONJOL - JL. PADAT KARYA</v>
          </cell>
        </row>
        <row r="207">
          <cell r="A207">
            <v>208</v>
          </cell>
          <cell r="B207" t="str">
            <v>JL. PERTUAN GADIS - SEI. LEMBU</v>
          </cell>
        </row>
        <row r="208">
          <cell r="A208">
            <v>209</v>
          </cell>
          <cell r="B208" t="str">
            <v>JL. PADAT KARYA I - SEI. LEMBU</v>
          </cell>
        </row>
        <row r="209">
          <cell r="A209">
            <v>210</v>
          </cell>
          <cell r="B209" t="str">
            <v>JL. PADAT KARYA 2 - SEI. LEMBU</v>
          </cell>
        </row>
        <row r="210">
          <cell r="A210">
            <v>211</v>
          </cell>
          <cell r="B210" t="str">
            <v>JL. PADAT KARYA 3 - SEI. LEMBU</v>
          </cell>
        </row>
        <row r="211">
          <cell r="A211">
            <v>212</v>
          </cell>
          <cell r="B211" t="str">
            <v>JL. PADAT KARYA 4 - SEI. LEMBU</v>
          </cell>
        </row>
        <row r="212">
          <cell r="A212">
            <v>213</v>
          </cell>
          <cell r="B212" t="str">
            <v>JL. SRDP 1 - JL. DIPONEGORO</v>
          </cell>
        </row>
        <row r="213">
          <cell r="A213">
            <v>214</v>
          </cell>
          <cell r="B213" t="str">
            <v>JL. SMP - JL. A. YANI</v>
          </cell>
        </row>
        <row r="214">
          <cell r="A214">
            <v>215</v>
          </cell>
          <cell r="B214" t="str">
            <v>JL. SRDP 1 - SEI. LEMBU</v>
          </cell>
        </row>
        <row r="215">
          <cell r="A215">
            <v>216</v>
          </cell>
          <cell r="B215" t="str">
            <v xml:space="preserve">JL. AMD - JL. DIPONEGORO </v>
          </cell>
        </row>
        <row r="216">
          <cell r="A216">
            <v>217</v>
          </cell>
          <cell r="B216" t="str">
            <v>JL. SENTRAL - JL. A YANI</v>
          </cell>
        </row>
        <row r="217">
          <cell r="A217">
            <v>218</v>
          </cell>
          <cell r="B217" t="str">
            <v>JL. HANG LEKIR - SEI LEMBU</v>
          </cell>
        </row>
        <row r="218">
          <cell r="A218">
            <v>219</v>
          </cell>
          <cell r="B218" t="str">
            <v>JL. KARTINI - JL. DIPONEGORO</v>
          </cell>
        </row>
        <row r="219">
          <cell r="A219">
            <v>220</v>
          </cell>
          <cell r="B219" t="str">
            <v>JL. TENGKU UMAR - JL. SYEH AHMAD BUNDA</v>
          </cell>
        </row>
        <row r="220">
          <cell r="A220">
            <v>221</v>
          </cell>
          <cell r="B220" t="str">
            <v>JL. HANGTUAH - JL. A. YANI</v>
          </cell>
        </row>
        <row r="221">
          <cell r="A221">
            <v>222</v>
          </cell>
          <cell r="B221" t="str">
            <v>JL. LINGKAR DESA LOGAS</v>
          </cell>
        </row>
        <row r="222">
          <cell r="A222">
            <v>223</v>
          </cell>
          <cell r="B222" t="str">
            <v>JL. M. HATTA - SEI LEMBU</v>
          </cell>
        </row>
        <row r="223">
          <cell r="A223">
            <v>224</v>
          </cell>
          <cell r="B223" t="str">
            <v>JL. SUTOMO - SEI LEMBU</v>
          </cell>
        </row>
        <row r="224">
          <cell r="A224">
            <v>225</v>
          </cell>
          <cell r="B224" t="str">
            <v>JL. HANG JEBAT - JL. A. YANI</v>
          </cell>
        </row>
        <row r="225">
          <cell r="A225">
            <v>226</v>
          </cell>
          <cell r="B225" t="str">
            <v>JL. SYEH AHMAD BUNDA - JL. PERTUAN GADIS</v>
          </cell>
        </row>
        <row r="226">
          <cell r="A226">
            <v>227</v>
          </cell>
          <cell r="B226" t="str">
            <v>JL. CUT NYAK DIEN - JL. PERTUAN GADIS</v>
          </cell>
        </row>
        <row r="227">
          <cell r="A227">
            <v>228</v>
          </cell>
          <cell r="B227" t="str">
            <v>JL. SMA - SEI. LEMBU</v>
          </cell>
        </row>
        <row r="228">
          <cell r="A228">
            <v>229</v>
          </cell>
          <cell r="B228" t="str">
            <v>SIMP. HANDOYO - SUMBER DATAR</v>
          </cell>
        </row>
        <row r="229">
          <cell r="A229">
            <v>230</v>
          </cell>
          <cell r="B229" t="str">
            <v>LOGAS - SUMBER DATAR</v>
          </cell>
        </row>
        <row r="230">
          <cell r="A230">
            <v>231</v>
          </cell>
          <cell r="B230" t="str">
            <v>PASIR MAS - SAKO MARGASARI</v>
          </cell>
        </row>
        <row r="231">
          <cell r="A231">
            <v>232</v>
          </cell>
          <cell r="B231" t="str">
            <v>SP. SUMBER DATAR - SUMBER DATAR</v>
          </cell>
        </row>
        <row r="232">
          <cell r="A232">
            <v>233</v>
          </cell>
          <cell r="B232" t="str">
            <v>SP. KEBUN LADO - SEI. SIRIH</v>
          </cell>
        </row>
        <row r="233">
          <cell r="A233">
            <v>234</v>
          </cell>
          <cell r="B233" t="str">
            <v>JL. LINGKAR DESA KEBUN LADO</v>
          </cell>
        </row>
        <row r="234">
          <cell r="A234">
            <v>235</v>
          </cell>
          <cell r="B234" t="str">
            <v>AIR MAS - SEI. KERANJI</v>
          </cell>
        </row>
        <row r="235">
          <cell r="A235">
            <v>236</v>
          </cell>
          <cell r="B235" t="str">
            <v>SIMP. PETAI - PABRIK PT. WANASARI</v>
          </cell>
        </row>
        <row r="236">
          <cell r="A236">
            <v>237</v>
          </cell>
          <cell r="B236" t="str">
            <v>JL. SIMPANG KORAN - SUKAMAJU</v>
          </cell>
        </row>
        <row r="237">
          <cell r="A237">
            <v>238</v>
          </cell>
          <cell r="B237" t="str">
            <v>SIMP. RAYA - SEI. BULUH</v>
          </cell>
        </row>
        <row r="238">
          <cell r="A238">
            <v>239</v>
          </cell>
          <cell r="B238" t="str">
            <v>JL. PL. RAMBUTAN - SEI TAPI</v>
          </cell>
        </row>
        <row r="239">
          <cell r="A239">
            <v>240</v>
          </cell>
          <cell r="B239" t="str">
            <v>JL. PETAI - TASAM</v>
          </cell>
        </row>
        <row r="240">
          <cell r="A240">
            <v>241</v>
          </cell>
          <cell r="B240" t="str">
            <v>JK 112/112 KM 2 + 000 - TASAM</v>
          </cell>
        </row>
        <row r="241">
          <cell r="A241">
            <v>242</v>
          </cell>
          <cell r="B241" t="str">
            <v>JL. DALAM KOTA KOTO BARU - JP KM 108 - 650</v>
          </cell>
        </row>
        <row r="242">
          <cell r="A242">
            <v>243</v>
          </cell>
          <cell r="B242" t="str">
            <v>KOTO BARU - SEI. LANGSAT</v>
          </cell>
        </row>
        <row r="243">
          <cell r="A243">
            <v>244</v>
          </cell>
          <cell r="B243" t="str">
            <v>KOTO BARU - SUKA MAJU</v>
          </cell>
        </row>
        <row r="244">
          <cell r="A244">
            <v>245</v>
          </cell>
          <cell r="B244" t="str">
            <v>SIMP. 4 PT. WANASARI - SUKAMAJU</v>
          </cell>
        </row>
        <row r="245">
          <cell r="A245">
            <v>246</v>
          </cell>
          <cell r="B245" t="str">
            <v>SEI. SIRIH - SIMP. 4 PT. WANASARI</v>
          </cell>
        </row>
        <row r="246">
          <cell r="A246">
            <v>247</v>
          </cell>
          <cell r="B246" t="str">
            <v>SIMP. MUARA BAHAN - MUARA BAHAN</v>
          </cell>
        </row>
        <row r="247">
          <cell r="A247">
            <v>248</v>
          </cell>
          <cell r="B247" t="str">
            <v>SIM. KURAN - BATAS KAMPAR</v>
          </cell>
        </row>
        <row r="248">
          <cell r="A248">
            <v>249</v>
          </cell>
          <cell r="B248" t="str">
            <v>JK RUAS 199/199 KM 9 + 500 - TRANS SKP II PETAI</v>
          </cell>
        </row>
        <row r="249">
          <cell r="A249">
            <v>250</v>
          </cell>
          <cell r="B249" t="str">
            <v>JK RUAS 191/191 KM 9 + 500 - JK. RUAS 05/05 KM 5+000</v>
          </cell>
        </row>
        <row r="250">
          <cell r="A250">
            <v>251</v>
          </cell>
          <cell r="B250" t="str">
            <v>BERINGIN JAYA - SUKA MAJU</v>
          </cell>
        </row>
        <row r="251">
          <cell r="A251">
            <v>252</v>
          </cell>
          <cell r="B251" t="str">
            <v>KUANTAN SAKO - TRANS PETAI</v>
          </cell>
        </row>
        <row r="252">
          <cell r="A252">
            <v>253</v>
          </cell>
          <cell r="B252" t="str">
            <v>TANJUNG PAUH - SUKA MAJU</v>
          </cell>
        </row>
        <row r="253">
          <cell r="A253">
            <v>254</v>
          </cell>
          <cell r="B253" t="str">
            <v>MUARA BAHAN - SEI. BULUH</v>
          </cell>
        </row>
        <row r="254">
          <cell r="A254">
            <v>257</v>
          </cell>
          <cell r="B254" t="str">
            <v>BENAI - PL. LANCANG</v>
          </cell>
        </row>
        <row r="255">
          <cell r="A255">
            <v>258</v>
          </cell>
          <cell r="B255" t="str">
            <v>LEPAU GADING - PANGEAN</v>
          </cell>
        </row>
        <row r="256">
          <cell r="A256">
            <v>259</v>
          </cell>
          <cell r="B256" t="str">
            <v>SENTAJO - TERATAK AIR HITAM</v>
          </cell>
        </row>
        <row r="257">
          <cell r="A257">
            <v>260</v>
          </cell>
          <cell r="B257" t="str">
            <v>BENAI - KOTO RAJO</v>
          </cell>
        </row>
        <row r="258">
          <cell r="A258">
            <v>261</v>
          </cell>
          <cell r="B258" t="str">
            <v>BENAI - SIMPANG CENGAR II</v>
          </cell>
        </row>
        <row r="259">
          <cell r="A259">
            <v>262</v>
          </cell>
          <cell r="B259" t="str">
            <v>JK RUAS 24/24 KM - RAWANG BINJAI</v>
          </cell>
        </row>
        <row r="260">
          <cell r="A260">
            <v>263</v>
          </cell>
          <cell r="B260" t="str">
            <v>JK RUAS 85/85 - BANJAR LOPAK</v>
          </cell>
        </row>
        <row r="261">
          <cell r="A261">
            <v>264</v>
          </cell>
          <cell r="B261" t="str">
            <v>SIMP. DUTA PALMA - MUARA PETAI</v>
          </cell>
        </row>
        <row r="262">
          <cell r="A262">
            <v>265</v>
          </cell>
          <cell r="B262" t="str">
            <v>SIMP. DUTA PALMA - BATAS INHU</v>
          </cell>
        </row>
        <row r="263">
          <cell r="A263">
            <v>266</v>
          </cell>
          <cell r="B263" t="str">
            <v>JL. DALAM KOTA BENAI - JL. NASIONAL KM 173 +000</v>
          </cell>
        </row>
        <row r="264">
          <cell r="A264">
            <v>267</v>
          </cell>
          <cell r="B264" t="str">
            <v>JL. DESA UJUNG TANJUNG - JK 189/189</v>
          </cell>
        </row>
        <row r="265">
          <cell r="A265">
            <v>268</v>
          </cell>
          <cell r="B265" t="str">
            <v>JL. DALAM KOTA BENAI - KOTO BENAI</v>
          </cell>
        </row>
        <row r="266">
          <cell r="A266">
            <v>269</v>
          </cell>
          <cell r="B266" t="str">
            <v>JL. DESA GUNUNG KESIANGAN - JL. UJUNG TANJUNG</v>
          </cell>
        </row>
        <row r="267">
          <cell r="A267">
            <v>270</v>
          </cell>
          <cell r="B267" t="str">
            <v>JL. DESA PULAU KALIMANTING - PEMATANG</v>
          </cell>
        </row>
        <row r="268">
          <cell r="A268">
            <v>271</v>
          </cell>
          <cell r="B268" t="str">
            <v>JL. TJ. SIMANDOLAK - BANJAR LOPAK</v>
          </cell>
        </row>
        <row r="269">
          <cell r="A269">
            <v>272</v>
          </cell>
          <cell r="B269" t="str">
            <v>JL. DESA TALONTAM - PL. KOPUNG</v>
          </cell>
        </row>
        <row r="270">
          <cell r="A270">
            <v>273</v>
          </cell>
          <cell r="B270" t="str">
            <v>SIMANDOLAK - PENYEBERANGAN TANJUNG</v>
          </cell>
        </row>
        <row r="271">
          <cell r="A271">
            <v>274</v>
          </cell>
          <cell r="B271" t="str">
            <v>BENAI - RAPP</v>
          </cell>
        </row>
        <row r="272">
          <cell r="A272">
            <v>275</v>
          </cell>
          <cell r="B272" t="str">
            <v>BERINGIN JAYA - BINJAI</v>
          </cell>
        </row>
        <row r="273">
          <cell r="A273">
            <v>276</v>
          </cell>
          <cell r="B273" t="str">
            <v>BENAI - TEBING TINGGI</v>
          </cell>
        </row>
        <row r="274">
          <cell r="A274">
            <v>277</v>
          </cell>
          <cell r="B274" t="str">
            <v>GUNUNG KESIANGAN - PL. KALIMANTING</v>
          </cell>
        </row>
        <row r="275">
          <cell r="A275">
            <v>278</v>
          </cell>
          <cell r="B275" t="str">
            <v>JALUR PATAH - LANGSAT HULU</v>
          </cell>
        </row>
        <row r="276">
          <cell r="A276">
            <v>279</v>
          </cell>
          <cell r="B276" t="str">
            <v>TALONTAM - BANJAR BENAI</v>
          </cell>
        </row>
        <row r="277">
          <cell r="A277">
            <v>280</v>
          </cell>
          <cell r="B277" t="str">
            <v>GUNUNG KESIANGAN - RESETLEMEN PENDUDUK</v>
          </cell>
        </row>
        <row r="278">
          <cell r="A278">
            <v>281</v>
          </cell>
          <cell r="B278" t="str">
            <v>KOMPE BERANGIN - KP. BARU CERENTI</v>
          </cell>
        </row>
        <row r="279">
          <cell r="A279">
            <v>282</v>
          </cell>
          <cell r="B279" t="str">
            <v>NEES II CERENTI - KOMPE BERANGIN</v>
          </cell>
        </row>
        <row r="280">
          <cell r="A280">
            <v>283</v>
          </cell>
          <cell r="B280" t="str">
            <v>KOTO CERENTI - PULAU BAYUR</v>
          </cell>
        </row>
        <row r="281">
          <cell r="A281">
            <v>284</v>
          </cell>
          <cell r="B281" t="str">
            <v>SIKURAN - BANJAR NAN TIGO</v>
          </cell>
        </row>
        <row r="282">
          <cell r="A282">
            <v>285</v>
          </cell>
          <cell r="B282" t="str">
            <v>SEI. PERUPUK - TELUK PAUH</v>
          </cell>
        </row>
        <row r="283">
          <cell r="A283">
            <v>286</v>
          </cell>
          <cell r="B283" t="str">
            <v>PULAU JAMBU TELUK PAUH</v>
          </cell>
        </row>
        <row r="284">
          <cell r="A284">
            <v>287</v>
          </cell>
          <cell r="B284" t="str">
            <v>JL. DIPONEGORO  - JL. YOS SUDARSO</v>
          </cell>
        </row>
        <row r="285">
          <cell r="A285">
            <v>288</v>
          </cell>
          <cell r="B285" t="str">
            <v>JL. IMAM BONJOL -  JP KM 220 + 000</v>
          </cell>
        </row>
        <row r="286">
          <cell r="A286">
            <v>289</v>
          </cell>
          <cell r="B286" t="str">
            <v>JL. YOS SUDARSO - JL. HANG TUAH</v>
          </cell>
        </row>
        <row r="287">
          <cell r="A287">
            <v>290</v>
          </cell>
          <cell r="B287" t="str">
            <v>JL. HANG TUAH - JL. YOS SUDARSO</v>
          </cell>
        </row>
        <row r="288">
          <cell r="A288">
            <v>291</v>
          </cell>
          <cell r="B288" t="str">
            <v>JL. PADAT KARYA 1 - JK RUAS 220 + 300</v>
          </cell>
        </row>
        <row r="289">
          <cell r="A289">
            <v>292</v>
          </cell>
          <cell r="B289" t="str">
            <v>JL. PADAT KARYA 2 - JP KM 220 + 000</v>
          </cell>
        </row>
        <row r="290">
          <cell r="A290">
            <v>293</v>
          </cell>
          <cell r="B290" t="str">
            <v>TELUK PAUH - BATAS INHU</v>
          </cell>
        </row>
        <row r="291">
          <cell r="A291">
            <v>294</v>
          </cell>
          <cell r="B291" t="str">
            <v>TELUK PAUH - PESIKAIAN</v>
          </cell>
        </row>
        <row r="292">
          <cell r="A292">
            <v>295</v>
          </cell>
          <cell r="B292" t="str">
            <v>SEI. PERUPUK - PULAU BAYUR</v>
          </cell>
        </row>
        <row r="293">
          <cell r="A293">
            <v>296</v>
          </cell>
          <cell r="B293" t="str">
            <v>INUMAN - PULAU BUSUK</v>
          </cell>
        </row>
        <row r="294">
          <cell r="A294">
            <v>297</v>
          </cell>
          <cell r="B294" t="str">
            <v>INUMAN - GUNUNG MELINTANG</v>
          </cell>
        </row>
        <row r="295">
          <cell r="A295">
            <v>298</v>
          </cell>
          <cell r="B295" t="str">
            <v>INUMAN - PULAU KIJANG</v>
          </cell>
        </row>
        <row r="296">
          <cell r="A296">
            <v>299</v>
          </cell>
          <cell r="B296" t="str">
            <v>BANJAR NAN TIGO - PASAR INUMAN</v>
          </cell>
        </row>
        <row r="297">
          <cell r="A297">
            <v>300</v>
          </cell>
          <cell r="B297" t="str">
            <v>KOTO INUMAN - NEES II CERENTI</v>
          </cell>
        </row>
        <row r="298">
          <cell r="A298">
            <v>301</v>
          </cell>
          <cell r="B298" t="str">
            <v>INUMAN - BEDENG</v>
          </cell>
        </row>
        <row r="299">
          <cell r="A299">
            <v>302</v>
          </cell>
          <cell r="B299" t="str">
            <v>PULAU BUSUK - KOTO INUMAN</v>
          </cell>
        </row>
        <row r="300">
          <cell r="A300">
            <v>303</v>
          </cell>
          <cell r="B300" t="str">
            <v>JL. LINGKAR KOTO INUMAN</v>
          </cell>
        </row>
        <row r="301">
          <cell r="A301">
            <v>304</v>
          </cell>
          <cell r="B301" t="str">
            <v>BEDENG SIKURAN - PENYEB. PULAU PANJANG</v>
          </cell>
        </row>
        <row r="302">
          <cell r="A302">
            <v>305</v>
          </cell>
          <cell r="B302" t="str">
            <v>INUMAN - PULAU PANJANG</v>
          </cell>
        </row>
        <row r="303">
          <cell r="A303">
            <v>306</v>
          </cell>
          <cell r="B303" t="str">
            <v>BANJAR NAN TIGO - KOTO INUMAN</v>
          </cell>
        </row>
        <row r="304">
          <cell r="A304">
            <v>307</v>
          </cell>
          <cell r="B304" t="str">
            <v>JL. DESA PL. PANJANG - PL. PANJANG HILIR</v>
          </cell>
        </row>
        <row r="305">
          <cell r="A305">
            <v>308</v>
          </cell>
          <cell r="B305" t="str">
            <v>JL. DESA PULAU SIPAN - PL. PANJANG HULU</v>
          </cell>
        </row>
        <row r="306">
          <cell r="A306">
            <v>309</v>
          </cell>
          <cell r="B306" t="str">
            <v>JL. DESA SIGARUNTANG - JK RUAS 208/208</v>
          </cell>
        </row>
        <row r="307">
          <cell r="A307">
            <v>310</v>
          </cell>
          <cell r="B307" t="str">
            <v>INUMAN (JL. RAPP) - SITUGAL</v>
          </cell>
        </row>
      </sheetData>
      <sheetData sheetId="25"/>
      <sheetData sheetId="26">
        <row r="2">
          <cell r="B2">
            <v>9520000000</v>
          </cell>
          <cell r="C2" t="str">
            <v>Jalan  Provinsi</v>
          </cell>
        </row>
        <row r="3">
          <cell r="B3">
            <v>5145000000</v>
          </cell>
          <cell r="C3" t="str">
            <v>BELUM MASUK SK 2007</v>
          </cell>
        </row>
        <row r="4">
          <cell r="B4">
            <v>2275000000</v>
          </cell>
          <cell r="C4" t="str">
            <v>JALAN PROVINSI</v>
          </cell>
        </row>
        <row r="5">
          <cell r="B5">
            <v>472500000</v>
          </cell>
          <cell r="C5" t="str">
            <v>BELUM MASUK SK 2007</v>
          </cell>
        </row>
        <row r="6">
          <cell r="B6">
            <v>472500000</v>
          </cell>
          <cell r="C6" t="str">
            <v>BELUM MASUK SK 2007</v>
          </cell>
        </row>
        <row r="7">
          <cell r="B7">
            <v>6600000000</v>
          </cell>
          <cell r="C7" t="str">
            <v>BELUM MASUK SK 2007</v>
          </cell>
        </row>
        <row r="8">
          <cell r="B8">
            <v>286650000</v>
          </cell>
          <cell r="C8" t="str">
            <v>JALAN PROVINSI</v>
          </cell>
        </row>
        <row r="9">
          <cell r="B9">
            <v>420000000</v>
          </cell>
          <cell r="C9" t="str">
            <v>JALAN PROVINSI</v>
          </cell>
        </row>
        <row r="10">
          <cell r="B10">
            <v>2772000000</v>
          </cell>
          <cell r="C10" t="str">
            <v>JALAN PROVINSI</v>
          </cell>
        </row>
        <row r="11">
          <cell r="B11">
            <v>374400000</v>
          </cell>
          <cell r="C11" t="str">
            <v>JALAN NASIONAL</v>
          </cell>
        </row>
        <row r="12">
          <cell r="B12">
            <v>345600000</v>
          </cell>
          <cell r="C12" t="str">
            <v>JALAN NASIONAL</v>
          </cell>
        </row>
        <row r="13">
          <cell r="B13">
            <v>388800000</v>
          </cell>
          <cell r="C13" t="str">
            <v>JALAN NASIONAL</v>
          </cell>
        </row>
        <row r="14">
          <cell r="B14">
            <v>648000000</v>
          </cell>
          <cell r="C14" t="str">
            <v>JALAN NASIONAL</v>
          </cell>
        </row>
        <row r="15">
          <cell r="B15">
            <v>388800000</v>
          </cell>
          <cell r="C15" t="str">
            <v>JALAN PROVINSI</v>
          </cell>
        </row>
        <row r="16">
          <cell r="B16">
            <v>345600000</v>
          </cell>
          <cell r="C16" t="str">
            <v>JALAN NASIONAL</v>
          </cell>
        </row>
        <row r="17">
          <cell r="B17">
            <v>486000000</v>
          </cell>
          <cell r="C17" t="str">
            <v>JALAN NASIONAL</v>
          </cell>
        </row>
        <row r="18">
          <cell r="B18">
            <v>230400000</v>
          </cell>
          <cell r="C18" t="str">
            <v>JALAN NASIONAL</v>
          </cell>
        </row>
        <row r="19">
          <cell r="B19">
            <v>378000000</v>
          </cell>
          <cell r="C19" t="str">
            <v>JALAN NASIONAL</v>
          </cell>
        </row>
        <row r="20">
          <cell r="B20">
            <v>576000000</v>
          </cell>
          <cell r="C20" t="str">
            <v>JALAN NASIONAL</v>
          </cell>
        </row>
        <row r="21">
          <cell r="B21">
            <v>135000000</v>
          </cell>
          <cell r="C21" t="str">
            <v>JALAN NASIONAL</v>
          </cell>
        </row>
        <row r="22">
          <cell r="B22">
            <v>336000000</v>
          </cell>
          <cell r="C22" t="str">
            <v>JALAN PROVINSI</v>
          </cell>
        </row>
        <row r="23">
          <cell r="B23">
            <v>252000000</v>
          </cell>
          <cell r="C23" t="str">
            <v>JALAN NASIONAL</v>
          </cell>
        </row>
        <row r="24">
          <cell r="B24">
            <v>486000000</v>
          </cell>
          <cell r="C24" t="str">
            <v>JALAN NASIONAL</v>
          </cell>
        </row>
        <row r="25">
          <cell r="B25">
            <v>1848000000</v>
          </cell>
          <cell r="C25" t="str">
            <v>JALAN PROVINSI</v>
          </cell>
        </row>
        <row r="26">
          <cell r="B26">
            <v>422400000</v>
          </cell>
          <cell r="C26" t="str">
            <v>JALAN PROVINSI</v>
          </cell>
        </row>
        <row r="27">
          <cell r="B27">
            <v>2059200000</v>
          </cell>
          <cell r="C27" t="str">
            <v>BELUM MASUK SK 2007</v>
          </cell>
        </row>
        <row r="28">
          <cell r="B28">
            <v>2826398290.872139</v>
          </cell>
          <cell r="C28" t="str">
            <v>JALAN NASIONAL</v>
          </cell>
        </row>
        <row r="29">
          <cell r="B29">
            <v>2194386304.3273997</v>
          </cell>
          <cell r="C29" t="str">
            <v>JALAN NASIONAL</v>
          </cell>
        </row>
        <row r="30">
          <cell r="B30">
            <v>5037798091.3787003</v>
          </cell>
          <cell r="C30" t="str">
            <v>JALAN NASIONAL</v>
          </cell>
        </row>
        <row r="31">
          <cell r="B31">
            <v>3309782443.4143963</v>
          </cell>
          <cell r="C31" t="str">
            <v>BELUM MASUK SK 2007</v>
          </cell>
        </row>
        <row r="32">
          <cell r="B32">
            <v>966122240.69814003</v>
          </cell>
          <cell r="C32" t="str">
            <v>JALAN PROVINSI</v>
          </cell>
        </row>
        <row r="33">
          <cell r="B33">
            <v>837379143.13253343</v>
          </cell>
          <cell r="C33" t="str">
            <v>BELUM MASUK SK 2007</v>
          </cell>
        </row>
        <row r="34">
          <cell r="B34">
            <v>749497417.32000005</v>
          </cell>
          <cell r="C34" t="str">
            <v>jembatan</v>
          </cell>
        </row>
        <row r="35">
          <cell r="B35">
            <v>1004635245.0665743</v>
          </cell>
          <cell r="C35" t="str">
            <v>jembatan</v>
          </cell>
        </row>
        <row r="36">
          <cell r="B36">
            <v>3087425688.1593609</v>
          </cell>
          <cell r="C36" t="str">
            <v>jembatan</v>
          </cell>
        </row>
        <row r="37">
          <cell r="B37">
            <v>929480817.58420205</v>
          </cell>
          <cell r="C37" t="str">
            <v>Ruas Jalan Provinsi</v>
          </cell>
        </row>
        <row r="38">
          <cell r="B38">
            <v>8726284111.1459866</v>
          </cell>
          <cell r="C38" t="str">
            <v>jembatan</v>
          </cell>
        </row>
        <row r="39">
          <cell r="B39">
            <v>10544570566</v>
          </cell>
          <cell r="C39" t="str">
            <v>BELUM MASUK SK 2007</v>
          </cell>
        </row>
        <row r="40">
          <cell r="B40">
            <v>829088158</v>
          </cell>
          <cell r="C40" t="str">
            <v>jembatan</v>
          </cell>
        </row>
        <row r="41">
          <cell r="B41">
            <v>2130596812.9205101</v>
          </cell>
          <cell r="C41" t="str">
            <v>jembatan</v>
          </cell>
        </row>
        <row r="42">
          <cell r="B42">
            <v>400080843</v>
          </cell>
          <cell r="C42" t="str">
            <v>jembatan</v>
          </cell>
        </row>
        <row r="43">
          <cell r="B43">
            <v>22007615819</v>
          </cell>
          <cell r="C43" t="str">
            <v>jembatan</v>
          </cell>
        </row>
        <row r="44">
          <cell r="B44">
            <v>1200224056</v>
          </cell>
          <cell r="C44" t="str">
            <v>jembatan</v>
          </cell>
        </row>
        <row r="45">
          <cell r="B45">
            <v>1192070199</v>
          </cell>
          <cell r="C45" t="str">
            <v>jembatan</v>
          </cell>
        </row>
        <row r="46">
          <cell r="B46">
            <v>1759387701.9008303</v>
          </cell>
          <cell r="C46" t="str">
            <v>BELUM MASUK SK 2007</v>
          </cell>
        </row>
        <row r="47">
          <cell r="B47">
            <v>720415026.35516441</v>
          </cell>
          <cell r="C47" t="str">
            <v>BELUM MASUK SK 2007</v>
          </cell>
        </row>
        <row r="48">
          <cell r="B48">
            <v>666142171.96289265</v>
          </cell>
          <cell r="C48" t="str">
            <v>jembatan</v>
          </cell>
        </row>
        <row r="49">
          <cell r="B49">
            <v>16031900</v>
          </cell>
          <cell r="C49" t="str">
            <v>BELUM MASUK SK 2007</v>
          </cell>
        </row>
        <row r="50">
          <cell r="B50">
            <v>56100500</v>
          </cell>
          <cell r="C50" t="str">
            <v>BELUM MASUK SK 2007</v>
          </cell>
        </row>
        <row r="51">
          <cell r="B51">
            <v>1244781279.9893248</v>
          </cell>
          <cell r="C51" t="str">
            <v>BELUM MASUK SK 2007</v>
          </cell>
        </row>
        <row r="52">
          <cell r="B52">
            <v>2776676476.1366801</v>
          </cell>
          <cell r="C52" t="str">
            <v>BELUM MASUK SK 2007</v>
          </cell>
        </row>
        <row r="53">
          <cell r="B53">
            <v>1560463250.3707366</v>
          </cell>
          <cell r="C53" t="str">
            <v>BELUM MASUK SK 2007</v>
          </cell>
        </row>
        <row r="54">
          <cell r="B54">
            <v>410267652.64856702</v>
          </cell>
          <cell r="C54" t="str">
            <v>BELUM MASUK SK 2007</v>
          </cell>
        </row>
        <row r="55">
          <cell r="B55">
            <v>3138518318.2668023</v>
          </cell>
          <cell r="C55" t="str">
            <v>Ruas Jalan Provinsi</v>
          </cell>
        </row>
        <row r="56">
          <cell r="B56">
            <v>3248767238.5415602</v>
          </cell>
          <cell r="C56" t="str">
            <v>BELUM MASUK SK 2007</v>
          </cell>
        </row>
        <row r="57">
          <cell r="B57">
            <v>3429496091.4810162</v>
          </cell>
          <cell r="C57" t="str">
            <v>Jalan Nasioanal</v>
          </cell>
        </row>
        <row r="58">
          <cell r="B58">
            <v>2671864502.9721117</v>
          </cell>
          <cell r="C58" t="str">
            <v>Jalan Nasioanal</v>
          </cell>
        </row>
        <row r="59">
          <cell r="B59">
            <v>4766925638.6591597</v>
          </cell>
          <cell r="C59" t="str">
            <v>BELUM MASUK SK 2007</v>
          </cell>
        </row>
        <row r="60">
          <cell r="B60">
            <v>1899132200.4191258</v>
          </cell>
          <cell r="C60" t="str">
            <v>BELUM MASUK SK 2007</v>
          </cell>
        </row>
        <row r="61">
          <cell r="B61">
            <v>3289380516.7796202</v>
          </cell>
          <cell r="C61" t="str">
            <v>Jalan Provinsi</v>
          </cell>
        </row>
        <row r="62">
          <cell r="B62">
            <v>3331381781.9313898</v>
          </cell>
          <cell r="C62" t="str">
            <v>BELUM MASUK SK 2007</v>
          </cell>
        </row>
        <row r="63">
          <cell r="B63">
            <v>61843579.711400554</v>
          </cell>
          <cell r="C63" t="str">
            <v>BELUM MASUK SK 2007</v>
          </cell>
        </row>
        <row r="64">
          <cell r="B64">
            <v>5337508027</v>
          </cell>
          <cell r="C64" t="str">
            <v>BELUM MASUK SK 2007</v>
          </cell>
        </row>
        <row r="65">
          <cell r="B65">
            <v>1780990624</v>
          </cell>
          <cell r="C65" t="str">
            <v>BELUM MASUK SK 2007</v>
          </cell>
        </row>
        <row r="66">
          <cell r="B66">
            <v>1721445175</v>
          </cell>
          <cell r="C66" t="str">
            <v>BELUM MASUK SK 2007</v>
          </cell>
        </row>
        <row r="67">
          <cell r="B67">
            <v>5749727762</v>
          </cell>
          <cell r="C67" t="str">
            <v>Jalan Provinsi</v>
          </cell>
        </row>
        <row r="68">
          <cell r="B68">
            <v>2280941691</v>
          </cell>
          <cell r="C68" t="str">
            <v>jembatan</v>
          </cell>
        </row>
        <row r="69">
          <cell r="B69">
            <v>1827236217</v>
          </cell>
          <cell r="C69" t="str">
            <v>JALAN NASIONAL</v>
          </cell>
        </row>
        <row r="70">
          <cell r="B70">
            <v>197994103</v>
          </cell>
          <cell r="C70" t="str">
            <v>BELUM MASUK SK 2007</v>
          </cell>
        </row>
        <row r="71">
          <cell r="B71">
            <v>1947872840</v>
          </cell>
          <cell r="C71" t="str">
            <v>BELUM MASUK SK 2007</v>
          </cell>
        </row>
        <row r="72">
          <cell r="B72">
            <v>198146512</v>
          </cell>
          <cell r="C72" t="str">
            <v>BELUM MASUK SK 2007</v>
          </cell>
        </row>
        <row r="73">
          <cell r="B73">
            <v>197600820</v>
          </cell>
          <cell r="C73" t="str">
            <v>BELUM MASUK SK 2007</v>
          </cell>
        </row>
        <row r="74">
          <cell r="B74">
            <v>198334296</v>
          </cell>
          <cell r="C74" t="str">
            <v>BELUM MASUK SK 2007</v>
          </cell>
        </row>
        <row r="75">
          <cell r="B75">
            <v>197798349</v>
          </cell>
          <cell r="C75" t="str">
            <v>BELUM MASUK SK 2007</v>
          </cell>
        </row>
        <row r="76">
          <cell r="B76">
            <v>197815874</v>
          </cell>
          <cell r="C76" t="str">
            <v>BELUM MASUK SK 2007</v>
          </cell>
        </row>
        <row r="77">
          <cell r="B77">
            <v>446302277</v>
          </cell>
          <cell r="C77" t="str">
            <v>BELUM MASUK SK 2007</v>
          </cell>
        </row>
        <row r="78">
          <cell r="B78">
            <v>371814177</v>
          </cell>
          <cell r="C78" t="str">
            <v>BELUM MASUK SK 2007</v>
          </cell>
        </row>
        <row r="79">
          <cell r="B79">
            <v>197910872</v>
          </cell>
          <cell r="C79" t="str">
            <v>BELUM MASUK SK 2007</v>
          </cell>
        </row>
        <row r="80">
          <cell r="B80">
            <v>197392348</v>
          </cell>
          <cell r="C80" t="str">
            <v>BELUM MASUK SK 2007</v>
          </cell>
        </row>
        <row r="81">
          <cell r="B81">
            <v>196879677</v>
          </cell>
          <cell r="C81" t="str">
            <v>BELUM MASUK SK 2007</v>
          </cell>
        </row>
        <row r="82">
          <cell r="B82">
            <v>197544440</v>
          </cell>
          <cell r="C82" t="str">
            <v>BELUM MASUK SK 2007</v>
          </cell>
        </row>
        <row r="83">
          <cell r="B83">
            <v>192182044</v>
          </cell>
          <cell r="C83" t="str">
            <v>BELUM MASUK SK 2007</v>
          </cell>
        </row>
        <row r="84">
          <cell r="B84">
            <v>187069610</v>
          </cell>
          <cell r="C84" t="str">
            <v>BELUM MASUK SK 2007</v>
          </cell>
        </row>
        <row r="85">
          <cell r="B85">
            <v>196939048</v>
          </cell>
          <cell r="C85" t="str">
            <v>BELUM MASUK SK 2007</v>
          </cell>
        </row>
        <row r="86">
          <cell r="B86">
            <v>198230943</v>
          </cell>
          <cell r="C86" t="str">
            <v>BELUM MASUK SK 2007</v>
          </cell>
        </row>
        <row r="87">
          <cell r="B87">
            <v>189452159</v>
          </cell>
          <cell r="C87" t="str">
            <v>BELUM MASUK SK 2007</v>
          </cell>
        </row>
        <row r="88">
          <cell r="B88">
            <v>3199037978</v>
          </cell>
          <cell r="C88" t="str">
            <v>BELUM MASUK SK 2007</v>
          </cell>
        </row>
        <row r="89">
          <cell r="B89">
            <v>1990157144</v>
          </cell>
          <cell r="C89" t="str">
            <v>BELUM MASUK SK 2007</v>
          </cell>
        </row>
        <row r="90">
          <cell r="B90">
            <v>2132575732</v>
          </cell>
          <cell r="C90" t="str">
            <v>BELUM MASUK SK 2007</v>
          </cell>
        </row>
        <row r="91">
          <cell r="B91">
            <v>1212664598</v>
          </cell>
          <cell r="C91" t="str">
            <v>BELUM MASUK SK 2007</v>
          </cell>
        </row>
        <row r="92">
          <cell r="B92">
            <v>1976709313</v>
          </cell>
          <cell r="C92" t="str">
            <v>Jalan Provinsi</v>
          </cell>
        </row>
        <row r="93">
          <cell r="B93">
            <v>194273678</v>
          </cell>
          <cell r="C93" t="str">
            <v>BELUM MASUK SK 2007</v>
          </cell>
        </row>
        <row r="94">
          <cell r="B94">
            <v>469897527</v>
          </cell>
          <cell r="C94" t="str">
            <v>BELUM MASUK SK 2007</v>
          </cell>
        </row>
        <row r="95">
          <cell r="B95">
            <v>194304755</v>
          </cell>
          <cell r="C95" t="str">
            <v>BELUM MASUK SK 2007</v>
          </cell>
        </row>
        <row r="96">
          <cell r="B96">
            <v>192293177</v>
          </cell>
          <cell r="C96" t="str">
            <v>BELUM MASUK SK 2007</v>
          </cell>
        </row>
        <row r="97">
          <cell r="B97">
            <v>1945177628</v>
          </cell>
          <cell r="C97" t="str">
            <v>BELUM MASUK SK 2007</v>
          </cell>
        </row>
        <row r="98">
          <cell r="B98">
            <v>2197200060</v>
          </cell>
          <cell r="C98" t="str">
            <v>Jalan Provinsi</v>
          </cell>
        </row>
        <row r="99">
          <cell r="B99">
            <v>190265603</v>
          </cell>
          <cell r="C99" t="str">
            <v>BELUM MASUK SK 2007</v>
          </cell>
        </row>
        <row r="100">
          <cell r="B100">
            <v>741801931</v>
          </cell>
          <cell r="C100" t="str">
            <v>BELUM MASUK SK 2007</v>
          </cell>
        </row>
        <row r="101">
          <cell r="B101">
            <v>194109943</v>
          </cell>
          <cell r="C101" t="str">
            <v>BELUM MASUK SK 2007</v>
          </cell>
        </row>
        <row r="102">
          <cell r="B102">
            <v>194305774</v>
          </cell>
          <cell r="C102" t="str">
            <v>BELUM MASUK SK 2007</v>
          </cell>
        </row>
        <row r="103">
          <cell r="B103">
            <v>192442791</v>
          </cell>
          <cell r="C103" t="str">
            <v>BELUM MASUK SK 2007</v>
          </cell>
        </row>
        <row r="104">
          <cell r="B104">
            <v>195564131</v>
          </cell>
          <cell r="C104" t="str">
            <v>BELUM MASUK SK 2007</v>
          </cell>
        </row>
        <row r="105">
          <cell r="B105">
            <v>28270054450.200001</v>
          </cell>
          <cell r="C105" t="str">
            <v>Jalan Nasional</v>
          </cell>
        </row>
        <row r="106">
          <cell r="B106">
            <v>191714919</v>
          </cell>
          <cell r="C106" t="str">
            <v>BELUM MASUK SK 2007</v>
          </cell>
        </row>
        <row r="107">
          <cell r="B107">
            <v>133925703</v>
          </cell>
          <cell r="C107" t="str">
            <v>BELUM MASUK SK 2007</v>
          </cell>
        </row>
        <row r="108">
          <cell r="B108">
            <v>190930494</v>
          </cell>
          <cell r="C108" t="str">
            <v>BELUM MASUK SK 2007</v>
          </cell>
        </row>
        <row r="109">
          <cell r="B109">
            <v>194508025</v>
          </cell>
          <cell r="C109" t="str">
            <v>BELUM MASUK SK 2007</v>
          </cell>
        </row>
        <row r="110">
          <cell r="B110">
            <v>1944689998.1099999</v>
          </cell>
          <cell r="C110" t="str">
            <v>BELUM MASUK SK 2007</v>
          </cell>
        </row>
        <row r="111">
          <cell r="B111">
            <v>198356308</v>
          </cell>
          <cell r="C111" t="str">
            <v>BELUM MASUK SK 2007</v>
          </cell>
        </row>
        <row r="112">
          <cell r="B112">
            <v>2279380200</v>
          </cell>
          <cell r="C112" t="str">
            <v>BELUM MASUK SK 2007</v>
          </cell>
        </row>
        <row r="113">
          <cell r="B113">
            <v>240781700</v>
          </cell>
          <cell r="C113" t="str">
            <v>BELUM MASUK SK 2007</v>
          </cell>
        </row>
        <row r="114">
          <cell r="B114">
            <v>191876653</v>
          </cell>
          <cell r="C114" t="str">
            <v>BELUM MASUK SK 2007</v>
          </cell>
        </row>
        <row r="115">
          <cell r="B115">
            <v>190848000</v>
          </cell>
          <cell r="C115" t="str">
            <v>BELUM MASUK SK 2007</v>
          </cell>
        </row>
        <row r="116">
          <cell r="B116">
            <v>190661000</v>
          </cell>
          <cell r="C116" t="str">
            <v>BELUM MASUK SK 2007</v>
          </cell>
        </row>
        <row r="117">
          <cell r="B117">
            <v>190002000</v>
          </cell>
          <cell r="C117" t="str">
            <v>BELUM MASUK SK 2007</v>
          </cell>
        </row>
        <row r="118">
          <cell r="B118">
            <v>180541000</v>
          </cell>
          <cell r="C118" t="str">
            <v>BELUM MASUK SK 2007</v>
          </cell>
        </row>
      </sheetData>
      <sheetData sheetId="2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PATI"/>
      <sheetName val="WABUP"/>
      <sheetName val="DPRD"/>
      <sheetName val="SEKRETARIAT DAERAH"/>
      <sheetName val="SEKDA"/>
      <sheetName val="ASS. 1"/>
      <sheetName val="ASS. 2"/>
      <sheetName val="UMUM"/>
      <sheetName val="KEUANGAN"/>
      <sheetName val="KEPEGAWAIAN"/>
      <sheetName val="HUKUM"/>
      <sheetName val="PERTANIAN"/>
      <sheetName val="PERINDAG"/>
      <sheetName val="RT. ANGIN"/>
      <sheetName val="LASUSUA"/>
      <sheetName val="KODEOHA "/>
      <sheetName val="NGAPA"/>
      <sheetName val="PAKUE"/>
      <sheetName val="BT. PUTIH"/>
      <sheetName val="SETWAN"/>
      <sheetName val="KPUD kurang 66 jt"/>
      <sheetName val="PERTAMBANGAN"/>
      <sheetName val="PU "/>
      <sheetName val="KEHUTANAN"/>
      <sheetName val="KESEHATAN"/>
      <sheetName val="Aliran Kas"/>
      <sheetName val="LRA"/>
      <sheetName val="Silpa"/>
      <sheetName val="Rekap Pdptn"/>
      <sheetName val="Pdptn"/>
      <sheetName val="Rekap Belanja"/>
      <sheetName val="Rekap Publik"/>
      <sheetName val="Publik"/>
      <sheetName val="Rekap Aprtr"/>
      <sheetName val="Aparatur"/>
      <sheetName val="Bant &amp; Tdk Trsangka"/>
      <sheetName val="Pembiayaan"/>
      <sheetName val="DISPENDA"/>
      <sheetName val="DIKBUD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de barang"/>
      <sheetName val="MASA MANFAAT"/>
      <sheetName val="KIB A"/>
      <sheetName val="KIB A aud"/>
      <sheetName val="KIB A EKSEKUSI baru"/>
      <sheetName val="KIB B ( + )"/>
      <sheetName val="KIB C"/>
      <sheetName val="KIB D"/>
      <sheetName val="KIB E"/>
      <sheetName val="KIB F"/>
      <sheetName val="KIB B&lt;300000"/>
      <sheetName val="Di bwh nilai kapitalisasi"/>
      <sheetName val="Sheet1"/>
      <sheetName val="KODE BARANG MASTER DISDI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2">
          <cell r="B2" t="str">
            <v>1.00.00</v>
          </cell>
          <cell r="C2" t="str">
            <v>GOLONGAN TANAH</v>
          </cell>
        </row>
        <row r="3">
          <cell r="B3" t="str">
            <v>1.01.00</v>
          </cell>
          <cell r="C3" t="str">
            <v>TANAH</v>
          </cell>
        </row>
        <row r="4">
          <cell r="B4" t="str">
            <v>1.01.01</v>
          </cell>
          <cell r="C4" t="str">
            <v>PERKAMPUNGAN</v>
          </cell>
          <cell r="D4">
            <v>3</v>
          </cell>
        </row>
        <row r="5">
          <cell r="B5" t="str">
            <v>1.01.02</v>
          </cell>
          <cell r="C5" t="str">
            <v>TANAH PERTANIAN</v>
          </cell>
          <cell r="D5">
            <v>3</v>
          </cell>
        </row>
        <row r="6">
          <cell r="B6" t="str">
            <v>1.01.03</v>
          </cell>
          <cell r="C6" t="str">
            <v>TANAH PERKEBUNAN</v>
          </cell>
          <cell r="D6">
            <v>3</v>
          </cell>
        </row>
        <row r="7">
          <cell r="B7" t="str">
            <v>1.01.04</v>
          </cell>
          <cell r="C7" t="str">
            <v>KEBUN CAMPURAN</v>
          </cell>
          <cell r="D7">
            <v>3</v>
          </cell>
        </row>
        <row r="8">
          <cell r="B8" t="str">
            <v>1.01.05</v>
          </cell>
          <cell r="C8" t="str">
            <v>HUTAN</v>
          </cell>
          <cell r="D8">
            <v>3</v>
          </cell>
        </row>
        <row r="9">
          <cell r="B9" t="str">
            <v>1.01.06</v>
          </cell>
          <cell r="C9" t="str">
            <v>KOLAM IKAN</v>
          </cell>
          <cell r="D9">
            <v>3</v>
          </cell>
        </row>
        <row r="10">
          <cell r="B10" t="str">
            <v>1.01.07</v>
          </cell>
          <cell r="C10" t="str">
            <v>DANAU/RAWA</v>
          </cell>
          <cell r="D10">
            <v>3</v>
          </cell>
        </row>
        <row r="11">
          <cell r="B11" t="str">
            <v>1.01.08</v>
          </cell>
          <cell r="C11" t="str">
            <v>TANAH TANDUS/RUSAK</v>
          </cell>
          <cell r="D11">
            <v>3</v>
          </cell>
        </row>
        <row r="12">
          <cell r="B12" t="str">
            <v>1.01.09</v>
          </cell>
          <cell r="C12" t="str">
            <v>ALANG-ALANG DAN PADANG RUMPUT</v>
          </cell>
          <cell r="D12">
            <v>3</v>
          </cell>
        </row>
        <row r="13">
          <cell r="B13" t="str">
            <v>1.01.10</v>
          </cell>
          <cell r="C13" t="str">
            <v>TANAH PENGGUNA LAIN</v>
          </cell>
          <cell r="D13">
            <v>3</v>
          </cell>
        </row>
        <row r="14">
          <cell r="B14" t="str">
            <v>1.01.11</v>
          </cell>
          <cell r="C14" t="str">
            <v>TANAH UNTUK BANGUNAN GEDUNG</v>
          </cell>
          <cell r="D14">
            <v>3</v>
          </cell>
        </row>
        <row r="15">
          <cell r="B15" t="str">
            <v>1.01.12</v>
          </cell>
          <cell r="C15" t="str">
            <v>TANAH PERTAMBANGAN</v>
          </cell>
          <cell r="D15">
            <v>3</v>
          </cell>
        </row>
        <row r="16">
          <cell r="B16" t="str">
            <v>1.01.13</v>
          </cell>
          <cell r="C16" t="str">
            <v>TANAH UNTUK BANGUNAN BUKAN GEDUNG</v>
          </cell>
          <cell r="D16">
            <v>3</v>
          </cell>
        </row>
        <row r="17">
          <cell r="B17" t="str">
            <v>2.00.00</v>
          </cell>
          <cell r="C17" t="str">
            <v>GOLONGAN PERALATAN DAN MESIN</v>
          </cell>
          <cell r="D17">
            <v>1</v>
          </cell>
        </row>
        <row r="18">
          <cell r="B18" t="str">
            <v>2.02.00</v>
          </cell>
          <cell r="C18" t="str">
            <v>ALAT -ALAT BESAR</v>
          </cell>
          <cell r="D18">
            <v>2</v>
          </cell>
        </row>
        <row r="19">
          <cell r="B19" t="str">
            <v>2.02.01</v>
          </cell>
          <cell r="C19" t="str">
            <v>Alat-alat Besar Darat</v>
          </cell>
          <cell r="D19">
            <v>3</v>
          </cell>
          <cell r="E19">
            <v>10</v>
          </cell>
        </row>
        <row r="20">
          <cell r="B20" t="str">
            <v>2.02.02</v>
          </cell>
          <cell r="C20" t="str">
            <v>Alat-alat Besar Apung</v>
          </cell>
          <cell r="D20">
            <v>3</v>
          </cell>
          <cell r="E20">
            <v>8</v>
          </cell>
        </row>
        <row r="21">
          <cell r="B21" t="str">
            <v>2.02.03</v>
          </cell>
          <cell r="C21" t="str">
            <v>Alat-alat Bantu</v>
          </cell>
          <cell r="D21">
            <v>3</v>
          </cell>
          <cell r="E21">
            <v>7</v>
          </cell>
        </row>
        <row r="22">
          <cell r="B22" t="str">
            <v>2.03.00</v>
          </cell>
          <cell r="C22" t="str">
            <v>ALAT- ALAT ANGKUTAN</v>
          </cell>
          <cell r="D22">
            <v>2</v>
          </cell>
        </row>
        <row r="23">
          <cell r="B23" t="str">
            <v>2.03.01</v>
          </cell>
          <cell r="C23" t="str">
            <v>Alat Angkutan Darat Bermotor</v>
          </cell>
          <cell r="D23">
            <v>3</v>
          </cell>
          <cell r="E23">
            <v>7</v>
          </cell>
        </row>
        <row r="24">
          <cell r="B24" t="str">
            <v>2.03.02</v>
          </cell>
          <cell r="C24" t="str">
            <v>Alat Angkutan Berat tak Bermotor</v>
          </cell>
          <cell r="D24">
            <v>3</v>
          </cell>
          <cell r="E24">
            <v>2</v>
          </cell>
        </row>
        <row r="25">
          <cell r="B25" t="str">
            <v>2.03.03</v>
          </cell>
          <cell r="C25" t="str">
            <v>Alat Angkut Apung Bermotor</v>
          </cell>
          <cell r="D25">
            <v>3</v>
          </cell>
          <cell r="E25">
            <v>10</v>
          </cell>
        </row>
        <row r="26">
          <cell r="B26" t="str">
            <v>2.03.04</v>
          </cell>
          <cell r="C26" t="str">
            <v>Alat Angkut Apung Tak Bermotor</v>
          </cell>
          <cell r="D26">
            <v>3</v>
          </cell>
          <cell r="E26">
            <v>3</v>
          </cell>
        </row>
        <row r="27">
          <cell r="B27" t="str">
            <v>2.04.00</v>
          </cell>
          <cell r="C27" t="str">
            <v>ALAT BENGKEL DAN ALAT UKUR</v>
          </cell>
          <cell r="D27">
            <v>2</v>
          </cell>
        </row>
        <row r="28">
          <cell r="B28" t="str">
            <v>2.04.01</v>
          </cell>
          <cell r="C28" t="str">
            <v>Alat Bengkel Bermesin</v>
          </cell>
          <cell r="D28">
            <v>3</v>
          </cell>
          <cell r="E28">
            <v>10</v>
          </cell>
        </row>
        <row r="29">
          <cell r="B29" t="str">
            <v>2.05.00</v>
          </cell>
          <cell r="C29" t="str">
            <v>ALAT PERTANIAN</v>
          </cell>
          <cell r="D29">
            <v>2</v>
          </cell>
        </row>
        <row r="30">
          <cell r="B30" t="str">
            <v>2.04.02</v>
          </cell>
          <cell r="C30" t="str">
            <v>Alat Bengkel Tak Bermesin</v>
          </cell>
          <cell r="D30">
            <v>3</v>
          </cell>
          <cell r="E30">
            <v>5</v>
          </cell>
        </row>
        <row r="31">
          <cell r="B31" t="str">
            <v>2.04.03</v>
          </cell>
          <cell r="C31" t="str">
            <v>Alat Ukur</v>
          </cell>
          <cell r="D31">
            <v>3</v>
          </cell>
          <cell r="E31">
            <v>5</v>
          </cell>
        </row>
        <row r="32">
          <cell r="B32" t="str">
            <v>2.05.01</v>
          </cell>
          <cell r="C32" t="str">
            <v>ALAT PENGOLAHAN</v>
          </cell>
          <cell r="D32">
            <v>3</v>
          </cell>
          <cell r="E32">
            <v>4</v>
          </cell>
        </row>
        <row r="33">
          <cell r="B33" t="str">
            <v>2.05.02</v>
          </cell>
          <cell r="C33" t="str">
            <v>ALAT PEMELIHARAAN TANAMAN/ALAT PENYIMPANAN</v>
          </cell>
          <cell r="D33">
            <v>3</v>
          </cell>
          <cell r="E33">
            <v>4</v>
          </cell>
        </row>
        <row r="34">
          <cell r="B34" t="str">
            <v>2.06.00</v>
          </cell>
          <cell r="C34" t="str">
            <v>ALAT KANTOR DAN RUMAH TANGGA</v>
          </cell>
          <cell r="D34">
            <v>2</v>
          </cell>
        </row>
        <row r="35">
          <cell r="B35" t="str">
            <v>2.06.01</v>
          </cell>
          <cell r="C35" t="str">
            <v>ALAT KANTOR</v>
          </cell>
          <cell r="D35">
            <v>3</v>
          </cell>
          <cell r="E35">
            <v>5</v>
          </cell>
        </row>
        <row r="36">
          <cell r="B36" t="str">
            <v>2.06.02</v>
          </cell>
          <cell r="C36" t="str">
            <v>ALAT RUMAH TANGGA</v>
          </cell>
          <cell r="D36">
            <v>3</v>
          </cell>
          <cell r="E36">
            <v>5</v>
          </cell>
        </row>
        <row r="37">
          <cell r="B37" t="str">
            <v>2.06.03</v>
          </cell>
          <cell r="C37" t="str">
            <v>KOMPUTER</v>
          </cell>
          <cell r="D37">
            <v>3</v>
          </cell>
          <cell r="E37">
            <v>4</v>
          </cell>
        </row>
        <row r="38">
          <cell r="B38" t="str">
            <v>2.06.04</v>
          </cell>
          <cell r="C38" t="str">
            <v>MEJA DAN KURSI KERJA/RAPAT PEJABAT</v>
          </cell>
          <cell r="D38">
            <v>3</v>
          </cell>
          <cell r="E38">
            <v>5</v>
          </cell>
        </row>
        <row r="39">
          <cell r="B39" t="str">
            <v>2.07.00</v>
          </cell>
          <cell r="C39" t="str">
            <v>ALAT STUDIO DAN ALAT KOMUNIKASI</v>
          </cell>
          <cell r="D39">
            <v>2</v>
          </cell>
        </row>
        <row r="40">
          <cell r="B40" t="str">
            <v>2.07.01</v>
          </cell>
          <cell r="C40" t="str">
            <v>ALAT STUDIO</v>
          </cell>
          <cell r="D40">
            <v>3</v>
          </cell>
          <cell r="E40">
            <v>5</v>
          </cell>
        </row>
        <row r="41">
          <cell r="B41" t="str">
            <v>2.07.02</v>
          </cell>
          <cell r="C41" t="str">
            <v>ALAT KOMUNIKASI</v>
          </cell>
          <cell r="D41">
            <v>3</v>
          </cell>
          <cell r="E41">
            <v>5</v>
          </cell>
        </row>
        <row r="42">
          <cell r="B42" t="str">
            <v>2.07.03</v>
          </cell>
          <cell r="C42" t="str">
            <v>PERALATAN PEMANCAR</v>
          </cell>
          <cell r="D42">
            <v>3</v>
          </cell>
          <cell r="E42">
            <v>10</v>
          </cell>
        </row>
        <row r="43">
          <cell r="B43" t="str">
            <v>2.08.00</v>
          </cell>
          <cell r="C43" t="str">
            <v>ALAT-ALAT KEDOKTERAN</v>
          </cell>
          <cell r="D43">
            <v>2</v>
          </cell>
        </row>
        <row r="44">
          <cell r="B44" t="str">
            <v>2.08.01</v>
          </cell>
          <cell r="C44" t="str">
            <v>ALAT KEDOKTERAN</v>
          </cell>
          <cell r="D44">
            <v>3</v>
          </cell>
          <cell r="E44">
            <v>5</v>
          </cell>
        </row>
        <row r="45">
          <cell r="B45" t="str">
            <v>2.08.02</v>
          </cell>
          <cell r="C45" t="str">
            <v>ALAT KESEHATAN</v>
          </cell>
          <cell r="D45">
            <v>3</v>
          </cell>
          <cell r="E45">
            <v>5</v>
          </cell>
        </row>
        <row r="46">
          <cell r="B46" t="str">
            <v>2.09.00</v>
          </cell>
          <cell r="C46" t="str">
            <v>ALAT LABORATORIM</v>
          </cell>
          <cell r="D46">
            <v>2</v>
          </cell>
        </row>
        <row r="47">
          <cell r="B47" t="str">
            <v>2.09.01</v>
          </cell>
          <cell r="C47" t="str">
            <v>UNIT UNIT LABORATORIUM</v>
          </cell>
          <cell r="D47">
            <v>3</v>
          </cell>
          <cell r="E47">
            <v>8</v>
          </cell>
        </row>
        <row r="48">
          <cell r="B48" t="str">
            <v>2.09.02</v>
          </cell>
          <cell r="C48" t="str">
            <v>ALAT PERAGA / PRAKTEK SEKOLAH</v>
          </cell>
          <cell r="D48">
            <v>3</v>
          </cell>
          <cell r="E48">
            <v>10</v>
          </cell>
        </row>
        <row r="49">
          <cell r="B49" t="str">
            <v>2.09.03</v>
          </cell>
          <cell r="C49" t="str">
            <v>UNIT ALAT LABORATORIUM KIMIA NUKLIR</v>
          </cell>
          <cell r="D49">
            <v>3</v>
          </cell>
          <cell r="E49">
            <v>15</v>
          </cell>
        </row>
        <row r="50">
          <cell r="B50" t="str">
            <v>2.09.04</v>
          </cell>
          <cell r="C50" t="str">
            <v>ALAT LABORAORIUM FISIKA NUKLIR /ELEKTRONIKA</v>
          </cell>
          <cell r="D50">
            <v>3</v>
          </cell>
          <cell r="E50">
            <v>15</v>
          </cell>
        </row>
        <row r="51">
          <cell r="B51" t="str">
            <v>2.09.05</v>
          </cell>
          <cell r="C51" t="str">
            <v>ALAT PROTEKSI RADIASI / PROTEKSI LINGKUNGAN</v>
          </cell>
          <cell r="D51">
            <v>3</v>
          </cell>
          <cell r="E51">
            <v>10</v>
          </cell>
        </row>
        <row r="52">
          <cell r="B52" t="str">
            <v>2.09.06</v>
          </cell>
          <cell r="C52" t="str">
            <v>RADIATION APPLICATION AND NON DESTRUCTIVE TESTING LABORATORY (BATAM)</v>
          </cell>
          <cell r="D52">
            <v>3</v>
          </cell>
          <cell r="E52">
            <v>10</v>
          </cell>
        </row>
        <row r="53">
          <cell r="B53" t="str">
            <v>2.09.07</v>
          </cell>
          <cell r="C53" t="str">
            <v>ALAT LABORATORIUM LINGKUNGAN HIDUP</v>
          </cell>
          <cell r="D53">
            <v>3</v>
          </cell>
          <cell r="E53">
            <v>7</v>
          </cell>
        </row>
        <row r="54">
          <cell r="B54" t="str">
            <v>2.09.08</v>
          </cell>
          <cell r="C54" t="str">
            <v>PERALATAN LABORATORIUM HIDRODINAMIKA</v>
          </cell>
          <cell r="D54">
            <v>3</v>
          </cell>
          <cell r="E54">
            <v>15</v>
          </cell>
        </row>
        <row r="55">
          <cell r="B55" t="str">
            <v>2.10.00</v>
          </cell>
          <cell r="C55" t="str">
            <v>ALAT-ALAT PERSENJATAAN/KEAMANAN</v>
          </cell>
          <cell r="D55">
            <v>2</v>
          </cell>
        </row>
        <row r="56">
          <cell r="B56" t="str">
            <v>2.10.01</v>
          </cell>
          <cell r="C56" t="str">
            <v>SENJATA API</v>
          </cell>
          <cell r="D56">
            <v>3</v>
          </cell>
          <cell r="E56">
            <v>10</v>
          </cell>
        </row>
        <row r="57">
          <cell r="B57" t="str">
            <v>2.10.02</v>
          </cell>
          <cell r="C57" t="str">
            <v>PERSENJATAAN NON SENJATA API</v>
          </cell>
          <cell r="D57">
            <v>3</v>
          </cell>
          <cell r="E57">
            <v>3</v>
          </cell>
        </row>
        <row r="58">
          <cell r="B58" t="str">
            <v>2.10.03</v>
          </cell>
          <cell r="C58" t="str">
            <v>AMUNIISI</v>
          </cell>
          <cell r="D58">
            <v>3</v>
          </cell>
        </row>
        <row r="59">
          <cell r="B59" t="str">
            <v>2.10.04</v>
          </cell>
          <cell r="C59" t="str">
            <v>SENJATA SINAR</v>
          </cell>
          <cell r="D59">
            <v>3</v>
          </cell>
        </row>
        <row r="60">
          <cell r="B60" t="str">
            <v>3.00.00</v>
          </cell>
          <cell r="C60" t="str">
            <v>GOLONGAN GEDUNG DAN BANGUNAN</v>
          </cell>
          <cell r="D60">
            <v>1</v>
          </cell>
        </row>
        <row r="61">
          <cell r="B61" t="str">
            <v>3.11.00</v>
          </cell>
          <cell r="C61" t="str">
            <v>BANGUNAN GEDUNG</v>
          </cell>
          <cell r="D61">
            <v>2</v>
          </cell>
        </row>
        <row r="62">
          <cell r="B62" t="str">
            <v>3.11.01</v>
          </cell>
          <cell r="C62" t="str">
            <v>BANGUNAN GEDUNG TEMPAT KERJA</v>
          </cell>
          <cell r="D62">
            <v>3</v>
          </cell>
          <cell r="E62">
            <v>50</v>
          </cell>
        </row>
        <row r="63">
          <cell r="B63" t="str">
            <v>3.11.02</v>
          </cell>
          <cell r="C63" t="str">
            <v>BANGUNAN GEDUNG TEMPAT TINGGAL</v>
          </cell>
          <cell r="D63">
            <v>3</v>
          </cell>
          <cell r="E63">
            <v>50</v>
          </cell>
        </row>
        <row r="64">
          <cell r="B64" t="str">
            <v>3.11.03</v>
          </cell>
          <cell r="C64" t="str">
            <v>BANGUNAN MENARA</v>
          </cell>
          <cell r="D64">
            <v>3</v>
          </cell>
          <cell r="E64">
            <v>40</v>
          </cell>
        </row>
        <row r="65">
          <cell r="B65" t="str">
            <v>3.12.00</v>
          </cell>
          <cell r="C65" t="str">
            <v>MONUMEN</v>
          </cell>
          <cell r="D65">
            <v>2</v>
          </cell>
        </row>
        <row r="66">
          <cell r="B66" t="str">
            <v>3.12.01</v>
          </cell>
          <cell r="C66" t="str">
            <v>Bangunan Bersejarah</v>
          </cell>
          <cell r="D66">
            <v>3</v>
          </cell>
          <cell r="E66">
            <v>50</v>
          </cell>
        </row>
        <row r="67">
          <cell r="B67" t="str">
            <v>3.12.02</v>
          </cell>
          <cell r="C67" t="str">
            <v>TUGU PERINGATAN</v>
          </cell>
          <cell r="D67">
            <v>3</v>
          </cell>
          <cell r="E67">
            <v>50</v>
          </cell>
        </row>
        <row r="68">
          <cell r="B68" t="str">
            <v>3.12.03</v>
          </cell>
          <cell r="C68" t="str">
            <v>CANDI</v>
          </cell>
          <cell r="D68">
            <v>3</v>
          </cell>
          <cell r="E68">
            <v>50</v>
          </cell>
        </row>
        <row r="69">
          <cell r="B69" t="str">
            <v>3.12.04</v>
          </cell>
          <cell r="C69" t="str">
            <v>MONUMEN/BANUNAN BERSEJARAH</v>
          </cell>
          <cell r="D69">
            <v>3</v>
          </cell>
          <cell r="E69">
            <v>50</v>
          </cell>
        </row>
        <row r="70">
          <cell r="B70" t="str">
            <v>3.12.07</v>
          </cell>
          <cell r="C70" t="str">
            <v>RAMBU-RAMBU</v>
          </cell>
          <cell r="D70">
            <v>3</v>
          </cell>
          <cell r="E70">
            <v>50</v>
          </cell>
        </row>
        <row r="71">
          <cell r="B71" t="str">
            <v>3.12.08</v>
          </cell>
          <cell r="C71" t="str">
            <v>RAMBU-RAMBU LALU LINTAS UDARA</v>
          </cell>
          <cell r="D71">
            <v>3</v>
          </cell>
          <cell r="E71">
            <v>50</v>
          </cell>
        </row>
        <row r="72">
          <cell r="B72" t="str">
            <v>4.00.00</v>
          </cell>
          <cell r="C72" t="str">
            <v>GOLONGAN JALAN, IRIGASI DAN JARINGAN</v>
          </cell>
          <cell r="D72">
            <v>1</v>
          </cell>
        </row>
        <row r="73">
          <cell r="B73" t="str">
            <v>4.13.00</v>
          </cell>
          <cell r="C73" t="str">
            <v>JALAN DAN JEMBATAN</v>
          </cell>
          <cell r="D73">
            <v>2</v>
          </cell>
        </row>
        <row r="74">
          <cell r="B74" t="str">
            <v>4.13.01</v>
          </cell>
          <cell r="C74" t="str">
            <v>JALAN</v>
          </cell>
          <cell r="D74">
            <v>3</v>
          </cell>
          <cell r="E74">
            <v>10</v>
          </cell>
        </row>
        <row r="75">
          <cell r="B75" t="str">
            <v>4.14.00</v>
          </cell>
          <cell r="C75" t="str">
            <v>BANGUNAN AIR/IRIGASI</v>
          </cell>
          <cell r="D75">
            <v>2</v>
          </cell>
        </row>
        <row r="76">
          <cell r="B76" t="str">
            <v>4.14.01</v>
          </cell>
          <cell r="C76" t="str">
            <v>Bangunan Air Irigasi</v>
          </cell>
          <cell r="D76">
            <v>3</v>
          </cell>
          <cell r="E76">
            <v>50</v>
          </cell>
        </row>
        <row r="77">
          <cell r="B77" t="str">
            <v>4.14.04</v>
          </cell>
          <cell r="C77" t="str">
            <v>BANGUNAN PENGAMAN SUNGAI DAN PENANGGULANGAN BENCANA ALAM</v>
          </cell>
          <cell r="D77">
            <v>3</v>
          </cell>
          <cell r="E77">
            <v>10</v>
          </cell>
        </row>
        <row r="78">
          <cell r="B78" t="str">
            <v>4.14.05</v>
          </cell>
          <cell r="C78" t="str">
            <v>BANGUNAN PENGEMBANGAN SUMBER AIR DAN AIR TNH</v>
          </cell>
          <cell r="D78">
            <v>3</v>
          </cell>
          <cell r="E78">
            <v>30</v>
          </cell>
        </row>
        <row r="79">
          <cell r="B79" t="str">
            <v>4.14.08</v>
          </cell>
          <cell r="C79" t="str">
            <v>BANGUNAN AIR</v>
          </cell>
          <cell r="D79">
            <v>3</v>
          </cell>
          <cell r="E79">
            <v>40</v>
          </cell>
        </row>
        <row r="80">
          <cell r="B80" t="str">
            <v>4.15.00</v>
          </cell>
          <cell r="C80" t="str">
            <v>INSTALASI</v>
          </cell>
          <cell r="D80">
            <v>2</v>
          </cell>
        </row>
        <row r="81">
          <cell r="B81" t="str">
            <v>4.15.01</v>
          </cell>
          <cell r="C81" t="str">
            <v>INSTALASI AIR MINUM/BERSIH</v>
          </cell>
          <cell r="D81">
            <v>3</v>
          </cell>
          <cell r="E81">
            <v>30</v>
          </cell>
        </row>
        <row r="82">
          <cell r="B82" t="str">
            <v>4.15.03</v>
          </cell>
          <cell r="C82" t="str">
            <v>INSTALASI PENGOLAHAN SAMPAH NON ORGANIK</v>
          </cell>
          <cell r="D82">
            <v>3</v>
          </cell>
          <cell r="E82">
            <v>10</v>
          </cell>
        </row>
        <row r="83">
          <cell r="B83" t="str">
            <v>4.15.04</v>
          </cell>
          <cell r="C83" t="str">
            <v>INSTALASI PENGOLAHAN BAHAN BANGUNAN</v>
          </cell>
          <cell r="D83">
            <v>3</v>
          </cell>
          <cell r="E83">
            <v>10</v>
          </cell>
        </row>
        <row r="84">
          <cell r="B84" t="str">
            <v>4.15.06</v>
          </cell>
          <cell r="C84" t="str">
            <v>INSTALASI GARDU LISTRIK</v>
          </cell>
          <cell r="D84">
            <v>3</v>
          </cell>
          <cell r="E84">
            <v>40</v>
          </cell>
        </row>
        <row r="85">
          <cell r="B85" t="str">
            <v>4.15.07</v>
          </cell>
          <cell r="C85" t="str">
            <v>INSTALASI PERTAHANAN</v>
          </cell>
          <cell r="D85">
            <v>3</v>
          </cell>
          <cell r="E85">
            <v>30</v>
          </cell>
        </row>
        <row r="86">
          <cell r="B86" t="str">
            <v>4.15.08</v>
          </cell>
          <cell r="C86" t="str">
            <v>INSTALASI GAS</v>
          </cell>
          <cell r="D86">
            <v>3</v>
          </cell>
          <cell r="E86">
            <v>30</v>
          </cell>
        </row>
        <row r="87">
          <cell r="B87" t="str">
            <v>4.15.09</v>
          </cell>
          <cell r="C87" t="str">
            <v>INSTALASI PENGAMAN</v>
          </cell>
          <cell r="D87">
            <v>3</v>
          </cell>
          <cell r="E87">
            <v>20</v>
          </cell>
        </row>
        <row r="88">
          <cell r="B88" t="str">
            <v>4.16.00</v>
          </cell>
          <cell r="C88" t="str">
            <v>JARINGAN</v>
          </cell>
          <cell r="D88">
            <v>2</v>
          </cell>
        </row>
        <row r="89">
          <cell r="B89" t="str">
            <v>4.16.02</v>
          </cell>
          <cell r="C89" t="str">
            <v>JARINGAN LISTRIK</v>
          </cell>
          <cell r="D89">
            <v>3</v>
          </cell>
          <cell r="E89">
            <v>40</v>
          </cell>
        </row>
        <row r="90">
          <cell r="B90" t="str">
            <v>4.16.03</v>
          </cell>
          <cell r="C90" t="str">
            <v>JARINGAN TELEPON</v>
          </cell>
          <cell r="D90">
            <v>3</v>
          </cell>
          <cell r="E90">
            <v>20</v>
          </cell>
        </row>
        <row r="91">
          <cell r="B91" t="str">
            <v>4.16.04</v>
          </cell>
          <cell r="C91" t="str">
            <v>JARINGAN GAS</v>
          </cell>
          <cell r="D91">
            <v>3</v>
          </cell>
          <cell r="E91">
            <v>30</v>
          </cell>
        </row>
        <row r="92">
          <cell r="B92" t="str">
            <v>5.00.00</v>
          </cell>
          <cell r="C92" t="str">
            <v>GOLONGAN ASSET TETAP LAINNYA</v>
          </cell>
          <cell r="D92">
            <v>1</v>
          </cell>
        </row>
        <row r="93">
          <cell r="B93" t="str">
            <v>5.17.00</v>
          </cell>
          <cell r="C93" t="str">
            <v>BUKU DAN PERPUSTAKAAN</v>
          </cell>
          <cell r="D93">
            <v>2</v>
          </cell>
        </row>
        <row r="94">
          <cell r="B94" t="str">
            <v>5.17.01</v>
          </cell>
          <cell r="C94" t="str">
            <v>BUKU</v>
          </cell>
          <cell r="D94">
            <v>3</v>
          </cell>
        </row>
        <row r="95">
          <cell r="B95" t="str">
            <v>5.17.03</v>
          </cell>
          <cell r="C95" t="str">
            <v>BARANG-BARANG PERPUSTAKAAN</v>
          </cell>
          <cell r="D95">
            <v>3</v>
          </cell>
        </row>
        <row r="96">
          <cell r="B96" t="str">
            <v>5.18.00</v>
          </cell>
          <cell r="C96" t="str">
            <v>BARANG BERCORAK KEBUDAYAAN</v>
          </cell>
          <cell r="D96">
            <v>2</v>
          </cell>
        </row>
        <row r="97">
          <cell r="B97" t="str">
            <v>5.18.01</v>
          </cell>
          <cell r="C97" t="str">
            <v>BARANG BERCORAK KEBUDAYAAN</v>
          </cell>
          <cell r="D97">
            <v>3</v>
          </cell>
        </row>
        <row r="98">
          <cell r="B98" t="str">
            <v>5.18.02</v>
          </cell>
          <cell r="C98" t="str">
            <v>ALAT OLAH RAGA LAINNYA</v>
          </cell>
          <cell r="D98">
            <v>3</v>
          </cell>
        </row>
        <row r="99">
          <cell r="B99" t="str">
            <v>5.19.00</v>
          </cell>
          <cell r="C99" t="str">
            <v>HEWAN DAN TERNAK SERTA TANAMAN</v>
          </cell>
          <cell r="D99">
            <v>2</v>
          </cell>
        </row>
        <row r="100">
          <cell r="B100" t="str">
            <v>5.19.01</v>
          </cell>
          <cell r="C100" t="str">
            <v>HEWAN</v>
          </cell>
          <cell r="D100">
            <v>3</v>
          </cell>
        </row>
        <row r="101">
          <cell r="B101" t="str">
            <v>6.00.00</v>
          </cell>
          <cell r="C101" t="str">
            <v>GOLONGAN KONSTRUKSI DLM PENGERJAAN</v>
          </cell>
          <cell r="D101">
            <v>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de barang"/>
      <sheetName val="jns_aset"/>
      <sheetName val="MASA MANFAAT"/>
      <sheetName val="UE"/>
      <sheetName val="KIB A"/>
      <sheetName val="KIB B"/>
      <sheetName val="KIB C"/>
      <sheetName val="KIB D"/>
      <sheetName val="KIB E"/>
      <sheetName val="KIB F"/>
      <sheetName val="KIB B&lt;300000"/>
      <sheetName val="note2017"/>
      <sheetName val="Sheet2"/>
    </sheetNames>
    <sheetDataSet>
      <sheetData sheetId="0">
        <row r="2">
          <cell r="B2" t="str">
            <v>1.00.00</v>
          </cell>
          <cell r="C2" t="str">
            <v>GOLONGAN TANAH</v>
          </cell>
        </row>
        <row r="3">
          <cell r="B3" t="str">
            <v>1.01.00</v>
          </cell>
          <cell r="C3" t="str">
            <v>TANAH</v>
          </cell>
        </row>
        <row r="4">
          <cell r="B4" t="str">
            <v>1.01.01</v>
          </cell>
          <cell r="C4" t="str">
            <v>PERKAMPUNGAN</v>
          </cell>
          <cell r="D4">
            <v>3</v>
          </cell>
        </row>
        <row r="5">
          <cell r="B5" t="str">
            <v>1.01.02</v>
          </cell>
          <cell r="C5" t="str">
            <v>TANAH PERTANIAN</v>
          </cell>
          <cell r="D5">
            <v>3</v>
          </cell>
        </row>
        <row r="6">
          <cell r="B6" t="str">
            <v>1.01.03</v>
          </cell>
          <cell r="C6" t="str">
            <v>TANAH PERKEBUNAN</v>
          </cell>
          <cell r="D6">
            <v>3</v>
          </cell>
        </row>
        <row r="7">
          <cell r="B7" t="str">
            <v>1.01.04</v>
          </cell>
          <cell r="C7" t="str">
            <v>KEBUN CAMPURAN</v>
          </cell>
          <cell r="D7">
            <v>3</v>
          </cell>
        </row>
        <row r="8">
          <cell r="B8" t="str">
            <v>1.01.05</v>
          </cell>
          <cell r="C8" t="str">
            <v>HUTAN</v>
          </cell>
          <cell r="D8">
            <v>3</v>
          </cell>
        </row>
        <row r="9">
          <cell r="B9" t="str">
            <v>1.01.06</v>
          </cell>
          <cell r="C9" t="str">
            <v>KOLAM IKAN</v>
          </cell>
          <cell r="D9">
            <v>3</v>
          </cell>
        </row>
        <row r="10">
          <cell r="B10" t="str">
            <v>1.01.07</v>
          </cell>
          <cell r="C10" t="str">
            <v>DANAU/RAWA</v>
          </cell>
          <cell r="D10">
            <v>3</v>
          </cell>
        </row>
        <row r="11">
          <cell r="B11" t="str">
            <v>1.01.08</v>
          </cell>
          <cell r="C11" t="str">
            <v>TANAH TANDUS/RUSAK</v>
          </cell>
          <cell r="D11">
            <v>3</v>
          </cell>
        </row>
        <row r="12">
          <cell r="B12" t="str">
            <v>1.01.09</v>
          </cell>
          <cell r="C12" t="str">
            <v>ALANG-ALANG DAN PADANG RUMPUT</v>
          </cell>
          <cell r="D12">
            <v>3</v>
          </cell>
        </row>
        <row r="13">
          <cell r="B13" t="str">
            <v>1.01.10</v>
          </cell>
          <cell r="C13" t="str">
            <v>TANAH PENGGUNA LAIN</v>
          </cell>
          <cell r="D13">
            <v>3</v>
          </cell>
        </row>
        <row r="14">
          <cell r="B14" t="str">
            <v>1.01.11</v>
          </cell>
          <cell r="C14" t="str">
            <v>TANAH UNTUK BANGUNAN GEDUNG</v>
          </cell>
          <cell r="D14">
            <v>3</v>
          </cell>
        </row>
        <row r="15">
          <cell r="B15" t="str">
            <v>1.01.12</v>
          </cell>
          <cell r="C15" t="str">
            <v>TANAH PERTAMBANGAN</v>
          </cell>
          <cell r="D15">
            <v>3</v>
          </cell>
        </row>
        <row r="16">
          <cell r="B16" t="str">
            <v>1.01.13</v>
          </cell>
          <cell r="C16" t="str">
            <v>TANAH UNTUK BANGUNAN BUKAN GEDUNG</v>
          </cell>
          <cell r="D16">
            <v>3</v>
          </cell>
        </row>
        <row r="17">
          <cell r="B17" t="str">
            <v>2.00.00</v>
          </cell>
          <cell r="C17" t="str">
            <v>GOLONGAN PERALATAN DAN MESIN</v>
          </cell>
          <cell r="D17">
            <v>1</v>
          </cell>
        </row>
        <row r="18">
          <cell r="B18" t="str">
            <v>2.02.00</v>
          </cell>
          <cell r="C18" t="str">
            <v>ALAT -ALAT BESAR</v>
          </cell>
          <cell r="D18">
            <v>2</v>
          </cell>
        </row>
        <row r="19">
          <cell r="B19" t="str">
            <v>2.02.01</v>
          </cell>
          <cell r="C19" t="str">
            <v>Alat-alat Besar Darat</v>
          </cell>
          <cell r="D19">
            <v>3</v>
          </cell>
          <cell r="E19">
            <v>10</v>
          </cell>
        </row>
        <row r="20">
          <cell r="B20" t="str">
            <v>2.02.02</v>
          </cell>
          <cell r="C20" t="str">
            <v>Alat-alat Besar Apung</v>
          </cell>
          <cell r="D20">
            <v>3</v>
          </cell>
          <cell r="E20">
            <v>8</v>
          </cell>
        </row>
        <row r="21">
          <cell r="B21" t="str">
            <v>2.02.03</v>
          </cell>
          <cell r="C21" t="str">
            <v>Alat-alat Bantu</v>
          </cell>
          <cell r="D21">
            <v>3</v>
          </cell>
          <cell r="E21">
            <v>7</v>
          </cell>
        </row>
        <row r="22">
          <cell r="B22" t="str">
            <v>2.03.00</v>
          </cell>
          <cell r="C22" t="str">
            <v>ALAT- ALAT ANGKUTAN</v>
          </cell>
          <cell r="D22">
            <v>2</v>
          </cell>
        </row>
        <row r="23">
          <cell r="B23" t="str">
            <v>2.03.01</v>
          </cell>
          <cell r="C23" t="str">
            <v>Alat Angkutan Darat Bermotor</v>
          </cell>
          <cell r="D23">
            <v>3</v>
          </cell>
          <cell r="E23">
            <v>7</v>
          </cell>
        </row>
        <row r="24">
          <cell r="B24" t="str">
            <v>2.03.02</v>
          </cell>
          <cell r="C24" t="str">
            <v>Alat Angkutan Berat tak Bermotor</v>
          </cell>
          <cell r="D24">
            <v>3</v>
          </cell>
          <cell r="E24">
            <v>2</v>
          </cell>
        </row>
        <row r="25">
          <cell r="B25" t="str">
            <v>2.03.03</v>
          </cell>
          <cell r="C25" t="str">
            <v>Alat Angkut Apung Bermotor</v>
          </cell>
          <cell r="D25">
            <v>3</v>
          </cell>
          <cell r="E25">
            <v>10</v>
          </cell>
        </row>
        <row r="26">
          <cell r="B26" t="str">
            <v>2.03.04</v>
          </cell>
          <cell r="C26" t="str">
            <v>Alat Angkut Apung Tak Bermotor</v>
          </cell>
          <cell r="D26">
            <v>3</v>
          </cell>
          <cell r="E26">
            <v>3</v>
          </cell>
        </row>
        <row r="27">
          <cell r="B27" t="str">
            <v>2.04.00</v>
          </cell>
          <cell r="C27" t="str">
            <v>ALAT BENGKEL DAN ALAT UKUR</v>
          </cell>
          <cell r="D27">
            <v>2</v>
          </cell>
        </row>
        <row r="28">
          <cell r="B28" t="str">
            <v>2.04.01</v>
          </cell>
          <cell r="C28" t="str">
            <v>Alat Bengkel Bermesin</v>
          </cell>
          <cell r="D28">
            <v>3</v>
          </cell>
          <cell r="E28">
            <v>10</v>
          </cell>
        </row>
        <row r="29">
          <cell r="B29" t="str">
            <v>2.04.02</v>
          </cell>
          <cell r="C29" t="str">
            <v>Alat Bengkel Tak Bermesin</v>
          </cell>
          <cell r="D29">
            <v>3</v>
          </cell>
          <cell r="E29">
            <v>5</v>
          </cell>
        </row>
        <row r="30">
          <cell r="B30" t="str">
            <v>2.04.03</v>
          </cell>
          <cell r="C30" t="str">
            <v>Alat Ukur</v>
          </cell>
          <cell r="D30">
            <v>3</v>
          </cell>
          <cell r="E30">
            <v>5</v>
          </cell>
        </row>
        <row r="31">
          <cell r="B31" t="str">
            <v>2.05.00</v>
          </cell>
          <cell r="C31" t="str">
            <v>ALAT PERTANIAN</v>
          </cell>
          <cell r="D31">
            <v>2</v>
          </cell>
        </row>
        <row r="32">
          <cell r="B32" t="str">
            <v>2.05.01</v>
          </cell>
          <cell r="C32" t="str">
            <v>ALAT PENGOLAHAN</v>
          </cell>
          <cell r="D32">
            <v>3</v>
          </cell>
          <cell r="E32">
            <v>4</v>
          </cell>
        </row>
        <row r="33">
          <cell r="B33" t="str">
            <v>2.05.02</v>
          </cell>
          <cell r="C33" t="str">
            <v>ALAT PEMELIHARAAN TANAMAN/ALAT PENYIMPANAN</v>
          </cell>
          <cell r="D33">
            <v>3</v>
          </cell>
          <cell r="E33">
            <v>4</v>
          </cell>
        </row>
        <row r="34">
          <cell r="B34" t="str">
            <v>2.06.00</v>
          </cell>
          <cell r="C34" t="str">
            <v>ALAT KANTOR DAN RUMAH TANGGA</v>
          </cell>
          <cell r="D34">
            <v>2</v>
          </cell>
        </row>
        <row r="35">
          <cell r="B35" t="str">
            <v>2.06.01</v>
          </cell>
          <cell r="C35" t="str">
            <v>ALAT KANTOR</v>
          </cell>
          <cell r="D35">
            <v>3</v>
          </cell>
          <cell r="E35">
            <v>5</v>
          </cell>
        </row>
        <row r="36">
          <cell r="B36" t="str">
            <v>2.06.02</v>
          </cell>
          <cell r="C36" t="str">
            <v>ALAT RUMAH TANGGA</v>
          </cell>
          <cell r="D36">
            <v>3</v>
          </cell>
          <cell r="E36">
            <v>5</v>
          </cell>
        </row>
        <row r="37">
          <cell r="B37" t="str">
            <v>2.06.03</v>
          </cell>
          <cell r="C37" t="str">
            <v>KOMPUTER</v>
          </cell>
          <cell r="D37">
            <v>3</v>
          </cell>
          <cell r="E37">
            <v>4</v>
          </cell>
        </row>
        <row r="38">
          <cell r="B38" t="str">
            <v>2.06.04</v>
          </cell>
          <cell r="C38" t="str">
            <v>MEJA DAN KURSI KERJA/RAPAT PEJABAT</v>
          </cell>
          <cell r="D38">
            <v>3</v>
          </cell>
          <cell r="E38">
            <v>5</v>
          </cell>
        </row>
        <row r="39">
          <cell r="B39" t="str">
            <v>2.07.00</v>
          </cell>
          <cell r="C39" t="str">
            <v>ALAT STUDIO DAN ALAT KOMUNIKASI</v>
          </cell>
          <cell r="D39">
            <v>2</v>
          </cell>
        </row>
        <row r="40">
          <cell r="B40" t="str">
            <v>2.07.01</v>
          </cell>
          <cell r="C40" t="str">
            <v>ALAT STUDIO</v>
          </cell>
          <cell r="D40">
            <v>3</v>
          </cell>
          <cell r="E40">
            <v>5</v>
          </cell>
        </row>
        <row r="41">
          <cell r="B41" t="str">
            <v>2.07.02</v>
          </cell>
          <cell r="C41" t="str">
            <v>ALAT KOMUNIKASI</v>
          </cell>
          <cell r="D41">
            <v>3</v>
          </cell>
          <cell r="E41">
            <v>5</v>
          </cell>
        </row>
        <row r="42">
          <cell r="B42" t="str">
            <v>2.07.03</v>
          </cell>
          <cell r="C42" t="str">
            <v>PERALATAN PEMANCAR</v>
          </cell>
          <cell r="D42">
            <v>3</v>
          </cell>
          <cell r="E42">
            <v>10</v>
          </cell>
        </row>
        <row r="43">
          <cell r="B43" t="str">
            <v>2.08.00</v>
          </cell>
          <cell r="C43" t="str">
            <v>ALAT-ALAT KEDOKTERAN</v>
          </cell>
          <cell r="D43">
            <v>2</v>
          </cell>
        </row>
        <row r="44">
          <cell r="B44" t="str">
            <v>2.08.01</v>
          </cell>
          <cell r="C44" t="str">
            <v>ALAT KEDOKTERAN</v>
          </cell>
          <cell r="D44">
            <v>3</v>
          </cell>
          <cell r="E44">
            <v>5</v>
          </cell>
        </row>
        <row r="45">
          <cell r="B45" t="str">
            <v>2.08.02</v>
          </cell>
          <cell r="C45" t="str">
            <v>ALAT KESEHATAN</v>
          </cell>
          <cell r="D45">
            <v>3</v>
          </cell>
          <cell r="E45">
            <v>5</v>
          </cell>
        </row>
        <row r="46">
          <cell r="B46" t="str">
            <v>2.09.00</v>
          </cell>
          <cell r="C46" t="str">
            <v>ALAT LABORATORIM</v>
          </cell>
          <cell r="D46">
            <v>2</v>
          </cell>
        </row>
        <row r="47">
          <cell r="B47" t="str">
            <v>2.09.01</v>
          </cell>
          <cell r="C47" t="str">
            <v>UNIT UNIT LABORATORIUM</v>
          </cell>
          <cell r="D47">
            <v>3</v>
          </cell>
          <cell r="E47">
            <v>8</v>
          </cell>
        </row>
        <row r="48">
          <cell r="B48" t="str">
            <v>2.09.02</v>
          </cell>
          <cell r="C48" t="str">
            <v>ALAT PERAGA / PRAKTEK SEKOLAH</v>
          </cell>
          <cell r="D48">
            <v>3</v>
          </cell>
          <cell r="E48">
            <v>10</v>
          </cell>
        </row>
        <row r="49">
          <cell r="B49" t="str">
            <v>2.09.03</v>
          </cell>
          <cell r="C49" t="str">
            <v>UNIT ALAT LABORATORIUM KIMIA NUKLIR</v>
          </cell>
          <cell r="D49">
            <v>3</v>
          </cell>
          <cell r="E49">
            <v>15</v>
          </cell>
        </row>
        <row r="50">
          <cell r="B50" t="str">
            <v>2.09.04</v>
          </cell>
          <cell r="C50" t="str">
            <v>ALAT LABORAORIUM FISIKA NUKLIR /ELEKTRONIKA</v>
          </cell>
          <cell r="D50">
            <v>3</v>
          </cell>
          <cell r="E50">
            <v>15</v>
          </cell>
        </row>
        <row r="51">
          <cell r="B51" t="str">
            <v>2.09.05</v>
          </cell>
          <cell r="C51" t="str">
            <v>ALAT PROTEKSI RADIASI / PROTEKSI LINGKUNGAN</v>
          </cell>
          <cell r="D51">
            <v>3</v>
          </cell>
          <cell r="E51">
            <v>10</v>
          </cell>
        </row>
        <row r="52">
          <cell r="B52" t="str">
            <v>2.09.06</v>
          </cell>
          <cell r="C52" t="str">
            <v>RADIATION APPLICATION AND NON DESTRUCTIVE TESTING LABORATORY (BATAM)</v>
          </cell>
          <cell r="D52">
            <v>3</v>
          </cell>
          <cell r="E52">
            <v>10</v>
          </cell>
        </row>
        <row r="53">
          <cell r="B53" t="str">
            <v>2.09.07</v>
          </cell>
          <cell r="C53" t="str">
            <v>ALAT LABORATORIUM LINGKUNGAN HIDUP</v>
          </cell>
          <cell r="D53">
            <v>3</v>
          </cell>
          <cell r="E53">
            <v>7</v>
          </cell>
        </row>
        <row r="54">
          <cell r="B54" t="str">
            <v>2.09.08</v>
          </cell>
          <cell r="C54" t="str">
            <v>PERALATAN LABORATORIUM HIDRODINAMIKA</v>
          </cell>
          <cell r="D54">
            <v>3</v>
          </cell>
          <cell r="E54">
            <v>15</v>
          </cell>
        </row>
        <row r="55">
          <cell r="B55" t="str">
            <v>2.10.00</v>
          </cell>
          <cell r="C55" t="str">
            <v>ALAT-ALAT PERSENJATAAN/KEAMANAN</v>
          </cell>
          <cell r="D55">
            <v>2</v>
          </cell>
        </row>
        <row r="56">
          <cell r="B56" t="str">
            <v>2.10.01</v>
          </cell>
          <cell r="C56" t="str">
            <v>SENJATA API</v>
          </cell>
          <cell r="D56">
            <v>3</v>
          </cell>
          <cell r="E56">
            <v>10</v>
          </cell>
        </row>
        <row r="57">
          <cell r="B57" t="str">
            <v>2.10.02</v>
          </cell>
          <cell r="C57" t="str">
            <v>PERSENJATAAN NON SENJATA API</v>
          </cell>
          <cell r="D57">
            <v>3</v>
          </cell>
          <cell r="E57">
            <v>3</v>
          </cell>
        </row>
        <row r="58">
          <cell r="B58" t="str">
            <v>2.10.03</v>
          </cell>
          <cell r="C58" t="str">
            <v>AMUNIISI</v>
          </cell>
          <cell r="D58">
            <v>3</v>
          </cell>
          <cell r="E58">
            <v>5</v>
          </cell>
        </row>
        <row r="59">
          <cell r="B59" t="str">
            <v>2.10.04</v>
          </cell>
          <cell r="C59" t="str">
            <v>SENJATA SINAR</v>
          </cell>
          <cell r="D59">
            <v>3</v>
          </cell>
        </row>
        <row r="60">
          <cell r="B60" t="str">
            <v>3.00.00</v>
          </cell>
          <cell r="C60" t="str">
            <v>GOLONGAN GEDUNG DAN BANGUNAN</v>
          </cell>
          <cell r="D60">
            <v>1</v>
          </cell>
        </row>
        <row r="61">
          <cell r="B61" t="str">
            <v>3.11.00</v>
          </cell>
          <cell r="C61" t="str">
            <v>BANGUNAN GEDUNG</v>
          </cell>
          <cell r="D61">
            <v>2</v>
          </cell>
        </row>
        <row r="62">
          <cell r="B62" t="str">
            <v>3.11.01</v>
          </cell>
          <cell r="C62" t="str">
            <v>BANGUNAN GEDUNG TEMPAT KERJA</v>
          </cell>
          <cell r="D62">
            <v>3</v>
          </cell>
          <cell r="E62">
            <v>50</v>
          </cell>
        </row>
        <row r="63">
          <cell r="B63" t="str">
            <v>3.11.02</v>
          </cell>
          <cell r="C63" t="str">
            <v>BANGUNAN GEDUNG TEMPAT TINGGAL</v>
          </cell>
          <cell r="D63">
            <v>3</v>
          </cell>
          <cell r="E63">
            <v>50</v>
          </cell>
        </row>
        <row r="64">
          <cell r="B64" t="str">
            <v>3.11.03</v>
          </cell>
          <cell r="C64" t="str">
            <v>BANGUNAN MENARA</v>
          </cell>
          <cell r="D64">
            <v>3</v>
          </cell>
          <cell r="E64">
            <v>40</v>
          </cell>
        </row>
        <row r="65">
          <cell r="B65" t="str">
            <v>3.12.00</v>
          </cell>
          <cell r="C65" t="str">
            <v>MONUMEN</v>
          </cell>
          <cell r="D65">
            <v>2</v>
          </cell>
        </row>
        <row r="66">
          <cell r="B66" t="str">
            <v>3.12.01</v>
          </cell>
          <cell r="C66" t="str">
            <v>Bangunan Bersejarah</v>
          </cell>
          <cell r="D66">
            <v>3</v>
          </cell>
          <cell r="E66">
            <v>50</v>
          </cell>
        </row>
        <row r="67">
          <cell r="B67" t="str">
            <v>3.12.02</v>
          </cell>
          <cell r="C67" t="str">
            <v>TUGU PERINGATAN</v>
          </cell>
          <cell r="D67">
            <v>3</v>
          </cell>
          <cell r="E67">
            <v>50</v>
          </cell>
        </row>
        <row r="68">
          <cell r="B68" t="str">
            <v>3.12.03</v>
          </cell>
          <cell r="C68" t="str">
            <v>CANDI</v>
          </cell>
          <cell r="D68">
            <v>3</v>
          </cell>
          <cell r="E68">
            <v>50</v>
          </cell>
        </row>
        <row r="69">
          <cell r="B69" t="str">
            <v>3.12.04</v>
          </cell>
          <cell r="C69" t="str">
            <v>MONUMEN/BANUNAN BERSEJARAH</v>
          </cell>
          <cell r="D69">
            <v>3</v>
          </cell>
          <cell r="E69">
            <v>50</v>
          </cell>
        </row>
        <row r="70">
          <cell r="B70" t="str">
            <v>3.12.07</v>
          </cell>
          <cell r="C70" t="str">
            <v>RAMBU-RAMBU</v>
          </cell>
          <cell r="D70">
            <v>3</v>
          </cell>
          <cell r="E70">
            <v>50</v>
          </cell>
        </row>
        <row r="71">
          <cell r="B71" t="str">
            <v>3.12.08</v>
          </cell>
          <cell r="C71" t="str">
            <v>RAMBU-RAMBU LALU LINTAS UDARA</v>
          </cell>
          <cell r="D71">
            <v>3</v>
          </cell>
          <cell r="E71">
            <v>50</v>
          </cell>
        </row>
        <row r="72">
          <cell r="B72" t="str">
            <v>4.00.00</v>
          </cell>
          <cell r="C72" t="str">
            <v>GOLONGAN JALAN, IRIGASI DAN JARINGAN</v>
          </cell>
          <cell r="D72">
            <v>1</v>
          </cell>
        </row>
        <row r="73">
          <cell r="B73" t="str">
            <v>4.13.00</v>
          </cell>
          <cell r="C73" t="str">
            <v>JALAN DAN JEMBATAN</v>
          </cell>
          <cell r="D73">
            <v>2</v>
          </cell>
        </row>
        <row r="74">
          <cell r="B74" t="str">
            <v>4.13.01</v>
          </cell>
          <cell r="C74" t="str">
            <v>JALAN</v>
          </cell>
          <cell r="D74">
            <v>3</v>
          </cell>
          <cell r="E74">
            <v>10</v>
          </cell>
        </row>
        <row r="75">
          <cell r="B75" t="str">
            <v>4.14.00</v>
          </cell>
          <cell r="C75" t="str">
            <v>BANGUNAN AIR/IRIGASI</v>
          </cell>
          <cell r="D75">
            <v>2</v>
          </cell>
        </row>
        <row r="76">
          <cell r="B76" t="str">
            <v>4.14.01</v>
          </cell>
          <cell r="C76" t="str">
            <v>Bangunan Air Irigasi</v>
          </cell>
          <cell r="D76">
            <v>3</v>
          </cell>
          <cell r="E76">
            <v>50</v>
          </cell>
        </row>
        <row r="77">
          <cell r="B77" t="str">
            <v>4.14.04</v>
          </cell>
          <cell r="C77" t="str">
            <v>BANGUNAN PENGAMAN SUNGAI DAN PENANGGULANGAN BENCANA ALAM</v>
          </cell>
          <cell r="D77">
            <v>3</v>
          </cell>
          <cell r="E77">
            <v>10</v>
          </cell>
        </row>
        <row r="78">
          <cell r="B78" t="str">
            <v>4.14.05</v>
          </cell>
          <cell r="C78" t="str">
            <v>BANGUNAN PENGEMBANGAN SUMBER AIR DAN AIR TNH</v>
          </cell>
          <cell r="D78">
            <v>3</v>
          </cell>
          <cell r="E78">
            <v>30</v>
          </cell>
        </row>
        <row r="79">
          <cell r="B79" t="str">
            <v>4.14.08</v>
          </cell>
          <cell r="C79" t="str">
            <v>BANGUNAN AIR</v>
          </cell>
          <cell r="D79">
            <v>3</v>
          </cell>
          <cell r="E79">
            <v>40</v>
          </cell>
        </row>
        <row r="80">
          <cell r="B80" t="str">
            <v>4.15.00</v>
          </cell>
          <cell r="C80" t="str">
            <v>INSTALASI</v>
          </cell>
          <cell r="D80">
            <v>2</v>
          </cell>
        </row>
        <row r="81">
          <cell r="B81" t="str">
            <v>4.15.01</v>
          </cell>
          <cell r="C81" t="str">
            <v>INSTALASI AIR MINUM/BERSIH</v>
          </cell>
          <cell r="D81">
            <v>3</v>
          </cell>
          <cell r="E81">
            <v>30</v>
          </cell>
        </row>
        <row r="82">
          <cell r="B82" t="str">
            <v>4.15.03</v>
          </cell>
          <cell r="C82" t="str">
            <v>INSTALASI PENGOLAHAN SAMPAH NON ORGANIK</v>
          </cell>
          <cell r="D82">
            <v>3</v>
          </cell>
          <cell r="E82">
            <v>10</v>
          </cell>
        </row>
        <row r="83">
          <cell r="B83" t="str">
            <v>4.15.04</v>
          </cell>
          <cell r="C83" t="str">
            <v>INSTALASI PENGOLAHAN BAHAN BANGUNAN</v>
          </cell>
          <cell r="D83">
            <v>3</v>
          </cell>
          <cell r="E83">
            <v>10</v>
          </cell>
        </row>
        <row r="84">
          <cell r="B84" t="str">
            <v>4.15.06</v>
          </cell>
          <cell r="C84" t="str">
            <v>INSTALASI GARDU LISTRIK</v>
          </cell>
          <cell r="D84">
            <v>3</v>
          </cell>
          <cell r="E84">
            <v>40</v>
          </cell>
        </row>
        <row r="85">
          <cell r="B85" t="str">
            <v>4.15.07</v>
          </cell>
          <cell r="C85" t="str">
            <v>INSTALASI PERTAHANAN</v>
          </cell>
          <cell r="D85">
            <v>3</v>
          </cell>
          <cell r="E85">
            <v>30</v>
          </cell>
        </row>
        <row r="86">
          <cell r="B86" t="str">
            <v>4.15.08</v>
          </cell>
          <cell r="C86" t="str">
            <v>INSTALASI GAS</v>
          </cell>
          <cell r="D86">
            <v>3</v>
          </cell>
          <cell r="E86">
            <v>30</v>
          </cell>
        </row>
        <row r="87">
          <cell r="B87" t="str">
            <v>4.15.09</v>
          </cell>
          <cell r="C87" t="str">
            <v>INSTALASI PENGAMAN</v>
          </cell>
          <cell r="D87">
            <v>3</v>
          </cell>
          <cell r="E87">
            <v>20</v>
          </cell>
        </row>
        <row r="88">
          <cell r="B88" t="str">
            <v>4.16.00</v>
          </cell>
          <cell r="C88" t="str">
            <v>JARINGAN</v>
          </cell>
          <cell r="D88">
            <v>2</v>
          </cell>
        </row>
        <row r="89">
          <cell r="B89" t="str">
            <v>4.16.02</v>
          </cell>
          <cell r="C89" t="str">
            <v>JARINGAN LISTRIK</v>
          </cell>
          <cell r="D89">
            <v>3</v>
          </cell>
          <cell r="E89">
            <v>40</v>
          </cell>
        </row>
        <row r="90">
          <cell r="B90" t="str">
            <v>4.16.03</v>
          </cell>
          <cell r="C90" t="str">
            <v>JARINGAN TELEPON</v>
          </cell>
          <cell r="D90">
            <v>3</v>
          </cell>
          <cell r="E90">
            <v>20</v>
          </cell>
        </row>
        <row r="91">
          <cell r="B91" t="str">
            <v>4.16.04</v>
          </cell>
          <cell r="C91" t="str">
            <v>JARINGAN GAS</v>
          </cell>
          <cell r="D91">
            <v>3</v>
          </cell>
          <cell r="E91">
            <v>30</v>
          </cell>
        </row>
        <row r="92">
          <cell r="B92" t="str">
            <v>5.00.00</v>
          </cell>
          <cell r="C92" t="str">
            <v>GOLONGAN ASSET TETAP LAINNYA</v>
          </cell>
          <cell r="D92">
            <v>1</v>
          </cell>
        </row>
        <row r="93">
          <cell r="B93" t="str">
            <v>5.17.00</v>
          </cell>
          <cell r="C93" t="str">
            <v>BUKU DAN PERPUSTAKAAN</v>
          </cell>
          <cell r="D93">
            <v>2</v>
          </cell>
        </row>
        <row r="94">
          <cell r="B94" t="str">
            <v>5.17.01</v>
          </cell>
          <cell r="C94" t="str">
            <v>BUKU</v>
          </cell>
          <cell r="D94">
            <v>3</v>
          </cell>
        </row>
        <row r="95">
          <cell r="B95" t="str">
            <v>5.17.03</v>
          </cell>
          <cell r="C95" t="str">
            <v>BARANG-BARANG PERPUSTAKAAN</v>
          </cell>
          <cell r="D95">
            <v>3</v>
          </cell>
        </row>
        <row r="96">
          <cell r="B96" t="str">
            <v>5.18.00</v>
          </cell>
          <cell r="C96" t="str">
            <v>BARANG BERCORAK KEBUDAYAAN</v>
          </cell>
          <cell r="D96">
            <v>2</v>
          </cell>
        </row>
        <row r="97">
          <cell r="B97" t="str">
            <v>5.18.01</v>
          </cell>
          <cell r="C97" t="str">
            <v>BARANG BERCORAK KEBUDAYAAN</v>
          </cell>
          <cell r="D97">
            <v>3</v>
          </cell>
        </row>
        <row r="98">
          <cell r="B98" t="str">
            <v>5.18.02</v>
          </cell>
          <cell r="C98" t="str">
            <v>ALAT OLAH RAGA LAINNYA</v>
          </cell>
          <cell r="D98">
            <v>3</v>
          </cell>
        </row>
        <row r="99">
          <cell r="B99" t="str">
            <v>5.19.00</v>
          </cell>
          <cell r="C99" t="str">
            <v>HEWAN DAN TERNAK SERTA TANAMAN</v>
          </cell>
          <cell r="D99">
            <v>2</v>
          </cell>
        </row>
        <row r="100">
          <cell r="B100" t="str">
            <v>5.19.01</v>
          </cell>
          <cell r="C100" t="str">
            <v>HEWAN</v>
          </cell>
          <cell r="D100">
            <v>3</v>
          </cell>
        </row>
        <row r="101">
          <cell r="B101" t="str">
            <v>6.00.00</v>
          </cell>
          <cell r="C101" t="str">
            <v>GOLONGAN KONSTRUKSI DLM PENGERJAAN</v>
          </cell>
          <cell r="D101">
            <v>1</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de barang"/>
      <sheetName val="MASA MANFAAT"/>
      <sheetName val="KIB A (2013)"/>
      <sheetName val="KIB A"/>
      <sheetName val="KIB A eksekusi"/>
      <sheetName val="KIB B ( - )"/>
      <sheetName val="KIB C"/>
      <sheetName val="KIB D"/>
      <sheetName val="Sheet2"/>
      <sheetName val="KIB D gabung"/>
      <sheetName val="KIB E"/>
      <sheetName val="KIB F"/>
      <sheetName val="KIB B &lt;300000"/>
      <sheetName val="Sheet1"/>
      <sheetName val="penting"/>
    </sheetNames>
    <sheetDataSet>
      <sheetData sheetId="0" refreshError="1">
        <row r="2">
          <cell r="B2" t="str">
            <v>1.00.00</v>
          </cell>
          <cell r="C2" t="str">
            <v>GOLONGAN TANAH</v>
          </cell>
        </row>
        <row r="3">
          <cell r="B3" t="str">
            <v>1.01.00</v>
          </cell>
          <cell r="C3" t="str">
            <v>TANAH</v>
          </cell>
        </row>
        <row r="4">
          <cell r="B4" t="str">
            <v>1.01.01</v>
          </cell>
          <cell r="C4" t="str">
            <v>PERKAMPUNGAN</v>
          </cell>
          <cell r="D4">
            <v>3</v>
          </cell>
        </row>
        <row r="5">
          <cell r="B5" t="str">
            <v>1.01.02</v>
          </cell>
          <cell r="C5" t="str">
            <v>TANAH PERTANIAN</v>
          </cell>
          <cell r="D5">
            <v>3</v>
          </cell>
        </row>
        <row r="6">
          <cell r="B6" t="str">
            <v>1.01.03</v>
          </cell>
          <cell r="C6" t="str">
            <v>TANAH PERKEBUNAN</v>
          </cell>
          <cell r="D6">
            <v>3</v>
          </cell>
        </row>
        <row r="7">
          <cell r="B7" t="str">
            <v>1.01.04</v>
          </cell>
          <cell r="C7" t="str">
            <v>KEBUN CAMPURAN</v>
          </cell>
          <cell r="D7">
            <v>3</v>
          </cell>
        </row>
        <row r="8">
          <cell r="B8" t="str">
            <v>1.01.05</v>
          </cell>
          <cell r="C8" t="str">
            <v>HUTAN</v>
          </cell>
          <cell r="D8">
            <v>3</v>
          </cell>
        </row>
        <row r="9">
          <cell r="B9" t="str">
            <v>1.01.06</v>
          </cell>
          <cell r="C9" t="str">
            <v>KOLAM IKAN</v>
          </cell>
          <cell r="D9">
            <v>3</v>
          </cell>
        </row>
        <row r="10">
          <cell r="B10" t="str">
            <v>1.01.07</v>
          </cell>
          <cell r="C10" t="str">
            <v>DANAU/RAWA</v>
          </cell>
          <cell r="D10">
            <v>3</v>
          </cell>
        </row>
        <row r="11">
          <cell r="B11" t="str">
            <v>1.01.08</v>
          </cell>
          <cell r="C11" t="str">
            <v>TANAH TANDUS/RUSAK</v>
          </cell>
          <cell r="D11">
            <v>3</v>
          </cell>
        </row>
        <row r="12">
          <cell r="B12" t="str">
            <v>1.01.09</v>
          </cell>
          <cell r="C12" t="str">
            <v>ALANG-ALANG DAN PADANG RUMPUT</v>
          </cell>
          <cell r="D12">
            <v>3</v>
          </cell>
        </row>
        <row r="13">
          <cell r="B13" t="str">
            <v>1.01.10</v>
          </cell>
          <cell r="C13" t="str">
            <v>TANAH PENGGUNA LAIN</v>
          </cell>
          <cell r="D13">
            <v>3</v>
          </cell>
        </row>
        <row r="14">
          <cell r="B14" t="str">
            <v>1.01.11</v>
          </cell>
          <cell r="C14" t="str">
            <v>TANAH UNTUK BANGUNAN GEDUNG</v>
          </cell>
          <cell r="D14">
            <v>3</v>
          </cell>
        </row>
        <row r="15">
          <cell r="B15" t="str">
            <v>1.01.12</v>
          </cell>
          <cell r="C15" t="str">
            <v>TANAH PERTAMBANGAN</v>
          </cell>
          <cell r="D15">
            <v>3</v>
          </cell>
        </row>
        <row r="16">
          <cell r="B16" t="str">
            <v>1.01.13</v>
          </cell>
          <cell r="C16" t="str">
            <v>TANAH UNTUK BANGUNAN BUKAN GEDUNG</v>
          </cell>
          <cell r="D16">
            <v>3</v>
          </cell>
        </row>
        <row r="17">
          <cell r="B17" t="str">
            <v>2.00.00</v>
          </cell>
          <cell r="C17" t="str">
            <v>GOLONGAN PERALATAN DAN MESIN</v>
          </cell>
          <cell r="D17">
            <v>1</v>
          </cell>
        </row>
        <row r="18">
          <cell r="B18" t="str">
            <v>2.02.00</v>
          </cell>
          <cell r="C18" t="str">
            <v>ALAT -ALAT BESAR</v>
          </cell>
          <cell r="D18">
            <v>2</v>
          </cell>
        </row>
        <row r="19">
          <cell r="B19" t="str">
            <v>2.02.01</v>
          </cell>
          <cell r="C19" t="str">
            <v>Alat-alat Besar Darat</v>
          </cell>
          <cell r="D19">
            <v>3</v>
          </cell>
          <cell r="E19">
            <v>10</v>
          </cell>
        </row>
        <row r="20">
          <cell r="B20" t="str">
            <v>2.02.02</v>
          </cell>
          <cell r="C20" t="str">
            <v>Alat-alat Besar Apung</v>
          </cell>
          <cell r="D20">
            <v>3</v>
          </cell>
          <cell r="E20">
            <v>8</v>
          </cell>
        </row>
        <row r="21">
          <cell r="B21" t="str">
            <v>2.02.03</v>
          </cell>
          <cell r="C21" t="str">
            <v>Alat-alat Bantu</v>
          </cell>
          <cell r="D21">
            <v>3</v>
          </cell>
          <cell r="E21">
            <v>7</v>
          </cell>
        </row>
        <row r="22">
          <cell r="B22" t="str">
            <v>2.03.00</v>
          </cell>
          <cell r="C22" t="str">
            <v>ALAT- ALAT ANGKUTAN</v>
          </cell>
          <cell r="D22">
            <v>2</v>
          </cell>
        </row>
        <row r="23">
          <cell r="B23" t="str">
            <v>2.03.01</v>
          </cell>
          <cell r="C23" t="str">
            <v>Alat Angkutan Darat Bermotor</v>
          </cell>
          <cell r="D23">
            <v>3</v>
          </cell>
          <cell r="E23">
            <v>7</v>
          </cell>
        </row>
        <row r="24">
          <cell r="B24" t="str">
            <v>2.03.02</v>
          </cell>
          <cell r="C24" t="str">
            <v>Alat Angkutan Berat tak Bermotor</v>
          </cell>
          <cell r="D24">
            <v>3</v>
          </cell>
          <cell r="E24">
            <v>2</v>
          </cell>
        </row>
        <row r="25">
          <cell r="B25" t="str">
            <v>2.03.03</v>
          </cell>
          <cell r="C25" t="str">
            <v>Alat Angkut Apung Bermotor</v>
          </cell>
          <cell r="D25">
            <v>3</v>
          </cell>
          <cell r="E25">
            <v>10</v>
          </cell>
        </row>
        <row r="26">
          <cell r="B26" t="str">
            <v>2.03.04</v>
          </cell>
          <cell r="C26" t="str">
            <v>Alat Angkut Apung Tak Bermotor</v>
          </cell>
          <cell r="D26">
            <v>3</v>
          </cell>
          <cell r="E26">
            <v>3</v>
          </cell>
        </row>
        <row r="27">
          <cell r="B27" t="str">
            <v>2.04.00</v>
          </cell>
          <cell r="C27" t="str">
            <v>ALAT BENGKEL DAN ALAT UKUR</v>
          </cell>
          <cell r="D27">
            <v>2</v>
          </cell>
        </row>
        <row r="28">
          <cell r="B28" t="str">
            <v>2.04.01</v>
          </cell>
          <cell r="C28" t="str">
            <v>Alat Bengkel Bermesin</v>
          </cell>
          <cell r="D28">
            <v>3</v>
          </cell>
          <cell r="E28">
            <v>10</v>
          </cell>
        </row>
        <row r="29">
          <cell r="B29" t="str">
            <v>2.04.02</v>
          </cell>
          <cell r="C29" t="str">
            <v>Alat Bengkel Tak Bermesin</v>
          </cell>
          <cell r="D29">
            <v>3</v>
          </cell>
          <cell r="E29">
            <v>5</v>
          </cell>
        </row>
        <row r="30">
          <cell r="B30" t="str">
            <v>2.04.03</v>
          </cell>
          <cell r="C30" t="str">
            <v>Alat Ukur</v>
          </cell>
          <cell r="D30">
            <v>3</v>
          </cell>
          <cell r="E30">
            <v>5</v>
          </cell>
        </row>
        <row r="31">
          <cell r="B31" t="str">
            <v>2.05.00</v>
          </cell>
          <cell r="C31" t="str">
            <v>ALAT PERTANIAN</v>
          </cell>
          <cell r="D31">
            <v>2</v>
          </cell>
        </row>
        <row r="32">
          <cell r="B32" t="str">
            <v>2.05.01</v>
          </cell>
          <cell r="C32" t="str">
            <v>ALAT PENGOLAHAN</v>
          </cell>
          <cell r="D32">
            <v>3</v>
          </cell>
          <cell r="E32">
            <v>4</v>
          </cell>
        </row>
        <row r="33">
          <cell r="B33" t="str">
            <v>2.05.02</v>
          </cell>
          <cell r="C33" t="str">
            <v>ALAT PEMELIHARAAN TANAMAN/ALAT PENYIMPANAN</v>
          </cell>
          <cell r="D33">
            <v>3</v>
          </cell>
          <cell r="E33">
            <v>4</v>
          </cell>
        </row>
        <row r="34">
          <cell r="B34" t="str">
            <v>2.06.00</v>
          </cell>
          <cell r="C34" t="str">
            <v>ALAT KANTOR DAN RUMAH TANGGA</v>
          </cell>
          <cell r="D34">
            <v>2</v>
          </cell>
        </row>
        <row r="35">
          <cell r="B35" t="str">
            <v>2.06.01</v>
          </cell>
          <cell r="C35" t="str">
            <v>ALAT KANTOR</v>
          </cell>
          <cell r="D35">
            <v>3</v>
          </cell>
          <cell r="E35">
            <v>5</v>
          </cell>
        </row>
        <row r="36">
          <cell r="B36" t="str">
            <v>2.06.02</v>
          </cell>
          <cell r="C36" t="str">
            <v>ALAT RUMAH TANGGA</v>
          </cell>
          <cell r="D36">
            <v>3</v>
          </cell>
          <cell r="E36">
            <v>5</v>
          </cell>
        </row>
        <row r="37">
          <cell r="B37" t="str">
            <v>2.06.03</v>
          </cell>
          <cell r="C37" t="str">
            <v>KOMPUTER</v>
          </cell>
          <cell r="D37">
            <v>3</v>
          </cell>
          <cell r="E37">
            <v>4</v>
          </cell>
        </row>
        <row r="38">
          <cell r="B38" t="str">
            <v>2.06.04</v>
          </cell>
          <cell r="C38" t="str">
            <v>MEJA DAN KURSI KERJA/RAPAT PEJABAT</v>
          </cell>
          <cell r="D38">
            <v>3</v>
          </cell>
          <cell r="E38">
            <v>5</v>
          </cell>
        </row>
        <row r="39">
          <cell r="B39" t="str">
            <v>2.07.00</v>
          </cell>
          <cell r="C39" t="str">
            <v>ALAT STUDIO DAN ALAT KOMUNIKASI</v>
          </cell>
          <cell r="D39">
            <v>2</v>
          </cell>
        </row>
        <row r="40">
          <cell r="B40" t="str">
            <v>2.07.01</v>
          </cell>
          <cell r="C40" t="str">
            <v>ALAT STUDIO</v>
          </cell>
          <cell r="D40">
            <v>3</v>
          </cell>
          <cell r="E40">
            <v>5</v>
          </cell>
        </row>
        <row r="41">
          <cell r="B41" t="str">
            <v>2.07.02</v>
          </cell>
          <cell r="C41" t="str">
            <v>ALAT KOMUNIKASI</v>
          </cell>
          <cell r="D41">
            <v>3</v>
          </cell>
          <cell r="E41">
            <v>5</v>
          </cell>
        </row>
        <row r="42">
          <cell r="B42" t="str">
            <v>2.07.03</v>
          </cell>
          <cell r="C42" t="str">
            <v>PERALATAN PEMANCAR</v>
          </cell>
          <cell r="D42">
            <v>3</v>
          </cell>
          <cell r="E42">
            <v>10</v>
          </cell>
        </row>
        <row r="43">
          <cell r="B43" t="str">
            <v>2.08.00</v>
          </cell>
          <cell r="C43" t="str">
            <v>ALAT-ALAT KEDOKTERAN</v>
          </cell>
          <cell r="D43">
            <v>2</v>
          </cell>
        </row>
        <row r="44">
          <cell r="B44" t="str">
            <v>2.08.01</v>
          </cell>
          <cell r="C44" t="str">
            <v>ALAT KEDOKTERAN</v>
          </cell>
          <cell r="D44">
            <v>3</v>
          </cell>
          <cell r="E44">
            <v>5</v>
          </cell>
        </row>
        <row r="45">
          <cell r="B45" t="str">
            <v>2.08.02</v>
          </cell>
          <cell r="C45" t="str">
            <v>ALAT KESEHATAN</v>
          </cell>
          <cell r="D45">
            <v>3</v>
          </cell>
          <cell r="E45">
            <v>5</v>
          </cell>
        </row>
        <row r="46">
          <cell r="B46" t="str">
            <v>2.09.00</v>
          </cell>
          <cell r="C46" t="str">
            <v>ALAT LABORATORIM</v>
          </cell>
          <cell r="D46">
            <v>2</v>
          </cell>
        </row>
        <row r="47">
          <cell r="B47" t="str">
            <v>2.09.01</v>
          </cell>
          <cell r="C47" t="str">
            <v>UNIT UNIT LABORATORIUM</v>
          </cell>
          <cell r="D47">
            <v>3</v>
          </cell>
          <cell r="E47">
            <v>8</v>
          </cell>
        </row>
        <row r="48">
          <cell r="B48" t="str">
            <v>2.09.02</v>
          </cell>
          <cell r="C48" t="str">
            <v>ALAT PERAGA / PRAKTEK SEKOLAH</v>
          </cell>
          <cell r="D48">
            <v>3</v>
          </cell>
          <cell r="E48">
            <v>10</v>
          </cell>
        </row>
        <row r="49">
          <cell r="B49" t="str">
            <v>2.09.03</v>
          </cell>
          <cell r="C49" t="str">
            <v>UNIT ALAT LABORATORIUM KIMIA NUKLIR</v>
          </cell>
          <cell r="D49">
            <v>3</v>
          </cell>
          <cell r="E49">
            <v>15</v>
          </cell>
        </row>
        <row r="50">
          <cell r="B50" t="str">
            <v>2.09.04</v>
          </cell>
          <cell r="C50" t="str">
            <v>ALAT LABORAORIUM FISIKA NUKLIR /ELEKTRONIKA</v>
          </cell>
          <cell r="D50">
            <v>3</v>
          </cell>
          <cell r="E50">
            <v>15</v>
          </cell>
        </row>
        <row r="51">
          <cell r="B51" t="str">
            <v>2.09.05</v>
          </cell>
          <cell r="C51" t="str">
            <v>ALAT PROTEKSI RADIASI / PROTEKSI LINGKUNGAN</v>
          </cell>
          <cell r="D51">
            <v>3</v>
          </cell>
          <cell r="E51">
            <v>10</v>
          </cell>
        </row>
        <row r="52">
          <cell r="B52" t="str">
            <v>2.09.06</v>
          </cell>
          <cell r="C52" t="str">
            <v>RADIATION APPLICATION AND NON DESTRUCTIVE TESTING LABORATORY (BATAM)</v>
          </cell>
          <cell r="D52">
            <v>3</v>
          </cell>
          <cell r="E52">
            <v>10</v>
          </cell>
        </row>
        <row r="53">
          <cell r="B53" t="str">
            <v>2.09.07</v>
          </cell>
          <cell r="C53" t="str">
            <v>ALAT LABORATORIUM LINGKUNGAN HIDUP</v>
          </cell>
          <cell r="D53">
            <v>3</v>
          </cell>
          <cell r="E53">
            <v>7</v>
          </cell>
        </row>
        <row r="54">
          <cell r="B54" t="str">
            <v>2.09.08</v>
          </cell>
          <cell r="C54" t="str">
            <v>PERALATAN LABORATORIUM HIDRODINAMIKA</v>
          </cell>
          <cell r="D54">
            <v>3</v>
          </cell>
          <cell r="E54">
            <v>15</v>
          </cell>
        </row>
        <row r="55">
          <cell r="B55" t="str">
            <v>2.10.00</v>
          </cell>
          <cell r="C55" t="str">
            <v>ALAT-ALAT PERSENJATAAN/KEAMANAN</v>
          </cell>
          <cell r="D55">
            <v>2</v>
          </cell>
        </row>
        <row r="56">
          <cell r="B56" t="str">
            <v>2.10.01</v>
          </cell>
          <cell r="C56" t="str">
            <v>SENJATA API</v>
          </cell>
          <cell r="D56">
            <v>3</v>
          </cell>
          <cell r="E56">
            <v>10</v>
          </cell>
        </row>
        <row r="57">
          <cell r="B57" t="str">
            <v>2.10.02</v>
          </cell>
          <cell r="C57" t="str">
            <v>PERSENJATAAN NON SENJATA API</v>
          </cell>
          <cell r="D57">
            <v>3</v>
          </cell>
          <cell r="E57">
            <v>3</v>
          </cell>
        </row>
        <row r="58">
          <cell r="B58" t="str">
            <v>2.10.03</v>
          </cell>
          <cell r="C58" t="str">
            <v>AMUNIISI</v>
          </cell>
          <cell r="D58">
            <v>3</v>
          </cell>
          <cell r="E58">
            <v>5</v>
          </cell>
        </row>
        <row r="59">
          <cell r="B59" t="str">
            <v>2.10.04</v>
          </cell>
          <cell r="C59" t="str">
            <v>SENJATA SINAR</v>
          </cell>
          <cell r="D59">
            <v>3</v>
          </cell>
        </row>
        <row r="60">
          <cell r="B60" t="str">
            <v>3.00.00</v>
          </cell>
          <cell r="C60" t="str">
            <v>GOLONGAN GEDUNG DAN BANGUNAN</v>
          </cell>
          <cell r="D60">
            <v>1</v>
          </cell>
        </row>
        <row r="61">
          <cell r="B61" t="str">
            <v>3.11.00</v>
          </cell>
          <cell r="C61" t="str">
            <v>BANGUNAN GEDUNG</v>
          </cell>
          <cell r="D61">
            <v>2</v>
          </cell>
        </row>
        <row r="62">
          <cell r="B62" t="str">
            <v>3.11.01</v>
          </cell>
          <cell r="C62" t="str">
            <v>BANGUNAN GEDUNG TEMPAT KERJA</v>
          </cell>
          <cell r="D62">
            <v>3</v>
          </cell>
          <cell r="E62">
            <v>50</v>
          </cell>
        </row>
        <row r="63">
          <cell r="B63" t="str">
            <v>3.11.02</v>
          </cell>
          <cell r="C63" t="str">
            <v>BANGUNAN GEDUNG TEMPAT TINGGAL</v>
          </cell>
          <cell r="D63">
            <v>3</v>
          </cell>
          <cell r="E63">
            <v>50</v>
          </cell>
        </row>
        <row r="64">
          <cell r="B64" t="str">
            <v>3.11.03</v>
          </cell>
          <cell r="C64" t="str">
            <v>BANGUNAN MENARA</v>
          </cell>
          <cell r="D64">
            <v>3</v>
          </cell>
          <cell r="E64">
            <v>40</v>
          </cell>
        </row>
        <row r="65">
          <cell r="B65" t="str">
            <v>3.12.00</v>
          </cell>
          <cell r="C65" t="str">
            <v>MONUMEN</v>
          </cell>
          <cell r="D65">
            <v>2</v>
          </cell>
        </row>
        <row r="66">
          <cell r="B66" t="str">
            <v>3.12.01</v>
          </cell>
          <cell r="C66" t="str">
            <v>Bangunan Bersejarah</v>
          </cell>
          <cell r="D66">
            <v>3</v>
          </cell>
          <cell r="E66">
            <v>50</v>
          </cell>
        </row>
        <row r="67">
          <cell r="B67" t="str">
            <v>3.12.02</v>
          </cell>
          <cell r="C67" t="str">
            <v>TUGU PERINGATAN</v>
          </cell>
          <cell r="D67">
            <v>3</v>
          </cell>
          <cell r="E67">
            <v>50</v>
          </cell>
        </row>
        <row r="68">
          <cell r="B68" t="str">
            <v>3.12.03</v>
          </cell>
          <cell r="C68" t="str">
            <v>CANDI</v>
          </cell>
          <cell r="D68">
            <v>3</v>
          </cell>
          <cell r="E68">
            <v>50</v>
          </cell>
        </row>
        <row r="69">
          <cell r="B69" t="str">
            <v>3.12.04</v>
          </cell>
          <cell r="C69" t="str">
            <v>MONUMEN/BANUNAN BERSEJARAH</v>
          </cell>
          <cell r="D69">
            <v>3</v>
          </cell>
          <cell r="E69">
            <v>50</v>
          </cell>
        </row>
        <row r="70">
          <cell r="B70" t="str">
            <v>3.12.07</v>
          </cell>
          <cell r="C70" t="str">
            <v>RAMBU-RAMBU</v>
          </cell>
          <cell r="D70">
            <v>3</v>
          </cell>
          <cell r="E70">
            <v>50</v>
          </cell>
        </row>
        <row r="71">
          <cell r="B71" t="str">
            <v>3.12.08</v>
          </cell>
          <cell r="C71" t="str">
            <v>RAMBU-RAMBU LALU LINTAS UDARA</v>
          </cell>
          <cell r="D71">
            <v>3</v>
          </cell>
          <cell r="E71">
            <v>50</v>
          </cell>
        </row>
        <row r="72">
          <cell r="B72" t="str">
            <v>4.00.00</v>
          </cell>
          <cell r="C72" t="str">
            <v>GOLONGAN JALAN, IRIGASI DAN JARINGAN</v>
          </cell>
          <cell r="D72">
            <v>1</v>
          </cell>
        </row>
        <row r="73">
          <cell r="B73" t="str">
            <v>4.13.00</v>
          </cell>
          <cell r="C73" t="str">
            <v>JALAN DAN JEMBATAN</v>
          </cell>
          <cell r="D73">
            <v>2</v>
          </cell>
        </row>
        <row r="74">
          <cell r="B74" t="str">
            <v>4.13.01</v>
          </cell>
          <cell r="C74" t="str">
            <v>JALAN</v>
          </cell>
          <cell r="D74">
            <v>3</v>
          </cell>
          <cell r="E74">
            <v>10</v>
          </cell>
        </row>
        <row r="75">
          <cell r="B75" t="str">
            <v>4.13.02</v>
          </cell>
          <cell r="C75" t="str">
            <v>JEMBATAN</v>
          </cell>
          <cell r="D75">
            <v>3</v>
          </cell>
          <cell r="E75">
            <v>50</v>
          </cell>
        </row>
        <row r="76">
          <cell r="B76" t="str">
            <v>4.14.00</v>
          </cell>
          <cell r="C76" t="str">
            <v>BANGUNAN AIR/IRIGASI</v>
          </cell>
          <cell r="D76">
            <v>2</v>
          </cell>
        </row>
        <row r="77">
          <cell r="B77" t="str">
            <v>4.14.01</v>
          </cell>
          <cell r="C77" t="str">
            <v>Bangunan Air Irigasi</v>
          </cell>
          <cell r="D77">
            <v>3</v>
          </cell>
          <cell r="E77">
            <v>50</v>
          </cell>
        </row>
        <row r="78">
          <cell r="B78" t="str">
            <v>4.14.02</v>
          </cell>
          <cell r="C78" t="str">
            <v>BANGUNAN AIR PASANG SURUT</v>
          </cell>
          <cell r="D78">
            <v>3</v>
          </cell>
        </row>
        <row r="79">
          <cell r="B79" t="str">
            <v>4.14.03</v>
          </cell>
          <cell r="C79" t="str">
            <v>Bangunan Air Pengembang Rawa Dan Poder</v>
          </cell>
          <cell r="D79">
            <v>3</v>
          </cell>
          <cell r="E79">
            <v>25</v>
          </cell>
        </row>
        <row r="80">
          <cell r="B80" t="str">
            <v>4.14.04</v>
          </cell>
          <cell r="C80" t="str">
            <v>BANGUNAN PENGAMAN SUNGAI DAN PENANGGULANGAN BENCANA ALAM</v>
          </cell>
          <cell r="D80">
            <v>3</v>
          </cell>
          <cell r="E80">
            <v>10</v>
          </cell>
        </row>
        <row r="81">
          <cell r="B81" t="str">
            <v>4.14.05</v>
          </cell>
          <cell r="C81" t="str">
            <v>BANGUNAN PENGEMBANGAN SUMBER AIR DAN AIR TNH</v>
          </cell>
          <cell r="D81">
            <v>3</v>
          </cell>
          <cell r="E81">
            <v>30</v>
          </cell>
        </row>
        <row r="82">
          <cell r="B82" t="str">
            <v>4.14.08</v>
          </cell>
          <cell r="C82" t="str">
            <v>BANGUNAN AIR</v>
          </cell>
          <cell r="D82">
            <v>3</v>
          </cell>
          <cell r="E82">
            <v>40</v>
          </cell>
        </row>
        <row r="83">
          <cell r="B83" t="str">
            <v>4.15.00</v>
          </cell>
          <cell r="C83" t="str">
            <v>INSTALASI</v>
          </cell>
          <cell r="D83">
            <v>2</v>
          </cell>
        </row>
        <row r="84">
          <cell r="B84" t="str">
            <v>4.15.01</v>
          </cell>
          <cell r="C84" t="str">
            <v>INSTALASI AIR MINUM/BERSIH</v>
          </cell>
          <cell r="D84">
            <v>3</v>
          </cell>
          <cell r="E84">
            <v>30</v>
          </cell>
        </row>
        <row r="85">
          <cell r="B85" t="str">
            <v>4.15.03</v>
          </cell>
          <cell r="C85" t="str">
            <v>INSTALASI PENGOLAHAN SAMPAH NON ORGANIK</v>
          </cell>
          <cell r="D85">
            <v>3</v>
          </cell>
          <cell r="E85">
            <v>10</v>
          </cell>
        </row>
        <row r="86">
          <cell r="B86" t="str">
            <v>4.15.04</v>
          </cell>
          <cell r="C86" t="str">
            <v>INSTALASI PENGOLAHAN BAHAN BANGUNAN</v>
          </cell>
          <cell r="D86">
            <v>3</v>
          </cell>
          <cell r="E86">
            <v>10</v>
          </cell>
        </row>
        <row r="87">
          <cell r="B87" t="str">
            <v>4.15.06</v>
          </cell>
          <cell r="C87" t="str">
            <v>INSTALASI GARDU LISTRIK</v>
          </cell>
          <cell r="D87">
            <v>3</v>
          </cell>
          <cell r="E87">
            <v>40</v>
          </cell>
        </row>
        <row r="88">
          <cell r="B88" t="str">
            <v>4.15.07</v>
          </cell>
          <cell r="C88" t="str">
            <v>INSTALASI PERTAHANAN</v>
          </cell>
          <cell r="D88">
            <v>3</v>
          </cell>
          <cell r="E88">
            <v>30</v>
          </cell>
        </row>
        <row r="89">
          <cell r="B89" t="str">
            <v>4.15.08</v>
          </cell>
          <cell r="C89" t="str">
            <v>INSTALASI GAS</v>
          </cell>
          <cell r="D89">
            <v>3</v>
          </cell>
          <cell r="E89">
            <v>30</v>
          </cell>
        </row>
        <row r="90">
          <cell r="B90" t="str">
            <v>4.15.09</v>
          </cell>
          <cell r="C90" t="str">
            <v>INSTALASI PENGAMAN</v>
          </cell>
          <cell r="D90">
            <v>3</v>
          </cell>
          <cell r="E90">
            <v>20</v>
          </cell>
        </row>
        <row r="91">
          <cell r="B91" t="str">
            <v>4.16.00</v>
          </cell>
          <cell r="C91" t="str">
            <v>JARINGAN</v>
          </cell>
          <cell r="D91">
            <v>2</v>
          </cell>
        </row>
        <row r="92">
          <cell r="B92" t="str">
            <v>4.16.01</v>
          </cell>
          <cell r="C92" t="str">
            <v>JARINGAN AIR MINUM</v>
          </cell>
          <cell r="D92">
            <v>3</v>
          </cell>
          <cell r="E92">
            <v>30</v>
          </cell>
        </row>
        <row r="93">
          <cell r="B93" t="str">
            <v>4.16.02</v>
          </cell>
          <cell r="C93" t="str">
            <v>JARINGAN LISTRIK</v>
          </cell>
          <cell r="D93">
            <v>3</v>
          </cell>
          <cell r="E93">
            <v>40</v>
          </cell>
        </row>
        <row r="94">
          <cell r="B94" t="str">
            <v>4.16.03</v>
          </cell>
          <cell r="C94" t="str">
            <v>JARINGAN TELEPON</v>
          </cell>
          <cell r="D94">
            <v>3</v>
          </cell>
          <cell r="E94">
            <v>20</v>
          </cell>
        </row>
        <row r="95">
          <cell r="B95" t="str">
            <v>4.16.04</v>
          </cell>
          <cell r="C95" t="str">
            <v>JARINGAN GAS</v>
          </cell>
          <cell r="D95">
            <v>3</v>
          </cell>
          <cell r="E95">
            <v>30</v>
          </cell>
        </row>
        <row r="96">
          <cell r="B96" t="str">
            <v>5.00.00</v>
          </cell>
          <cell r="C96" t="str">
            <v>GOLONGAN ASSET TETAP LAINNYA</v>
          </cell>
          <cell r="D96">
            <v>1</v>
          </cell>
        </row>
        <row r="97">
          <cell r="B97" t="str">
            <v>5.17.00</v>
          </cell>
          <cell r="C97" t="str">
            <v>BUKU DAN PERPUSTAKAAN</v>
          </cell>
          <cell r="D97">
            <v>2</v>
          </cell>
        </row>
        <row r="98">
          <cell r="B98" t="str">
            <v>5.17.01</v>
          </cell>
          <cell r="C98" t="str">
            <v>BUKU</v>
          </cell>
          <cell r="D98">
            <v>3</v>
          </cell>
        </row>
        <row r="99">
          <cell r="B99" t="str">
            <v>5.17.03</v>
          </cell>
          <cell r="C99" t="str">
            <v>BARANG-BARANG PERPUSTAKAAN</v>
          </cell>
          <cell r="D99">
            <v>3</v>
          </cell>
        </row>
        <row r="100">
          <cell r="B100" t="str">
            <v>5.18.00</v>
          </cell>
          <cell r="C100" t="str">
            <v>BARANG BERCORAK KEBUDAYAAN</v>
          </cell>
          <cell r="D100">
            <v>2</v>
          </cell>
        </row>
        <row r="101">
          <cell r="B101" t="str">
            <v>5.18.01</v>
          </cell>
          <cell r="C101" t="str">
            <v>BARANG BERCORAK KEBUDAYAAN</v>
          </cell>
          <cell r="D101">
            <v>3</v>
          </cell>
        </row>
        <row r="102">
          <cell r="B102" t="str">
            <v>5.18.02</v>
          </cell>
          <cell r="C102" t="str">
            <v>ALAT OLAH RAGA LAINNYA</v>
          </cell>
          <cell r="D102">
            <v>3</v>
          </cell>
        </row>
        <row r="103">
          <cell r="B103" t="str">
            <v>5.19.00</v>
          </cell>
          <cell r="C103" t="str">
            <v>HEWAN DAN TERNAK SERTA TANAMAN</v>
          </cell>
          <cell r="D103">
            <v>2</v>
          </cell>
        </row>
        <row r="104">
          <cell r="B104" t="str">
            <v>5.19.01</v>
          </cell>
          <cell r="C104" t="str">
            <v>HEWAN</v>
          </cell>
          <cell r="D104">
            <v>3</v>
          </cell>
        </row>
        <row r="105">
          <cell r="B105" t="str">
            <v>6.00.00</v>
          </cell>
          <cell r="C105" t="str">
            <v>GOLONGAN KONSTRUKSI DLM PENGERJAAN</v>
          </cell>
          <cell r="D105">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DANG"/>
      <sheetName val="COVER"/>
      <sheetName val="RUANG A"/>
      <sheetName val="RUANG B"/>
      <sheetName val="UMUM"/>
      <sheetName val="SEKBAN"/>
      <sheetName val="KABAN"/>
      <sheetName val="PROGRAM"/>
      <sheetName val="KEUANGAN"/>
      <sheetName val="DIKLAT"/>
      <sheetName val="PEMBINAAN"/>
      <sheetName val="PERENCANAAN"/>
      <sheetName val="MUTASI"/>
      <sheetName val="MAKAN"/>
      <sheetName val="MUSHALL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L (2)"/>
      <sheetName val="A.TANAH  PENGGABUNGAN 2015"/>
      <sheetName val="A.TANAH  PERUBAHAN  (2)"/>
      <sheetName val="A.TANAH"/>
      <sheetName val="B. PELTN BPKB  PERUBAHAN ( 2 )"/>
      <sheetName val="B. PELTN MSIN  PENGGABUNGAN2015"/>
      <sheetName val="B. PELTN MSIN  PERUBAHAN (2)"/>
      <sheetName val="B. PELTN MSIN "/>
      <sheetName val="C.GEDUNG  pengabungan 2015"/>
      <sheetName val="C.GEDUNG perubahan (2)"/>
      <sheetName val="C.GEDUNG"/>
      <sheetName val="D.JIJ PENGABUNGAN 2015"/>
      <sheetName val="D.JIJ"/>
      <sheetName val="E.ATL PENGABUNGAN 2015"/>
      <sheetName val="E.ATL"/>
      <sheetName val="F.AL"/>
      <sheetName val="BI"/>
      <sheetName val="2011"/>
      <sheetName val="JLH REKAP  (2) 2015"/>
      <sheetName val="JLH REKAP"/>
      <sheetName val="REKAP KIB"/>
      <sheetName val="Sheet1"/>
      <sheetName val="B. PELTN MSIN  PENGGABUNGAN2014"/>
      <sheetName val="ASET YANG RUSAK"/>
    </sheetNames>
    <sheetDataSet>
      <sheetData sheetId="0" refreshError="1"/>
      <sheetData sheetId="1">
        <row r="35">
          <cell r="P35">
            <v>5470552.0423859162</v>
          </cell>
        </row>
      </sheetData>
      <sheetData sheetId="2"/>
      <sheetData sheetId="3"/>
      <sheetData sheetId="4"/>
      <sheetData sheetId="5">
        <row r="12">
          <cell r="P12">
            <v>342331999.99999994</v>
          </cell>
        </row>
      </sheetData>
      <sheetData sheetId="6"/>
      <sheetData sheetId="7">
        <row r="19">
          <cell r="U19">
            <v>3993077.9968591868</v>
          </cell>
        </row>
      </sheetData>
      <sheetData sheetId="8">
        <row r="19">
          <cell r="U19">
            <v>3993077.9968591868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ow r="14">
          <cell r="Z14">
            <v>1083637147.6107485</v>
          </cell>
        </row>
      </sheetData>
      <sheetData sheetId="22"/>
      <sheetData sheetId="2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KBUDPAR"/>
      <sheetName val="TAPEM"/>
      <sheetName val="EKBANG"/>
      <sheetName val="PMD"/>
      <sheetName val="KESBANG"/>
      <sheetName val="CAPIL"/>
      <sheetName val="BAPPEDA"/>
      <sheetName val="BAWASDA"/>
    </sheetNames>
    <sheetDataSet>
      <sheetData sheetId="0">
        <row r="5">
          <cell r="J5" t="str">
            <v>BAGIAN PEMERINTAHAN</v>
          </cell>
        </row>
      </sheetData>
      <sheetData sheetId="1">
        <row r="4">
          <cell r="J4" t="str">
            <v>BAGIAN EKONOMI PEMBANGUNAN</v>
          </cell>
        </row>
      </sheetData>
      <sheetData sheetId="2">
        <row r="4">
          <cell r="J4" t="str">
            <v>BAGIAN EKONOMI PEMBANGUNAN</v>
          </cell>
        </row>
      </sheetData>
      <sheetData sheetId="3">
        <row r="5">
          <cell r="J5" t="str">
            <v>BAGIAN PEMBERDAYAAN MASYARAKAT DESA</v>
          </cell>
        </row>
      </sheetData>
      <sheetData sheetId="4">
        <row r="5">
          <cell r="J5" t="str">
            <v>KANTOR KESATUAN BANGSA DAN PERLINDUNGAN MASYARAKAT</v>
          </cell>
        </row>
      </sheetData>
      <sheetData sheetId="5">
        <row r="5">
          <cell r="J5" t="str">
            <v>KANTOR CATATAN SIPIL</v>
          </cell>
        </row>
      </sheetData>
      <sheetData sheetId="6">
        <row r="5">
          <cell r="J5" t="str">
            <v>B A P P E D A</v>
          </cell>
        </row>
      </sheetData>
      <sheetData sheetId="7">
        <row r="5">
          <cell r="J5" t="str">
            <v>B A W A S D A</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KBUDPAR"/>
      <sheetName val="TAPEM"/>
      <sheetName val="EKBANG"/>
      <sheetName val="PMD"/>
      <sheetName val="KESBANG"/>
      <sheetName val="CAPIL"/>
      <sheetName val="BAPPEDA"/>
      <sheetName val="BAWASDA"/>
    </sheetNames>
    <sheetDataSet>
      <sheetData sheetId="0">
        <row r="5">
          <cell r="J5" t="str">
            <v>BAGIAN PEMERINTAHAN</v>
          </cell>
        </row>
      </sheetData>
      <sheetData sheetId="1">
        <row r="4">
          <cell r="J4" t="str">
            <v>BAGIAN EKONOMI PEMBANGUNAN</v>
          </cell>
        </row>
      </sheetData>
      <sheetData sheetId="2">
        <row r="4">
          <cell r="J4" t="str">
            <v>BAGIAN EKONOMI PEMBANGUNAN</v>
          </cell>
        </row>
      </sheetData>
      <sheetData sheetId="3">
        <row r="5">
          <cell r="J5" t="str">
            <v>BAGIAN PEMBERDAYAAN MASYARAKAT DESA</v>
          </cell>
        </row>
      </sheetData>
      <sheetData sheetId="4">
        <row r="5">
          <cell r="J5" t="str">
            <v>KANTOR KESATUAN BANGSA DAN PERLINDUNGAN MASYARAKAT</v>
          </cell>
        </row>
      </sheetData>
      <sheetData sheetId="5">
        <row r="5">
          <cell r="J5" t="str">
            <v>KANTOR CATATAN SIPIL</v>
          </cell>
        </row>
      </sheetData>
      <sheetData sheetId="6">
        <row r="5">
          <cell r="J5" t="str">
            <v>B A P P E D A</v>
          </cell>
        </row>
      </sheetData>
      <sheetData sheetId="7">
        <row r="5">
          <cell r="J5" t="str">
            <v>B A W A S D A</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B C"/>
      <sheetName val="Sheet2"/>
      <sheetName val="KIB D"/>
      <sheetName val="Sheet3"/>
      <sheetName val="Sheet1"/>
      <sheetName val="Sheet4"/>
    </sheetNames>
    <sheetDataSet>
      <sheetData sheetId="0"/>
      <sheetData sheetId="1"/>
      <sheetData sheetId="2"/>
      <sheetData sheetId="3"/>
      <sheetData sheetId="4"/>
      <sheetData sheetId="5">
        <row r="4">
          <cell r="D4">
            <v>9520000000</v>
          </cell>
          <cell r="E4">
            <v>2001</v>
          </cell>
        </row>
        <row r="5">
          <cell r="D5">
            <v>9504000000</v>
          </cell>
          <cell r="E5">
            <v>2001</v>
          </cell>
        </row>
        <row r="6">
          <cell r="D6">
            <v>9883854526</v>
          </cell>
          <cell r="E6">
            <v>2001</v>
          </cell>
        </row>
        <row r="7">
          <cell r="D7">
            <v>1008000000</v>
          </cell>
          <cell r="E7">
            <v>2001</v>
          </cell>
        </row>
        <row r="8">
          <cell r="D8">
            <v>5145000000</v>
          </cell>
          <cell r="E8">
            <v>2001</v>
          </cell>
        </row>
        <row r="9">
          <cell r="D9">
            <v>16253400000</v>
          </cell>
          <cell r="E9">
            <v>2001</v>
          </cell>
        </row>
        <row r="10">
          <cell r="D10">
            <v>378000000</v>
          </cell>
          <cell r="E10">
            <v>2001</v>
          </cell>
        </row>
        <row r="11">
          <cell r="D11">
            <v>2275000000</v>
          </cell>
          <cell r="E11">
            <v>2001</v>
          </cell>
        </row>
        <row r="12">
          <cell r="D12">
            <v>3584000000</v>
          </cell>
          <cell r="E12">
            <v>2001</v>
          </cell>
        </row>
        <row r="13">
          <cell r="D13">
            <v>2520000000</v>
          </cell>
          <cell r="E13">
            <v>2001</v>
          </cell>
        </row>
        <row r="14">
          <cell r="D14">
            <v>1680000000</v>
          </cell>
          <cell r="E14">
            <v>2001</v>
          </cell>
        </row>
        <row r="15">
          <cell r="D15">
            <v>1456000000</v>
          </cell>
          <cell r="E15">
            <v>2001</v>
          </cell>
        </row>
        <row r="16">
          <cell r="D16">
            <v>1050000000</v>
          </cell>
          <cell r="E16">
            <v>2001</v>
          </cell>
        </row>
        <row r="17">
          <cell r="D17">
            <v>1575000000</v>
          </cell>
          <cell r="E17">
            <v>2001</v>
          </cell>
        </row>
        <row r="18">
          <cell r="D18">
            <v>2940000000</v>
          </cell>
          <cell r="E18">
            <v>2001</v>
          </cell>
        </row>
        <row r="19">
          <cell r="D19">
            <v>190125000</v>
          </cell>
          <cell r="E19">
            <v>2001</v>
          </cell>
        </row>
        <row r="20">
          <cell r="D20">
            <v>292500000</v>
          </cell>
          <cell r="E20">
            <v>2001</v>
          </cell>
        </row>
        <row r="21">
          <cell r="D21">
            <v>1568000000</v>
          </cell>
          <cell r="E21">
            <v>2001</v>
          </cell>
        </row>
        <row r="22">
          <cell r="D22">
            <v>1792000000</v>
          </cell>
          <cell r="E22">
            <v>2001</v>
          </cell>
        </row>
        <row r="23">
          <cell r="D23">
            <v>15680000000</v>
          </cell>
          <cell r="E23">
            <v>2001</v>
          </cell>
        </row>
        <row r="24">
          <cell r="D24">
            <v>2362500000</v>
          </cell>
          <cell r="E24">
            <v>2001</v>
          </cell>
        </row>
        <row r="25">
          <cell r="D25">
            <v>470400000</v>
          </cell>
          <cell r="E25">
            <v>2001</v>
          </cell>
        </row>
        <row r="26">
          <cell r="D26">
            <v>22932000000</v>
          </cell>
          <cell r="E26">
            <v>2001</v>
          </cell>
        </row>
        <row r="27">
          <cell r="D27">
            <v>14883166858.823</v>
          </cell>
          <cell r="E27">
            <v>2001</v>
          </cell>
        </row>
        <row r="28">
          <cell r="D28">
            <v>7982951762.6100006</v>
          </cell>
          <cell r="E28">
            <v>2001</v>
          </cell>
        </row>
        <row r="29">
          <cell r="D29">
            <v>9141204662</v>
          </cell>
          <cell r="E29">
            <v>2001</v>
          </cell>
        </row>
        <row r="30">
          <cell r="D30">
            <v>4900000000</v>
          </cell>
          <cell r="E30">
            <v>2001</v>
          </cell>
        </row>
        <row r="31">
          <cell r="D31">
            <v>4410000000</v>
          </cell>
          <cell r="E31">
            <v>2001</v>
          </cell>
        </row>
        <row r="32">
          <cell r="D32">
            <v>1056000000</v>
          </cell>
          <cell r="E32">
            <v>2001</v>
          </cell>
        </row>
        <row r="33">
          <cell r="D33">
            <v>4029052001.6099997</v>
          </cell>
          <cell r="E33">
            <v>2001</v>
          </cell>
        </row>
        <row r="34">
          <cell r="D34">
            <v>3741417795</v>
          </cell>
          <cell r="E34">
            <v>2001</v>
          </cell>
        </row>
        <row r="35">
          <cell r="D35">
            <v>525000000</v>
          </cell>
          <cell r="E35">
            <v>2001</v>
          </cell>
        </row>
        <row r="36">
          <cell r="D36">
            <v>173880000</v>
          </cell>
          <cell r="E36">
            <v>2001</v>
          </cell>
        </row>
        <row r="37">
          <cell r="D37">
            <v>5670000000</v>
          </cell>
          <cell r="E37">
            <v>2001</v>
          </cell>
        </row>
        <row r="38">
          <cell r="D38">
            <v>614250000</v>
          </cell>
          <cell r="E38">
            <v>2001</v>
          </cell>
        </row>
        <row r="39">
          <cell r="D39">
            <v>1375920000</v>
          </cell>
          <cell r="E39">
            <v>2001</v>
          </cell>
        </row>
        <row r="40">
          <cell r="D40">
            <v>262500000</v>
          </cell>
          <cell r="E40">
            <v>2001</v>
          </cell>
        </row>
        <row r="41">
          <cell r="D41">
            <v>756000000</v>
          </cell>
          <cell r="E41">
            <v>2001</v>
          </cell>
        </row>
        <row r="42">
          <cell r="D42">
            <v>630000000</v>
          </cell>
          <cell r="E42">
            <v>2001</v>
          </cell>
        </row>
        <row r="43">
          <cell r="D43">
            <v>2252250000</v>
          </cell>
          <cell r="E43">
            <v>2001</v>
          </cell>
        </row>
        <row r="44">
          <cell r="D44">
            <v>90000000</v>
          </cell>
          <cell r="E44">
            <v>2001</v>
          </cell>
        </row>
        <row r="45">
          <cell r="D45">
            <v>108000000</v>
          </cell>
          <cell r="E45">
            <v>2001</v>
          </cell>
        </row>
        <row r="46">
          <cell r="D46">
            <v>4725000000</v>
          </cell>
          <cell r="E46">
            <v>2001</v>
          </cell>
        </row>
        <row r="47">
          <cell r="D47">
            <v>216000000</v>
          </cell>
          <cell r="E47">
            <v>2001</v>
          </cell>
        </row>
        <row r="48">
          <cell r="D48">
            <v>168750000</v>
          </cell>
          <cell r="E48">
            <v>2001</v>
          </cell>
        </row>
        <row r="49">
          <cell r="D49">
            <v>180000000</v>
          </cell>
          <cell r="E49">
            <v>2001</v>
          </cell>
        </row>
        <row r="50">
          <cell r="D50">
            <v>336000000</v>
          </cell>
          <cell r="E50">
            <v>2001</v>
          </cell>
        </row>
        <row r="51">
          <cell r="D51">
            <v>999000000</v>
          </cell>
          <cell r="E51">
            <v>2001</v>
          </cell>
        </row>
        <row r="52">
          <cell r="D52">
            <v>468000000</v>
          </cell>
          <cell r="E52">
            <v>2001</v>
          </cell>
        </row>
        <row r="53">
          <cell r="D53">
            <v>2856000000</v>
          </cell>
          <cell r="E53">
            <v>2001</v>
          </cell>
        </row>
        <row r="54">
          <cell r="D54">
            <v>2940000000</v>
          </cell>
          <cell r="E54">
            <v>2001</v>
          </cell>
        </row>
        <row r="55">
          <cell r="D55">
            <v>107250000</v>
          </cell>
          <cell r="E55">
            <v>2001</v>
          </cell>
        </row>
        <row r="56">
          <cell r="D56">
            <v>4725000000</v>
          </cell>
          <cell r="E56">
            <v>2001</v>
          </cell>
        </row>
        <row r="57">
          <cell r="D57">
            <v>31588402771.260002</v>
          </cell>
          <cell r="E57">
            <v>2001</v>
          </cell>
        </row>
        <row r="58">
          <cell r="D58">
            <v>1134000000</v>
          </cell>
          <cell r="E58">
            <v>2001</v>
          </cell>
        </row>
        <row r="59">
          <cell r="D59">
            <v>7275000000</v>
          </cell>
          <cell r="E59">
            <v>2001</v>
          </cell>
        </row>
        <row r="60">
          <cell r="D60">
            <v>234097500</v>
          </cell>
          <cell r="E60">
            <v>2001</v>
          </cell>
        </row>
        <row r="61">
          <cell r="D61">
            <v>949130000</v>
          </cell>
          <cell r="E61">
            <v>2001</v>
          </cell>
        </row>
        <row r="62">
          <cell r="D62">
            <v>386750000</v>
          </cell>
          <cell r="E62">
            <v>2001</v>
          </cell>
        </row>
        <row r="63">
          <cell r="D63">
            <v>153562500</v>
          </cell>
          <cell r="E63">
            <v>2001</v>
          </cell>
        </row>
        <row r="64">
          <cell r="D64">
            <v>268450000</v>
          </cell>
          <cell r="E64">
            <v>2001</v>
          </cell>
        </row>
        <row r="65">
          <cell r="D65">
            <v>428610000</v>
          </cell>
          <cell r="E65">
            <v>2001</v>
          </cell>
        </row>
        <row r="66">
          <cell r="D66">
            <v>87587500</v>
          </cell>
          <cell r="E66">
            <v>2001</v>
          </cell>
        </row>
        <row r="67">
          <cell r="D67">
            <v>324187500</v>
          </cell>
          <cell r="E67">
            <v>2001</v>
          </cell>
        </row>
        <row r="68">
          <cell r="D68">
            <v>1305000000</v>
          </cell>
          <cell r="E68">
            <v>2001</v>
          </cell>
        </row>
        <row r="69">
          <cell r="D69">
            <v>118755000</v>
          </cell>
          <cell r="E69">
            <v>2001</v>
          </cell>
        </row>
        <row r="70">
          <cell r="D70">
            <v>68040000</v>
          </cell>
          <cell r="E70">
            <v>2001</v>
          </cell>
        </row>
        <row r="71">
          <cell r="D71">
            <v>86450000</v>
          </cell>
          <cell r="E71">
            <v>2001</v>
          </cell>
        </row>
        <row r="72">
          <cell r="D72">
            <v>145600000</v>
          </cell>
          <cell r="E72">
            <v>2001</v>
          </cell>
        </row>
        <row r="73">
          <cell r="D73">
            <v>145600000</v>
          </cell>
          <cell r="E73">
            <v>2001</v>
          </cell>
        </row>
        <row r="74">
          <cell r="D74">
            <v>174720000</v>
          </cell>
          <cell r="E74">
            <v>2001</v>
          </cell>
        </row>
        <row r="75">
          <cell r="D75">
            <v>317362500</v>
          </cell>
          <cell r="E75">
            <v>2001</v>
          </cell>
        </row>
        <row r="76">
          <cell r="D76">
            <v>1742422500</v>
          </cell>
          <cell r="E76">
            <v>2001</v>
          </cell>
        </row>
        <row r="77">
          <cell r="D77">
            <v>216125000</v>
          </cell>
          <cell r="E77">
            <v>2001</v>
          </cell>
        </row>
        <row r="78">
          <cell r="D78">
            <v>1650550765</v>
          </cell>
          <cell r="E78">
            <v>2001</v>
          </cell>
        </row>
        <row r="79">
          <cell r="D79">
            <v>630000000</v>
          </cell>
          <cell r="E79">
            <v>2001</v>
          </cell>
        </row>
        <row r="80">
          <cell r="D80">
            <v>9359649503.9899998</v>
          </cell>
          <cell r="E80">
            <v>2001</v>
          </cell>
        </row>
        <row r="81">
          <cell r="D81">
            <v>2275000000</v>
          </cell>
          <cell r="E81">
            <v>2001</v>
          </cell>
        </row>
        <row r="82">
          <cell r="D82">
            <v>3890250000</v>
          </cell>
          <cell r="E82">
            <v>2001</v>
          </cell>
        </row>
        <row r="83">
          <cell r="D83">
            <v>4299750000</v>
          </cell>
          <cell r="E83">
            <v>2001</v>
          </cell>
        </row>
        <row r="84">
          <cell r="D84">
            <v>2591976598.3800001</v>
          </cell>
          <cell r="E84">
            <v>2001</v>
          </cell>
        </row>
        <row r="85">
          <cell r="D85">
            <v>540000000</v>
          </cell>
          <cell r="E85">
            <v>2001</v>
          </cell>
        </row>
        <row r="86">
          <cell r="D86">
            <v>1620000000</v>
          </cell>
          <cell r="E86">
            <v>2001</v>
          </cell>
        </row>
        <row r="87">
          <cell r="D87">
            <v>540000000</v>
          </cell>
          <cell r="E87">
            <v>2001</v>
          </cell>
        </row>
        <row r="88">
          <cell r="D88">
            <v>900000000</v>
          </cell>
          <cell r="E88">
            <v>2001</v>
          </cell>
        </row>
        <row r="89">
          <cell r="D89">
            <v>175500000</v>
          </cell>
          <cell r="E89">
            <v>2001</v>
          </cell>
        </row>
        <row r="90">
          <cell r="D90">
            <v>675000000</v>
          </cell>
          <cell r="E90">
            <v>2001</v>
          </cell>
        </row>
        <row r="91">
          <cell r="D91">
            <v>3360000000</v>
          </cell>
          <cell r="E91">
            <v>2001</v>
          </cell>
        </row>
        <row r="92">
          <cell r="D92">
            <v>2700000000</v>
          </cell>
          <cell r="E92">
            <v>2001</v>
          </cell>
        </row>
        <row r="93">
          <cell r="D93">
            <v>288000000</v>
          </cell>
          <cell r="E93">
            <v>2001</v>
          </cell>
        </row>
        <row r="94">
          <cell r="D94">
            <v>3273925686</v>
          </cell>
          <cell r="E94">
            <v>2001</v>
          </cell>
        </row>
        <row r="95">
          <cell r="D95">
            <v>2475000000</v>
          </cell>
          <cell r="E95">
            <v>2001</v>
          </cell>
        </row>
        <row r="96">
          <cell r="D96">
            <v>450000000</v>
          </cell>
          <cell r="E96">
            <v>2001</v>
          </cell>
        </row>
        <row r="97">
          <cell r="D97">
            <v>46812964265.480003</v>
          </cell>
          <cell r="E97">
            <v>2001</v>
          </cell>
        </row>
        <row r="98">
          <cell r="D98">
            <v>6975000000</v>
          </cell>
          <cell r="E98">
            <v>2001</v>
          </cell>
        </row>
        <row r="99">
          <cell r="D99">
            <v>20175343360</v>
          </cell>
          <cell r="E99">
            <v>2001</v>
          </cell>
        </row>
        <row r="100">
          <cell r="D100">
            <v>13778074379</v>
          </cell>
          <cell r="E100">
            <v>2001</v>
          </cell>
        </row>
        <row r="101">
          <cell r="D101">
            <v>4420800000</v>
          </cell>
          <cell r="E101">
            <v>2001</v>
          </cell>
        </row>
        <row r="102">
          <cell r="D102">
            <v>175500000</v>
          </cell>
          <cell r="E102">
            <v>2001</v>
          </cell>
        </row>
        <row r="103">
          <cell r="D103">
            <v>3360000000</v>
          </cell>
          <cell r="E103">
            <v>2001</v>
          </cell>
        </row>
        <row r="104">
          <cell r="D104">
            <v>2080000000</v>
          </cell>
          <cell r="E104">
            <v>2001</v>
          </cell>
        </row>
        <row r="105">
          <cell r="D105">
            <v>980850000</v>
          </cell>
          <cell r="E105">
            <v>2001</v>
          </cell>
        </row>
        <row r="106">
          <cell r="D106">
            <v>506250000</v>
          </cell>
          <cell r="E106">
            <v>2001</v>
          </cell>
        </row>
        <row r="107">
          <cell r="D107">
            <v>1108800000</v>
          </cell>
          <cell r="E107">
            <v>2001</v>
          </cell>
        </row>
        <row r="108">
          <cell r="D108">
            <v>1142400000</v>
          </cell>
          <cell r="E108">
            <v>2001</v>
          </cell>
        </row>
        <row r="109">
          <cell r="D109">
            <v>913733028</v>
          </cell>
          <cell r="E109">
            <v>2001</v>
          </cell>
        </row>
        <row r="110">
          <cell r="D110">
            <v>15371093732.342295</v>
          </cell>
          <cell r="E110">
            <v>2001</v>
          </cell>
        </row>
        <row r="111">
          <cell r="D111">
            <v>2058000000</v>
          </cell>
          <cell r="E111">
            <v>2001</v>
          </cell>
        </row>
        <row r="112">
          <cell r="D112">
            <v>2016000000</v>
          </cell>
          <cell r="E112">
            <v>2001</v>
          </cell>
        </row>
        <row r="113">
          <cell r="D113">
            <v>1176000000</v>
          </cell>
          <cell r="E113">
            <v>2001</v>
          </cell>
        </row>
        <row r="114">
          <cell r="D114">
            <v>1848000000</v>
          </cell>
          <cell r="E114">
            <v>2001</v>
          </cell>
        </row>
        <row r="115">
          <cell r="D115">
            <v>4200000000</v>
          </cell>
          <cell r="E115">
            <v>2001</v>
          </cell>
        </row>
        <row r="116">
          <cell r="D116">
            <v>4992000000</v>
          </cell>
          <cell r="E116">
            <v>2001</v>
          </cell>
        </row>
        <row r="117">
          <cell r="D117">
            <v>8400000000</v>
          </cell>
          <cell r="E117">
            <v>2001</v>
          </cell>
        </row>
        <row r="118">
          <cell r="D118">
            <v>12022715750</v>
          </cell>
          <cell r="E118">
            <v>2001</v>
          </cell>
        </row>
        <row r="119">
          <cell r="D119">
            <v>1300000000</v>
          </cell>
          <cell r="E119">
            <v>2001</v>
          </cell>
        </row>
        <row r="120">
          <cell r="D120">
            <v>14400000000</v>
          </cell>
          <cell r="E120">
            <v>2001</v>
          </cell>
        </row>
        <row r="121">
          <cell r="D121">
            <v>16170000000</v>
          </cell>
          <cell r="E121">
            <v>2001</v>
          </cell>
        </row>
        <row r="122">
          <cell r="D122">
            <v>819000000</v>
          </cell>
          <cell r="E122">
            <v>2001</v>
          </cell>
        </row>
        <row r="123">
          <cell r="D123">
            <v>303750000</v>
          </cell>
          <cell r="E123">
            <v>2001</v>
          </cell>
        </row>
        <row r="124">
          <cell r="D124">
            <v>17280000000</v>
          </cell>
          <cell r="E124">
            <v>2001</v>
          </cell>
        </row>
        <row r="125">
          <cell r="D125">
            <v>56840000000</v>
          </cell>
          <cell r="E125">
            <v>2001</v>
          </cell>
        </row>
        <row r="126">
          <cell r="D126">
            <v>15288000000</v>
          </cell>
          <cell r="E126">
            <v>2001</v>
          </cell>
        </row>
        <row r="127">
          <cell r="D127">
            <v>11424000000</v>
          </cell>
          <cell r="E127">
            <v>2001</v>
          </cell>
        </row>
        <row r="128">
          <cell r="D128">
            <v>15680000000</v>
          </cell>
          <cell r="E128">
            <v>2001</v>
          </cell>
        </row>
        <row r="129">
          <cell r="D129">
            <v>3060956544</v>
          </cell>
          <cell r="E129">
            <v>2001</v>
          </cell>
        </row>
        <row r="130">
          <cell r="D130">
            <v>4992000000</v>
          </cell>
          <cell r="E130">
            <v>2001</v>
          </cell>
        </row>
        <row r="131">
          <cell r="D131">
            <v>4302632417</v>
          </cell>
          <cell r="E131">
            <v>2001</v>
          </cell>
        </row>
        <row r="132">
          <cell r="D132">
            <v>1755000000</v>
          </cell>
          <cell r="E132">
            <v>2001</v>
          </cell>
        </row>
        <row r="133">
          <cell r="D133">
            <v>5376000000</v>
          </cell>
          <cell r="E133">
            <v>2001</v>
          </cell>
        </row>
        <row r="134">
          <cell r="D134">
            <v>998400000</v>
          </cell>
          <cell r="E134">
            <v>2001</v>
          </cell>
        </row>
        <row r="135">
          <cell r="D135">
            <v>1248000000</v>
          </cell>
          <cell r="E135">
            <v>2001</v>
          </cell>
        </row>
        <row r="136">
          <cell r="D136">
            <v>1190400000</v>
          </cell>
          <cell r="E136">
            <v>2001</v>
          </cell>
        </row>
        <row r="137">
          <cell r="D137">
            <v>580500000</v>
          </cell>
          <cell r="E137">
            <v>2001</v>
          </cell>
        </row>
        <row r="138">
          <cell r="D138">
            <v>261000000</v>
          </cell>
          <cell r="E138">
            <v>2001</v>
          </cell>
        </row>
        <row r="139">
          <cell r="D139">
            <v>3159000000</v>
          </cell>
          <cell r="E139">
            <v>2001</v>
          </cell>
        </row>
        <row r="140">
          <cell r="D140">
            <v>6552000000</v>
          </cell>
          <cell r="E140">
            <v>2001</v>
          </cell>
        </row>
        <row r="141">
          <cell r="D141">
            <v>765000000</v>
          </cell>
          <cell r="E141">
            <v>2001</v>
          </cell>
        </row>
        <row r="142">
          <cell r="D142">
            <v>6048000000</v>
          </cell>
          <cell r="E142">
            <v>2001</v>
          </cell>
        </row>
        <row r="143">
          <cell r="D143">
            <v>2937600000</v>
          </cell>
          <cell r="E143">
            <v>2001</v>
          </cell>
        </row>
        <row r="144">
          <cell r="D144">
            <v>720000000</v>
          </cell>
          <cell r="E144">
            <v>2001</v>
          </cell>
        </row>
        <row r="145">
          <cell r="D145">
            <v>1080000000</v>
          </cell>
          <cell r="E145">
            <v>2001</v>
          </cell>
        </row>
        <row r="146">
          <cell r="D146">
            <v>1011456000</v>
          </cell>
          <cell r="E146">
            <v>2001</v>
          </cell>
        </row>
        <row r="147">
          <cell r="D147">
            <v>3640000000</v>
          </cell>
          <cell r="E147">
            <v>2001</v>
          </cell>
        </row>
        <row r="148">
          <cell r="D148">
            <v>3071250000</v>
          </cell>
          <cell r="E148">
            <v>2001</v>
          </cell>
        </row>
        <row r="149">
          <cell r="D149">
            <v>3240000000</v>
          </cell>
          <cell r="E149">
            <v>2001</v>
          </cell>
        </row>
        <row r="150">
          <cell r="D150">
            <v>2835000000</v>
          </cell>
          <cell r="E150">
            <v>2001</v>
          </cell>
        </row>
        <row r="151">
          <cell r="D151">
            <v>1215000000</v>
          </cell>
          <cell r="E151">
            <v>2001</v>
          </cell>
        </row>
        <row r="152">
          <cell r="D152">
            <v>2835000000</v>
          </cell>
          <cell r="E152">
            <v>2001</v>
          </cell>
        </row>
        <row r="153">
          <cell r="D153">
            <v>3000000000</v>
          </cell>
          <cell r="E153">
            <v>2001</v>
          </cell>
        </row>
        <row r="154">
          <cell r="D154">
            <v>263250000</v>
          </cell>
          <cell r="E154">
            <v>2001</v>
          </cell>
        </row>
        <row r="155">
          <cell r="D155">
            <v>5119353361.6199999</v>
          </cell>
          <cell r="E155">
            <v>2001</v>
          </cell>
        </row>
        <row r="156">
          <cell r="D156">
            <v>2304000000</v>
          </cell>
          <cell r="E156">
            <v>2001</v>
          </cell>
        </row>
        <row r="157">
          <cell r="D157">
            <v>643500000</v>
          </cell>
          <cell r="E157">
            <v>2001</v>
          </cell>
        </row>
        <row r="158">
          <cell r="D158">
            <v>1008000000</v>
          </cell>
          <cell r="E158">
            <v>2001</v>
          </cell>
        </row>
        <row r="159">
          <cell r="D159">
            <v>1440000000</v>
          </cell>
          <cell r="E159">
            <v>2001</v>
          </cell>
        </row>
        <row r="160">
          <cell r="D160">
            <v>864000000</v>
          </cell>
          <cell r="E160">
            <v>2001</v>
          </cell>
        </row>
        <row r="161">
          <cell r="D161">
            <v>540000000</v>
          </cell>
          <cell r="E161">
            <v>2001</v>
          </cell>
        </row>
        <row r="162">
          <cell r="D162">
            <v>3160500000</v>
          </cell>
          <cell r="E162">
            <v>2001</v>
          </cell>
        </row>
        <row r="163">
          <cell r="D163">
            <v>1323000000</v>
          </cell>
          <cell r="E163">
            <v>2001</v>
          </cell>
        </row>
        <row r="164">
          <cell r="D164">
            <v>648000000</v>
          </cell>
          <cell r="E164">
            <v>2001</v>
          </cell>
        </row>
        <row r="165">
          <cell r="D165">
            <v>1440000000</v>
          </cell>
          <cell r="E165">
            <v>2001</v>
          </cell>
        </row>
        <row r="166">
          <cell r="D166">
            <v>787500000</v>
          </cell>
          <cell r="E166">
            <v>2001</v>
          </cell>
        </row>
        <row r="167">
          <cell r="D167">
            <v>700000000</v>
          </cell>
          <cell r="E167">
            <v>2001</v>
          </cell>
        </row>
        <row r="168">
          <cell r="D168">
            <v>536747180</v>
          </cell>
          <cell r="E168">
            <v>2001</v>
          </cell>
        </row>
        <row r="169">
          <cell r="D169">
            <v>600000000</v>
          </cell>
          <cell r="E169">
            <v>2001</v>
          </cell>
        </row>
        <row r="170">
          <cell r="D170">
            <v>243750000</v>
          </cell>
          <cell r="E170">
            <v>2001</v>
          </cell>
        </row>
        <row r="171">
          <cell r="D171">
            <v>787500000</v>
          </cell>
          <cell r="E171">
            <v>2001</v>
          </cell>
        </row>
        <row r="172">
          <cell r="D172">
            <v>4613760526</v>
          </cell>
          <cell r="E172">
            <v>2001</v>
          </cell>
        </row>
        <row r="173">
          <cell r="D173">
            <v>832000000</v>
          </cell>
          <cell r="E173">
            <v>2001</v>
          </cell>
        </row>
        <row r="174">
          <cell r="D174">
            <v>187200000</v>
          </cell>
          <cell r="E174">
            <v>2001</v>
          </cell>
        </row>
        <row r="175">
          <cell r="D175">
            <v>525000000</v>
          </cell>
          <cell r="E175">
            <v>2001</v>
          </cell>
        </row>
        <row r="176">
          <cell r="D176">
            <v>1115572260</v>
          </cell>
          <cell r="E176">
            <v>2001</v>
          </cell>
        </row>
        <row r="177">
          <cell r="D177">
            <v>537600000</v>
          </cell>
          <cell r="E177">
            <v>2001</v>
          </cell>
        </row>
        <row r="178">
          <cell r="D178">
            <v>1229280000</v>
          </cell>
          <cell r="E178">
            <v>2001</v>
          </cell>
        </row>
        <row r="179">
          <cell r="D179">
            <v>180000000</v>
          </cell>
          <cell r="E179">
            <v>2001</v>
          </cell>
        </row>
        <row r="180">
          <cell r="D180">
            <v>975000000</v>
          </cell>
          <cell r="E180">
            <v>2001</v>
          </cell>
        </row>
        <row r="181">
          <cell r="D181">
            <v>472500000</v>
          </cell>
          <cell r="E181">
            <v>2001</v>
          </cell>
        </row>
        <row r="182">
          <cell r="D182">
            <v>337500000</v>
          </cell>
          <cell r="E182">
            <v>2001</v>
          </cell>
        </row>
        <row r="183">
          <cell r="D183">
            <v>441000000</v>
          </cell>
          <cell r="E183">
            <v>2001</v>
          </cell>
        </row>
        <row r="184">
          <cell r="D184">
            <v>472500000</v>
          </cell>
          <cell r="E184">
            <v>2001</v>
          </cell>
        </row>
        <row r="185">
          <cell r="D185">
            <v>405000000</v>
          </cell>
          <cell r="E185">
            <v>2001</v>
          </cell>
        </row>
        <row r="186">
          <cell r="D186">
            <v>810000000</v>
          </cell>
          <cell r="E186">
            <v>2001</v>
          </cell>
        </row>
        <row r="187">
          <cell r="D187">
            <v>47250000</v>
          </cell>
          <cell r="E187">
            <v>2001</v>
          </cell>
        </row>
        <row r="188">
          <cell r="D188">
            <v>378000000</v>
          </cell>
          <cell r="E188">
            <v>2001</v>
          </cell>
        </row>
        <row r="189">
          <cell r="D189">
            <v>270000000</v>
          </cell>
          <cell r="E189">
            <v>2001</v>
          </cell>
        </row>
        <row r="190">
          <cell r="D190">
            <v>453375000</v>
          </cell>
          <cell r="E190">
            <v>2001</v>
          </cell>
        </row>
        <row r="191">
          <cell r="D191">
            <v>1215000000</v>
          </cell>
          <cell r="E191">
            <v>2001</v>
          </cell>
        </row>
        <row r="192">
          <cell r="D192">
            <v>239400000</v>
          </cell>
          <cell r="E192">
            <v>2001</v>
          </cell>
        </row>
        <row r="193">
          <cell r="D193">
            <v>1770000000</v>
          </cell>
          <cell r="E193">
            <v>2001</v>
          </cell>
        </row>
        <row r="194">
          <cell r="D194">
            <v>1248000000</v>
          </cell>
          <cell r="E194">
            <v>2001</v>
          </cell>
        </row>
        <row r="195">
          <cell r="D195">
            <v>6600000000</v>
          </cell>
          <cell r="E195">
            <v>2004</v>
          </cell>
        </row>
        <row r="196">
          <cell r="D196">
            <v>841500000</v>
          </cell>
          <cell r="E196">
            <v>2006</v>
          </cell>
        </row>
        <row r="197">
          <cell r="D197">
            <v>7560000000</v>
          </cell>
          <cell r="E197">
            <v>1993</v>
          </cell>
        </row>
        <row r="198">
          <cell r="D198">
            <v>945000000</v>
          </cell>
          <cell r="E198">
            <v>1996</v>
          </cell>
        </row>
        <row r="199">
          <cell r="D199">
            <v>286650000</v>
          </cell>
          <cell r="E199">
            <v>1942</v>
          </cell>
        </row>
        <row r="200">
          <cell r="D200">
            <v>420000000</v>
          </cell>
          <cell r="E200">
            <v>1980</v>
          </cell>
        </row>
        <row r="201">
          <cell r="D201">
            <v>128000000</v>
          </cell>
          <cell r="E201">
            <v>2006</v>
          </cell>
        </row>
        <row r="202">
          <cell r="D202">
            <v>7177500000</v>
          </cell>
          <cell r="E202">
            <v>2005</v>
          </cell>
        </row>
        <row r="203">
          <cell r="D203">
            <v>336000000</v>
          </cell>
          <cell r="E203">
            <v>2006</v>
          </cell>
        </row>
        <row r="204">
          <cell r="D204">
            <v>294000000</v>
          </cell>
          <cell r="E204">
            <v>1942</v>
          </cell>
        </row>
        <row r="205">
          <cell r="D205">
            <v>504000000</v>
          </cell>
          <cell r="E205">
            <v>1980</v>
          </cell>
        </row>
        <row r="206">
          <cell r="D206">
            <v>150000000</v>
          </cell>
          <cell r="E206">
            <v>2006</v>
          </cell>
        </row>
        <row r="207">
          <cell r="D207">
            <v>162000000</v>
          </cell>
          <cell r="E207">
            <v>1999</v>
          </cell>
        </row>
        <row r="208">
          <cell r="D208">
            <v>841500000</v>
          </cell>
          <cell r="E208">
            <v>2006</v>
          </cell>
        </row>
        <row r="209">
          <cell r="D209">
            <v>2772000000</v>
          </cell>
          <cell r="E209">
            <v>1987</v>
          </cell>
        </row>
        <row r="210">
          <cell r="D210">
            <v>308000000</v>
          </cell>
          <cell r="E210">
            <v>1999</v>
          </cell>
        </row>
        <row r="211">
          <cell r="D211">
            <v>1155000000</v>
          </cell>
          <cell r="E211">
            <v>2003</v>
          </cell>
        </row>
        <row r="212">
          <cell r="D212">
            <v>374400000</v>
          </cell>
          <cell r="E212">
            <v>2000</v>
          </cell>
        </row>
        <row r="213">
          <cell r="D213">
            <v>345600000</v>
          </cell>
          <cell r="E213">
            <v>1981</v>
          </cell>
        </row>
        <row r="214">
          <cell r="D214">
            <v>3168000000</v>
          </cell>
          <cell r="E214">
            <v>1999</v>
          </cell>
        </row>
        <row r="215">
          <cell r="D215">
            <v>388800000</v>
          </cell>
          <cell r="E215">
            <v>1990</v>
          </cell>
        </row>
        <row r="216">
          <cell r="D216">
            <v>648000000</v>
          </cell>
          <cell r="E216">
            <v>1990</v>
          </cell>
        </row>
        <row r="217">
          <cell r="D217">
            <v>374400000</v>
          </cell>
          <cell r="E217">
            <v>2000</v>
          </cell>
        </row>
        <row r="218">
          <cell r="D218">
            <v>388800000</v>
          </cell>
          <cell r="E218">
            <v>1990</v>
          </cell>
        </row>
        <row r="219">
          <cell r="D219">
            <v>345600000</v>
          </cell>
          <cell r="E219">
            <v>1987</v>
          </cell>
        </row>
        <row r="220">
          <cell r="D220">
            <v>486000000</v>
          </cell>
          <cell r="E220">
            <v>1991</v>
          </cell>
        </row>
        <row r="221">
          <cell r="D221">
            <v>230400000</v>
          </cell>
          <cell r="E221">
            <v>2006</v>
          </cell>
        </row>
        <row r="222">
          <cell r="D222">
            <v>378000000</v>
          </cell>
          <cell r="E222">
            <v>1990</v>
          </cell>
        </row>
        <row r="223">
          <cell r="D223">
            <v>576000000</v>
          </cell>
          <cell r="E223">
            <v>1987</v>
          </cell>
        </row>
        <row r="224">
          <cell r="D224">
            <v>432000000</v>
          </cell>
          <cell r="E224">
            <v>2006</v>
          </cell>
        </row>
        <row r="225">
          <cell r="D225">
            <v>226800000</v>
          </cell>
          <cell r="E225">
            <v>1992</v>
          </cell>
        </row>
        <row r="226">
          <cell r="D226">
            <v>324000000</v>
          </cell>
          <cell r="E226">
            <v>2006</v>
          </cell>
        </row>
        <row r="227">
          <cell r="D227">
            <v>140400000</v>
          </cell>
          <cell r="E227">
            <v>2004</v>
          </cell>
        </row>
        <row r="228">
          <cell r="D228">
            <v>396000000</v>
          </cell>
          <cell r="E228">
            <v>1982</v>
          </cell>
        </row>
        <row r="229">
          <cell r="D229">
            <v>140400000</v>
          </cell>
          <cell r="E229">
            <v>2004</v>
          </cell>
        </row>
        <row r="230">
          <cell r="D230">
            <v>720000000</v>
          </cell>
          <cell r="E230">
            <v>2006</v>
          </cell>
        </row>
        <row r="231">
          <cell r="D231">
            <v>384000000</v>
          </cell>
          <cell r="E231">
            <v>2005</v>
          </cell>
        </row>
        <row r="232">
          <cell r="D232">
            <v>140400000</v>
          </cell>
          <cell r="E232">
            <v>2004</v>
          </cell>
        </row>
        <row r="233">
          <cell r="D233">
            <v>135000000</v>
          </cell>
          <cell r="E233">
            <v>1996</v>
          </cell>
        </row>
        <row r="234">
          <cell r="D234">
            <v>252000000</v>
          </cell>
          <cell r="E234">
            <v>1995</v>
          </cell>
        </row>
        <row r="235">
          <cell r="D235">
            <v>336000000</v>
          </cell>
          <cell r="E235">
            <v>1978</v>
          </cell>
        </row>
        <row r="236">
          <cell r="D236">
            <v>528000000</v>
          </cell>
          <cell r="E236">
            <v>1990</v>
          </cell>
        </row>
        <row r="237">
          <cell r="D237">
            <v>180000000</v>
          </cell>
          <cell r="E237">
            <v>1990</v>
          </cell>
        </row>
        <row r="238">
          <cell r="D238">
            <v>252000000</v>
          </cell>
          <cell r="E238">
            <v>1984</v>
          </cell>
        </row>
        <row r="239">
          <cell r="D239">
            <v>486000000</v>
          </cell>
          <cell r="E239">
            <v>1986</v>
          </cell>
        </row>
        <row r="240">
          <cell r="D240">
            <v>1848000000</v>
          </cell>
          <cell r="E240">
            <v>1988</v>
          </cell>
        </row>
        <row r="241">
          <cell r="D241">
            <v>422400000</v>
          </cell>
          <cell r="E241">
            <v>1981</v>
          </cell>
        </row>
        <row r="242">
          <cell r="D242">
            <v>1320000000</v>
          </cell>
          <cell r="E242">
            <v>2006</v>
          </cell>
        </row>
        <row r="243">
          <cell r="D243">
            <v>528000000</v>
          </cell>
          <cell r="E243">
            <v>2006</v>
          </cell>
        </row>
        <row r="244">
          <cell r="D244">
            <v>2125200000</v>
          </cell>
          <cell r="E244">
            <v>1987</v>
          </cell>
        </row>
        <row r="245">
          <cell r="D245">
            <v>841500000</v>
          </cell>
          <cell r="E245">
            <v>2004</v>
          </cell>
        </row>
        <row r="246">
          <cell r="D246">
            <v>495000000</v>
          </cell>
          <cell r="E246">
            <v>2001</v>
          </cell>
        </row>
        <row r="247">
          <cell r="D247">
            <v>2059200000</v>
          </cell>
          <cell r="E247">
            <v>2004</v>
          </cell>
        </row>
        <row r="248">
          <cell r="D248">
            <v>495000000</v>
          </cell>
          <cell r="E248">
            <v>2001</v>
          </cell>
        </row>
        <row r="249">
          <cell r="D249">
            <v>841500000</v>
          </cell>
          <cell r="E249">
            <v>2004</v>
          </cell>
        </row>
        <row r="250">
          <cell r="D250">
            <v>150000000</v>
          </cell>
          <cell r="E250">
            <v>2006</v>
          </cell>
        </row>
        <row r="251">
          <cell r="D251">
            <v>1750542695.4095719</v>
          </cell>
          <cell r="E251">
            <v>2007</v>
          </cell>
        </row>
        <row r="252">
          <cell r="D252">
            <v>1797674273.4540961</v>
          </cell>
          <cell r="E252">
            <v>2007</v>
          </cell>
        </row>
        <row r="253">
          <cell r="D253">
            <v>2826398290.872139</v>
          </cell>
          <cell r="E253">
            <v>2007</v>
          </cell>
        </row>
        <row r="254">
          <cell r="D254">
            <v>1990033077.2583308</v>
          </cell>
          <cell r="E254">
            <v>2007</v>
          </cell>
        </row>
        <row r="255">
          <cell r="D255">
            <v>2194386304.3273997</v>
          </cell>
          <cell r="E255">
            <v>2007</v>
          </cell>
        </row>
        <row r="256">
          <cell r="D256">
            <v>5037798091.3787003</v>
          </cell>
          <cell r="E256">
            <v>2007</v>
          </cell>
        </row>
        <row r="257">
          <cell r="D257">
            <v>1259881574.9739072</v>
          </cell>
          <cell r="E257">
            <v>2007</v>
          </cell>
        </row>
        <row r="258">
          <cell r="D258">
            <v>1445197841.9462903</v>
          </cell>
          <cell r="E258">
            <v>2007</v>
          </cell>
        </row>
        <row r="259">
          <cell r="D259">
            <v>3995337645.1723862</v>
          </cell>
          <cell r="E259">
            <v>2007</v>
          </cell>
        </row>
        <row r="260">
          <cell r="D260">
            <v>92623120.774719015</v>
          </cell>
          <cell r="E260">
            <v>2007</v>
          </cell>
        </row>
        <row r="261">
          <cell r="D261">
            <v>9470100204.3266697</v>
          </cell>
          <cell r="E261">
            <v>2007</v>
          </cell>
        </row>
        <row r="262">
          <cell r="D262">
            <v>1495355556.08446</v>
          </cell>
          <cell r="E262">
            <v>2007</v>
          </cell>
        </row>
        <row r="263">
          <cell r="D263">
            <v>1601590326.3398361</v>
          </cell>
          <cell r="E263">
            <v>2007</v>
          </cell>
        </row>
        <row r="264">
          <cell r="D264">
            <v>1236351311.7744997</v>
          </cell>
          <cell r="E264">
            <v>2007</v>
          </cell>
        </row>
        <row r="265">
          <cell r="D265">
            <v>1286184534.3929939</v>
          </cell>
          <cell r="E265">
            <v>2007</v>
          </cell>
        </row>
        <row r="266">
          <cell r="D266">
            <v>3309782443.4143963</v>
          </cell>
          <cell r="E266">
            <v>2007</v>
          </cell>
        </row>
        <row r="267">
          <cell r="D267">
            <v>2746245475.7522197</v>
          </cell>
          <cell r="E267">
            <v>2007</v>
          </cell>
        </row>
        <row r="268">
          <cell r="D268">
            <v>2013774833.48155</v>
          </cell>
          <cell r="E268">
            <v>2007</v>
          </cell>
        </row>
        <row r="269">
          <cell r="D269">
            <v>5825831760.3196297</v>
          </cell>
          <cell r="E269">
            <v>2007</v>
          </cell>
        </row>
        <row r="270">
          <cell r="D270">
            <v>1143090531.604764</v>
          </cell>
          <cell r="E270">
            <v>2007</v>
          </cell>
        </row>
        <row r="271">
          <cell r="D271">
            <v>364880737.00996</v>
          </cell>
          <cell r="E271">
            <v>2007</v>
          </cell>
        </row>
        <row r="272">
          <cell r="D272">
            <v>2746245475.7522197</v>
          </cell>
          <cell r="E272">
            <v>2007</v>
          </cell>
        </row>
        <row r="273">
          <cell r="D273">
            <v>789287288.45564878</v>
          </cell>
          <cell r="E273">
            <v>2007</v>
          </cell>
        </row>
        <row r="274">
          <cell r="D274">
            <v>677119699.41373801</v>
          </cell>
          <cell r="E274">
            <v>2007</v>
          </cell>
        </row>
        <row r="275">
          <cell r="D275">
            <v>789287288.44000006</v>
          </cell>
          <cell r="E275">
            <v>2007</v>
          </cell>
        </row>
        <row r="276">
          <cell r="D276">
            <v>786808471.61551905</v>
          </cell>
          <cell r="E276">
            <v>2007</v>
          </cell>
        </row>
        <row r="277">
          <cell r="D277">
            <v>732909624.99453104</v>
          </cell>
          <cell r="E277">
            <v>2007</v>
          </cell>
        </row>
        <row r="278">
          <cell r="D278">
            <v>646450700.572227</v>
          </cell>
          <cell r="E278">
            <v>2007</v>
          </cell>
        </row>
        <row r="279">
          <cell r="D279">
            <v>680558937.49492168</v>
          </cell>
          <cell r="E279">
            <v>2007</v>
          </cell>
        </row>
        <row r="280">
          <cell r="D280">
            <v>631947584.81671309</v>
          </cell>
          <cell r="E280">
            <v>2007</v>
          </cell>
        </row>
        <row r="281">
          <cell r="D281">
            <v>659658905.78583896</v>
          </cell>
          <cell r="E281">
            <v>2007</v>
          </cell>
        </row>
        <row r="282">
          <cell r="D282">
            <v>667654574.73438203</v>
          </cell>
          <cell r="E282">
            <v>2007</v>
          </cell>
        </row>
        <row r="283">
          <cell r="D283">
            <v>705972610.72970796</v>
          </cell>
          <cell r="E283">
            <v>2007</v>
          </cell>
        </row>
        <row r="284">
          <cell r="D284">
            <v>779831709.96329999</v>
          </cell>
          <cell r="E284">
            <v>2007</v>
          </cell>
        </row>
        <row r="285">
          <cell r="D285">
            <v>890878662.61464095</v>
          </cell>
          <cell r="E285">
            <v>2007</v>
          </cell>
        </row>
        <row r="286">
          <cell r="D286">
            <v>786272302.10877895</v>
          </cell>
          <cell r="E286">
            <v>2007</v>
          </cell>
        </row>
        <row r="287">
          <cell r="D287">
            <v>695109994.81529498</v>
          </cell>
          <cell r="E287">
            <v>2007</v>
          </cell>
        </row>
        <row r="288">
          <cell r="D288">
            <v>929480817.58420205</v>
          </cell>
          <cell r="E288">
            <v>2007</v>
          </cell>
        </row>
        <row r="289">
          <cell r="D289">
            <v>738816590.76175904</v>
          </cell>
          <cell r="E289">
            <v>2007</v>
          </cell>
        </row>
        <row r="290">
          <cell r="D290">
            <v>1400963703.44068</v>
          </cell>
          <cell r="E290">
            <v>2015</v>
          </cell>
        </row>
        <row r="291">
          <cell r="D291">
            <v>1606819122.6242001</v>
          </cell>
          <cell r="E291">
            <v>2007</v>
          </cell>
        </row>
        <row r="292">
          <cell r="D292">
            <v>966122240.69814003</v>
          </cell>
          <cell r="E292">
            <v>2007</v>
          </cell>
        </row>
        <row r="293">
          <cell r="D293">
            <v>1327353361.6165369</v>
          </cell>
          <cell r="E293">
            <v>2007</v>
          </cell>
        </row>
        <row r="294">
          <cell r="D294">
            <v>6847118208.5808697</v>
          </cell>
          <cell r="E294">
            <v>2007</v>
          </cell>
        </row>
        <row r="295">
          <cell r="D295">
            <v>2864585047.9665399</v>
          </cell>
          <cell r="E295">
            <v>2007</v>
          </cell>
        </row>
        <row r="296">
          <cell r="D296">
            <v>1327353361.6165369</v>
          </cell>
          <cell r="E296">
            <v>2007</v>
          </cell>
        </row>
        <row r="297">
          <cell r="D297">
            <v>1327353361.6165369</v>
          </cell>
          <cell r="E297">
            <v>2007</v>
          </cell>
        </row>
        <row r="298">
          <cell r="D298">
            <v>1327353361.6165369</v>
          </cell>
          <cell r="E298">
            <v>2007</v>
          </cell>
        </row>
        <row r="299">
          <cell r="D299">
            <v>1327353361.6165369</v>
          </cell>
          <cell r="E299">
            <v>2007</v>
          </cell>
        </row>
        <row r="300">
          <cell r="D300">
            <v>1110059695.6493311</v>
          </cell>
          <cell r="E300">
            <v>2007</v>
          </cell>
        </row>
        <row r="301">
          <cell r="D301">
            <v>1327353361.6165369</v>
          </cell>
          <cell r="E301">
            <v>2007</v>
          </cell>
        </row>
        <row r="302">
          <cell r="D302">
            <v>636337766.08424675</v>
          </cell>
          <cell r="E302">
            <v>2007</v>
          </cell>
        </row>
        <row r="303">
          <cell r="D303">
            <v>837379143.13253343</v>
          </cell>
          <cell r="E303">
            <v>2007</v>
          </cell>
        </row>
        <row r="304">
          <cell r="D304">
            <v>4984557066.1999998</v>
          </cell>
          <cell r="E304">
            <v>2007</v>
          </cell>
        </row>
        <row r="305">
          <cell r="D305">
            <v>3783819547.1500001</v>
          </cell>
          <cell r="E305">
            <v>2007</v>
          </cell>
        </row>
        <row r="306">
          <cell r="D306">
            <v>749497417.32000005</v>
          </cell>
          <cell r="E306">
            <v>2007</v>
          </cell>
        </row>
        <row r="307">
          <cell r="D307">
            <v>1012401500</v>
          </cell>
          <cell r="E307">
            <v>2007</v>
          </cell>
        </row>
        <row r="308">
          <cell r="D308">
            <v>14991856876.784245</v>
          </cell>
          <cell r="E308">
            <v>2007</v>
          </cell>
        </row>
        <row r="309">
          <cell r="D309">
            <v>1004635245.0665743</v>
          </cell>
          <cell r="E309">
            <v>2007</v>
          </cell>
        </row>
        <row r="310">
          <cell r="D310">
            <v>3087425688.1593609</v>
          </cell>
          <cell r="E310">
            <v>2007</v>
          </cell>
        </row>
        <row r="311">
          <cell r="D311">
            <v>2113731899.5999999</v>
          </cell>
          <cell r="E311">
            <v>2007</v>
          </cell>
        </row>
        <row r="312">
          <cell r="D312">
            <v>29986611460</v>
          </cell>
          <cell r="E312">
            <v>2008</v>
          </cell>
        </row>
        <row r="313">
          <cell r="D313">
            <v>8726284111.1459866</v>
          </cell>
          <cell r="E313">
            <v>2008</v>
          </cell>
        </row>
        <row r="314">
          <cell r="D314">
            <v>5674612893</v>
          </cell>
          <cell r="E314">
            <v>2008</v>
          </cell>
        </row>
        <row r="315">
          <cell r="D315">
            <v>1685204437</v>
          </cell>
          <cell r="E315">
            <v>2008</v>
          </cell>
        </row>
        <row r="316">
          <cell r="D316">
            <v>1969256837</v>
          </cell>
          <cell r="E316">
            <v>2008</v>
          </cell>
        </row>
        <row r="317">
          <cell r="D317">
            <v>10544570566</v>
          </cell>
          <cell r="E317">
            <v>2008</v>
          </cell>
        </row>
        <row r="318">
          <cell r="D318">
            <v>5288983329</v>
          </cell>
          <cell r="E318">
            <v>2008</v>
          </cell>
        </row>
        <row r="319">
          <cell r="D319">
            <v>711641781</v>
          </cell>
          <cell r="E319">
            <v>2008</v>
          </cell>
        </row>
        <row r="320">
          <cell r="D320">
            <v>4998589477</v>
          </cell>
          <cell r="E320">
            <v>2008</v>
          </cell>
        </row>
        <row r="321">
          <cell r="D321">
            <v>829088158</v>
          </cell>
          <cell r="E321">
            <v>2008</v>
          </cell>
        </row>
        <row r="322">
          <cell r="D322">
            <v>250000000</v>
          </cell>
          <cell r="E322">
            <v>2008</v>
          </cell>
        </row>
        <row r="323">
          <cell r="D323">
            <v>5108967559.5763826</v>
          </cell>
          <cell r="E323">
            <v>2008</v>
          </cell>
        </row>
        <row r="324">
          <cell r="D324">
            <v>2130596812.9205101</v>
          </cell>
          <cell r="E324">
            <v>2008</v>
          </cell>
        </row>
        <row r="325">
          <cell r="D325">
            <v>837796595</v>
          </cell>
          <cell r="E325">
            <v>2008</v>
          </cell>
        </row>
        <row r="326">
          <cell r="D326">
            <v>523294499</v>
          </cell>
          <cell r="E326">
            <v>2008</v>
          </cell>
        </row>
        <row r="327">
          <cell r="D327">
            <v>498235979.05180186</v>
          </cell>
          <cell r="E327">
            <v>2008</v>
          </cell>
        </row>
        <row r="328">
          <cell r="D328">
            <v>400080843</v>
          </cell>
          <cell r="E328">
            <v>2008</v>
          </cell>
        </row>
        <row r="329">
          <cell r="D329">
            <v>326364200</v>
          </cell>
          <cell r="E329">
            <v>2008</v>
          </cell>
        </row>
        <row r="330">
          <cell r="D330">
            <v>22133964474</v>
          </cell>
          <cell r="E330">
            <v>2009</v>
          </cell>
        </row>
        <row r="331">
          <cell r="D331">
            <v>22007615819</v>
          </cell>
          <cell r="E331">
            <v>2009</v>
          </cell>
        </row>
        <row r="332">
          <cell r="D332">
            <v>530573293</v>
          </cell>
          <cell r="E332">
            <v>2009</v>
          </cell>
        </row>
        <row r="333">
          <cell r="D333">
            <v>3574205433</v>
          </cell>
          <cell r="E333">
            <v>2009</v>
          </cell>
        </row>
        <row r="334">
          <cell r="D334">
            <v>1200224056</v>
          </cell>
          <cell r="E334">
            <v>2009</v>
          </cell>
        </row>
        <row r="335">
          <cell r="D335">
            <v>20917123303</v>
          </cell>
          <cell r="E335">
            <v>2010</v>
          </cell>
        </row>
        <row r="336">
          <cell r="D336">
            <v>1977632629</v>
          </cell>
          <cell r="E336">
            <v>2010</v>
          </cell>
        </row>
        <row r="337">
          <cell r="D337">
            <v>1192070199</v>
          </cell>
          <cell r="E337">
            <v>2010</v>
          </cell>
        </row>
        <row r="338">
          <cell r="D338">
            <v>2978274268.4109097</v>
          </cell>
          <cell r="E338">
            <v>2011</v>
          </cell>
        </row>
        <row r="339">
          <cell r="D339">
            <v>1759387701.9008303</v>
          </cell>
          <cell r="E339">
            <v>2011</v>
          </cell>
        </row>
        <row r="340">
          <cell r="D340">
            <v>1487022334.5887914</v>
          </cell>
          <cell r="E340">
            <v>2011</v>
          </cell>
        </row>
        <row r="341">
          <cell r="D341">
            <v>3557254334.12431</v>
          </cell>
          <cell r="E341">
            <v>2011</v>
          </cell>
        </row>
        <row r="342">
          <cell r="D342">
            <v>3257404911.7153997</v>
          </cell>
          <cell r="E342">
            <v>2011</v>
          </cell>
        </row>
        <row r="343">
          <cell r="D343">
            <v>3841002466.5544596</v>
          </cell>
          <cell r="E343">
            <v>2011</v>
          </cell>
        </row>
        <row r="344">
          <cell r="D344">
            <v>672970829.95844185</v>
          </cell>
          <cell r="E344">
            <v>2011</v>
          </cell>
        </row>
        <row r="345">
          <cell r="D345">
            <v>720415026.35516441</v>
          </cell>
          <cell r="E345">
            <v>2011</v>
          </cell>
        </row>
        <row r="346">
          <cell r="D346">
            <v>4609392818.7695818</v>
          </cell>
          <cell r="E346">
            <v>2011</v>
          </cell>
        </row>
        <row r="347">
          <cell r="D347">
            <v>666142171.96289265</v>
          </cell>
          <cell r="E347">
            <v>2011</v>
          </cell>
        </row>
        <row r="348">
          <cell r="D348">
            <v>1650335467.45</v>
          </cell>
          <cell r="E348">
            <v>2011</v>
          </cell>
        </row>
        <row r="349">
          <cell r="D349">
            <v>562181911.29999995</v>
          </cell>
          <cell r="E349">
            <v>2011</v>
          </cell>
        </row>
        <row r="350">
          <cell r="D350">
            <v>16031900</v>
          </cell>
          <cell r="E350">
            <v>2011</v>
          </cell>
        </row>
        <row r="351">
          <cell r="D351">
            <v>56100500</v>
          </cell>
          <cell r="E351">
            <v>2011</v>
          </cell>
        </row>
        <row r="352">
          <cell r="D352">
            <v>56964700</v>
          </cell>
          <cell r="E352">
            <v>2011</v>
          </cell>
        </row>
        <row r="353">
          <cell r="D353">
            <v>1798246935</v>
          </cell>
          <cell r="E353">
            <v>2011</v>
          </cell>
        </row>
        <row r="354">
          <cell r="D354">
            <v>84556900</v>
          </cell>
          <cell r="E354">
            <v>2011</v>
          </cell>
        </row>
        <row r="355">
          <cell r="D355">
            <v>3830922576</v>
          </cell>
          <cell r="E355">
            <v>2011</v>
          </cell>
        </row>
        <row r="356">
          <cell r="D356">
            <v>1722640846.3199999</v>
          </cell>
          <cell r="E356">
            <v>2011</v>
          </cell>
        </row>
        <row r="357">
          <cell r="D357">
            <v>6948665692.3699999</v>
          </cell>
          <cell r="E357">
            <v>2011</v>
          </cell>
        </row>
        <row r="358">
          <cell r="D358">
            <v>7667608917.5499992</v>
          </cell>
          <cell r="E358">
            <v>2011</v>
          </cell>
        </row>
        <row r="359">
          <cell r="D359">
            <v>8087400</v>
          </cell>
          <cell r="E359">
            <v>2012</v>
          </cell>
        </row>
        <row r="360">
          <cell r="D360">
            <v>1131370695.543797</v>
          </cell>
          <cell r="E360">
            <v>2012</v>
          </cell>
        </row>
        <row r="361">
          <cell r="D361">
            <v>1636229063.0043535</v>
          </cell>
          <cell r="E361">
            <v>2012</v>
          </cell>
        </row>
        <row r="362">
          <cell r="D362">
            <v>1136545521.504935</v>
          </cell>
          <cell r="E362">
            <v>2012</v>
          </cell>
        </row>
        <row r="363">
          <cell r="D363">
            <v>1244781279.9893248</v>
          </cell>
          <cell r="E363">
            <v>2012</v>
          </cell>
        </row>
        <row r="364">
          <cell r="D364">
            <v>2776676476.1366801</v>
          </cell>
          <cell r="E364">
            <v>2012</v>
          </cell>
        </row>
        <row r="365">
          <cell r="D365">
            <v>1560463250.3707366</v>
          </cell>
          <cell r="E365">
            <v>2012</v>
          </cell>
        </row>
        <row r="366">
          <cell r="D366">
            <v>410267652.64856702</v>
          </cell>
          <cell r="E366">
            <v>2012</v>
          </cell>
        </row>
        <row r="367">
          <cell r="D367">
            <v>3314762916.41675</v>
          </cell>
          <cell r="E367">
            <v>2012</v>
          </cell>
        </row>
        <row r="368">
          <cell r="D368">
            <v>3138518318.2668023</v>
          </cell>
          <cell r="E368">
            <v>2012</v>
          </cell>
        </row>
        <row r="369">
          <cell r="D369">
            <v>3248767238.5415602</v>
          </cell>
          <cell r="E369">
            <v>2012</v>
          </cell>
        </row>
        <row r="370">
          <cell r="D370">
            <v>1467969946.0446103</v>
          </cell>
          <cell r="E370">
            <v>2012</v>
          </cell>
        </row>
        <row r="371">
          <cell r="D371">
            <v>3429496091.4810162</v>
          </cell>
          <cell r="E371">
            <v>2012</v>
          </cell>
        </row>
        <row r="372">
          <cell r="D372">
            <v>2671864502.9721117</v>
          </cell>
          <cell r="E372">
            <v>2012</v>
          </cell>
        </row>
        <row r="373">
          <cell r="D373">
            <v>4766925638.6591597</v>
          </cell>
          <cell r="E373">
            <v>2012</v>
          </cell>
        </row>
        <row r="374">
          <cell r="D374">
            <v>1598810500.7151661</v>
          </cell>
          <cell r="E374">
            <v>2012</v>
          </cell>
        </row>
        <row r="375">
          <cell r="D375">
            <v>1899132200.4191258</v>
          </cell>
          <cell r="E375">
            <v>2012</v>
          </cell>
        </row>
        <row r="376">
          <cell r="D376">
            <v>1571078911.2345409</v>
          </cell>
          <cell r="E376">
            <v>2012</v>
          </cell>
        </row>
        <row r="377">
          <cell r="D377">
            <v>8033301761.4229603</v>
          </cell>
          <cell r="E377">
            <v>2012</v>
          </cell>
        </row>
        <row r="378">
          <cell r="D378">
            <v>1597174170.3423619</v>
          </cell>
          <cell r="E378">
            <v>2012</v>
          </cell>
        </row>
        <row r="379">
          <cell r="D379">
            <v>1462268233.7791154</v>
          </cell>
          <cell r="E379">
            <v>2012</v>
          </cell>
        </row>
        <row r="380">
          <cell r="D380">
            <v>1593664584.2917645</v>
          </cell>
          <cell r="E380">
            <v>2012</v>
          </cell>
        </row>
        <row r="381">
          <cell r="D381">
            <v>1600078073.018373</v>
          </cell>
          <cell r="E381">
            <v>2012</v>
          </cell>
        </row>
        <row r="382">
          <cell r="D382">
            <v>1536783053.2370956</v>
          </cell>
          <cell r="E382">
            <v>2012</v>
          </cell>
        </row>
        <row r="383">
          <cell r="D383">
            <v>3289380516.7796202</v>
          </cell>
          <cell r="E383">
            <v>2012</v>
          </cell>
        </row>
        <row r="384">
          <cell r="D384">
            <v>11987663158.4603</v>
          </cell>
          <cell r="E384">
            <v>2012</v>
          </cell>
        </row>
        <row r="385">
          <cell r="D385">
            <v>3331381781.9313898</v>
          </cell>
          <cell r="E385">
            <v>2012</v>
          </cell>
        </row>
        <row r="386">
          <cell r="D386">
            <v>7204662185.0902042</v>
          </cell>
          <cell r="E386">
            <v>2012</v>
          </cell>
        </row>
        <row r="387">
          <cell r="D387">
            <v>1032348746.5314332</v>
          </cell>
          <cell r="E387">
            <v>2012</v>
          </cell>
        </row>
        <row r="388">
          <cell r="D388">
            <v>1145248023.880646</v>
          </cell>
          <cell r="E388">
            <v>2012</v>
          </cell>
        </row>
        <row r="389">
          <cell r="D389">
            <v>76019206.029997841</v>
          </cell>
          <cell r="E389">
            <v>2012</v>
          </cell>
        </row>
        <row r="390">
          <cell r="D390">
            <v>76115535.321222559</v>
          </cell>
          <cell r="E390">
            <v>2012</v>
          </cell>
        </row>
        <row r="391">
          <cell r="D391">
            <v>102755972.83967289</v>
          </cell>
          <cell r="E391">
            <v>2012</v>
          </cell>
        </row>
        <row r="392">
          <cell r="D392">
            <v>83626402.271583661</v>
          </cell>
          <cell r="E392">
            <v>2012</v>
          </cell>
        </row>
        <row r="393">
          <cell r="D393">
            <v>61843579.711400554</v>
          </cell>
          <cell r="E393">
            <v>2012</v>
          </cell>
        </row>
        <row r="394">
          <cell r="D394">
            <v>3375384144</v>
          </cell>
          <cell r="E394">
            <v>2012</v>
          </cell>
        </row>
        <row r="395">
          <cell r="D395">
            <v>3935487059</v>
          </cell>
          <cell r="E395">
            <v>2012</v>
          </cell>
        </row>
        <row r="396">
          <cell r="D396">
            <v>2219297579</v>
          </cell>
          <cell r="E396">
            <v>2013</v>
          </cell>
        </row>
        <row r="397">
          <cell r="D397">
            <v>1284742209</v>
          </cell>
          <cell r="E397">
            <v>2013</v>
          </cell>
        </row>
        <row r="398">
          <cell r="D398">
            <v>1749736768</v>
          </cell>
          <cell r="E398">
            <v>2013</v>
          </cell>
        </row>
        <row r="399">
          <cell r="D399">
            <v>1663779645</v>
          </cell>
          <cell r="E399">
            <v>2013</v>
          </cell>
        </row>
        <row r="400">
          <cell r="D400">
            <v>5337508027</v>
          </cell>
          <cell r="E400">
            <v>2013</v>
          </cell>
        </row>
        <row r="401">
          <cell r="D401">
            <v>3623464863</v>
          </cell>
          <cell r="E401">
            <v>2013</v>
          </cell>
        </row>
        <row r="402">
          <cell r="D402">
            <v>1768063472</v>
          </cell>
          <cell r="E402">
            <v>2013</v>
          </cell>
        </row>
        <row r="403">
          <cell r="D403">
            <v>1780990624</v>
          </cell>
          <cell r="E403">
            <v>2013</v>
          </cell>
        </row>
        <row r="404">
          <cell r="D404">
            <v>1721445175</v>
          </cell>
          <cell r="E404">
            <v>2013</v>
          </cell>
        </row>
        <row r="405">
          <cell r="D405">
            <v>3025459495</v>
          </cell>
          <cell r="E405">
            <v>2013</v>
          </cell>
        </row>
        <row r="406">
          <cell r="D406">
            <v>5749727762</v>
          </cell>
          <cell r="E406">
            <v>2013</v>
          </cell>
        </row>
        <row r="407">
          <cell r="D407">
            <v>716925612</v>
          </cell>
          <cell r="E407">
            <v>2013</v>
          </cell>
        </row>
        <row r="408">
          <cell r="D408">
            <v>1027221016</v>
          </cell>
          <cell r="E408">
            <v>2013</v>
          </cell>
        </row>
        <row r="409">
          <cell r="D409">
            <v>8623468047</v>
          </cell>
          <cell r="E409">
            <v>2013</v>
          </cell>
        </row>
        <row r="410">
          <cell r="D410">
            <v>2280941691</v>
          </cell>
          <cell r="E410">
            <v>2013</v>
          </cell>
        </row>
        <row r="411">
          <cell r="D411">
            <v>2104052688</v>
          </cell>
          <cell r="E411">
            <v>2013</v>
          </cell>
        </row>
        <row r="412">
          <cell r="D412">
            <v>1827236217</v>
          </cell>
          <cell r="E412">
            <v>2013</v>
          </cell>
        </row>
        <row r="413">
          <cell r="D413">
            <v>1701051417</v>
          </cell>
          <cell r="E413">
            <v>2013</v>
          </cell>
        </row>
        <row r="414">
          <cell r="D414">
            <v>1684357399</v>
          </cell>
          <cell r="E414">
            <v>2013</v>
          </cell>
        </row>
        <row r="415">
          <cell r="D415">
            <v>783907728</v>
          </cell>
          <cell r="E415">
            <v>2013</v>
          </cell>
        </row>
        <row r="416">
          <cell r="D416">
            <v>198785526</v>
          </cell>
          <cell r="E416">
            <v>2013</v>
          </cell>
        </row>
        <row r="417">
          <cell r="D417">
            <v>2229465896</v>
          </cell>
          <cell r="E417">
            <v>2013</v>
          </cell>
        </row>
        <row r="418">
          <cell r="D418">
            <v>195230504</v>
          </cell>
          <cell r="E418">
            <v>2013</v>
          </cell>
        </row>
        <row r="419">
          <cell r="D419">
            <v>272429048</v>
          </cell>
          <cell r="E419">
            <v>2014</v>
          </cell>
        </row>
        <row r="420">
          <cell r="D420">
            <v>2236254252</v>
          </cell>
          <cell r="E420">
            <v>2014</v>
          </cell>
        </row>
        <row r="421">
          <cell r="D421">
            <v>1858553044</v>
          </cell>
          <cell r="E421">
            <v>2014</v>
          </cell>
        </row>
        <row r="422">
          <cell r="D422">
            <v>1872278823</v>
          </cell>
          <cell r="E422">
            <v>2014</v>
          </cell>
        </row>
        <row r="423">
          <cell r="D423">
            <v>1212803223</v>
          </cell>
          <cell r="E423">
            <v>2014</v>
          </cell>
        </row>
        <row r="424">
          <cell r="D424">
            <v>197719954</v>
          </cell>
          <cell r="E424">
            <v>2014</v>
          </cell>
        </row>
        <row r="425">
          <cell r="D425">
            <v>197994103</v>
          </cell>
          <cell r="E425">
            <v>2014</v>
          </cell>
        </row>
        <row r="426">
          <cell r="D426">
            <v>187443170</v>
          </cell>
          <cell r="E426">
            <v>2014</v>
          </cell>
        </row>
        <row r="427">
          <cell r="D427">
            <v>1834435855</v>
          </cell>
          <cell r="E427">
            <v>2014</v>
          </cell>
        </row>
        <row r="428">
          <cell r="D428">
            <v>692444812</v>
          </cell>
          <cell r="E428">
            <v>2014</v>
          </cell>
        </row>
        <row r="429">
          <cell r="D429">
            <v>1894172066</v>
          </cell>
          <cell r="E429">
            <v>2014</v>
          </cell>
        </row>
        <row r="430">
          <cell r="D430">
            <v>5255870053</v>
          </cell>
          <cell r="E430">
            <v>2014</v>
          </cell>
        </row>
        <row r="431">
          <cell r="D431">
            <v>3769961879</v>
          </cell>
          <cell r="E431">
            <v>2014</v>
          </cell>
        </row>
        <row r="432">
          <cell r="D432">
            <v>1172323688</v>
          </cell>
          <cell r="E432">
            <v>2014</v>
          </cell>
        </row>
        <row r="433">
          <cell r="D433">
            <v>254080364</v>
          </cell>
          <cell r="E433">
            <v>2014</v>
          </cell>
        </row>
        <row r="434">
          <cell r="D434">
            <v>2410554234</v>
          </cell>
          <cell r="E434">
            <v>2014</v>
          </cell>
        </row>
        <row r="435">
          <cell r="D435">
            <v>1930134008</v>
          </cell>
          <cell r="E435">
            <v>2014</v>
          </cell>
        </row>
        <row r="436">
          <cell r="D436">
            <v>197942320</v>
          </cell>
          <cell r="E436">
            <v>2014</v>
          </cell>
        </row>
        <row r="437">
          <cell r="D437">
            <v>1927376842</v>
          </cell>
          <cell r="E437">
            <v>2014</v>
          </cell>
        </row>
        <row r="438">
          <cell r="D438">
            <v>321413975</v>
          </cell>
          <cell r="E438">
            <v>2014</v>
          </cell>
        </row>
        <row r="439">
          <cell r="D439">
            <v>1913817758</v>
          </cell>
          <cell r="E439">
            <v>2014</v>
          </cell>
        </row>
        <row r="440">
          <cell r="D440">
            <v>9827462391.6313477</v>
          </cell>
          <cell r="E440">
            <v>2014</v>
          </cell>
        </row>
        <row r="441">
          <cell r="D441">
            <v>1947872840</v>
          </cell>
          <cell r="E441">
            <v>2014</v>
          </cell>
        </row>
        <row r="442">
          <cell r="D442">
            <v>197462951</v>
          </cell>
          <cell r="E442">
            <v>2014</v>
          </cell>
        </row>
        <row r="443">
          <cell r="D443">
            <v>198146512</v>
          </cell>
          <cell r="E443">
            <v>2014</v>
          </cell>
        </row>
        <row r="444">
          <cell r="D444">
            <v>197600820</v>
          </cell>
          <cell r="E444">
            <v>2014</v>
          </cell>
        </row>
        <row r="445">
          <cell r="D445">
            <v>198334296</v>
          </cell>
          <cell r="E445">
            <v>2014</v>
          </cell>
        </row>
        <row r="446">
          <cell r="D446">
            <v>197935199</v>
          </cell>
          <cell r="E446">
            <v>2014</v>
          </cell>
        </row>
        <row r="447">
          <cell r="D447">
            <v>197798349</v>
          </cell>
          <cell r="E447">
            <v>2014</v>
          </cell>
        </row>
        <row r="448">
          <cell r="D448">
            <v>197815874</v>
          </cell>
          <cell r="E448">
            <v>2014</v>
          </cell>
        </row>
        <row r="449">
          <cell r="D449">
            <v>1914115810</v>
          </cell>
          <cell r="E449">
            <v>2014</v>
          </cell>
        </row>
        <row r="450">
          <cell r="D450">
            <v>446302277</v>
          </cell>
          <cell r="E450">
            <v>2014</v>
          </cell>
        </row>
        <row r="451">
          <cell r="D451">
            <v>371814177</v>
          </cell>
          <cell r="E451">
            <v>2014</v>
          </cell>
        </row>
        <row r="452">
          <cell r="D452">
            <v>197910872</v>
          </cell>
          <cell r="E452">
            <v>2014</v>
          </cell>
        </row>
        <row r="453">
          <cell r="D453">
            <v>197392348</v>
          </cell>
          <cell r="E453">
            <v>2014</v>
          </cell>
        </row>
        <row r="454">
          <cell r="D454">
            <v>197742059</v>
          </cell>
          <cell r="E454">
            <v>2014</v>
          </cell>
        </row>
        <row r="455">
          <cell r="D455">
            <v>197566438</v>
          </cell>
          <cell r="E455">
            <v>2014</v>
          </cell>
        </row>
        <row r="456">
          <cell r="D456">
            <v>197650648</v>
          </cell>
          <cell r="E456">
            <v>2014</v>
          </cell>
        </row>
        <row r="457">
          <cell r="D457">
            <v>197626838</v>
          </cell>
          <cell r="E457">
            <v>2014</v>
          </cell>
        </row>
        <row r="458">
          <cell r="D458">
            <v>196879677</v>
          </cell>
          <cell r="E458">
            <v>2014</v>
          </cell>
        </row>
        <row r="459">
          <cell r="D459">
            <v>197078483</v>
          </cell>
          <cell r="E459">
            <v>2014</v>
          </cell>
        </row>
        <row r="460">
          <cell r="D460">
            <v>197436525</v>
          </cell>
          <cell r="E460">
            <v>2014</v>
          </cell>
        </row>
        <row r="461">
          <cell r="D461">
            <v>197544440</v>
          </cell>
          <cell r="E461">
            <v>2014</v>
          </cell>
        </row>
        <row r="462">
          <cell r="D462">
            <v>192182044</v>
          </cell>
          <cell r="E462">
            <v>2014</v>
          </cell>
        </row>
        <row r="463">
          <cell r="D463">
            <v>187069610</v>
          </cell>
          <cell r="E463">
            <v>2014</v>
          </cell>
        </row>
        <row r="464">
          <cell r="D464">
            <v>197659444</v>
          </cell>
          <cell r="E464">
            <v>2014</v>
          </cell>
        </row>
        <row r="465">
          <cell r="D465">
            <v>196939048</v>
          </cell>
          <cell r="E465">
            <v>2014</v>
          </cell>
        </row>
        <row r="466">
          <cell r="D466">
            <v>198230943</v>
          </cell>
          <cell r="E466">
            <v>2014</v>
          </cell>
        </row>
        <row r="467">
          <cell r="D467">
            <v>197782386</v>
          </cell>
          <cell r="E467">
            <v>2014</v>
          </cell>
        </row>
        <row r="468">
          <cell r="D468">
            <v>197436838</v>
          </cell>
          <cell r="E468">
            <v>2014</v>
          </cell>
        </row>
        <row r="469">
          <cell r="D469">
            <v>1892921442</v>
          </cell>
          <cell r="E469">
            <v>2014</v>
          </cell>
        </row>
        <row r="470">
          <cell r="D470">
            <v>189452159</v>
          </cell>
          <cell r="E470">
            <v>2014</v>
          </cell>
        </row>
        <row r="471">
          <cell r="D471">
            <v>197613420</v>
          </cell>
          <cell r="E471">
            <v>2014</v>
          </cell>
        </row>
        <row r="472">
          <cell r="D472">
            <v>197861466</v>
          </cell>
          <cell r="E472">
            <v>2014</v>
          </cell>
        </row>
        <row r="473">
          <cell r="D473">
            <v>49779000</v>
          </cell>
          <cell r="E473">
            <v>2014</v>
          </cell>
        </row>
        <row r="474">
          <cell r="D474">
            <v>5771596592</v>
          </cell>
          <cell r="E474">
            <v>2015</v>
          </cell>
        </row>
        <row r="475">
          <cell r="D475">
            <v>3199037978</v>
          </cell>
          <cell r="E475">
            <v>2015</v>
          </cell>
        </row>
        <row r="476">
          <cell r="D476">
            <v>2127760813</v>
          </cell>
          <cell r="E476">
            <v>2015</v>
          </cell>
        </row>
        <row r="477">
          <cell r="D477">
            <v>1931170394</v>
          </cell>
          <cell r="E477">
            <v>2015</v>
          </cell>
        </row>
        <row r="478">
          <cell r="D478">
            <v>4142581848.1999998</v>
          </cell>
          <cell r="E478">
            <v>2015</v>
          </cell>
        </row>
        <row r="479">
          <cell r="D479">
            <v>2691692465</v>
          </cell>
          <cell r="E479">
            <v>2015</v>
          </cell>
        </row>
        <row r="480">
          <cell r="D480">
            <v>8656542443.2000008</v>
          </cell>
          <cell r="E480">
            <v>2015</v>
          </cell>
        </row>
        <row r="481">
          <cell r="D481">
            <v>1038080204</v>
          </cell>
          <cell r="E481">
            <v>2015</v>
          </cell>
        </row>
        <row r="482">
          <cell r="D482">
            <v>3131158428</v>
          </cell>
          <cell r="E482">
            <v>2015</v>
          </cell>
        </row>
        <row r="483">
          <cell r="D483">
            <v>2128040770</v>
          </cell>
          <cell r="E483">
            <v>2015</v>
          </cell>
        </row>
        <row r="484">
          <cell r="D484">
            <v>1990157144</v>
          </cell>
          <cell r="E484">
            <v>2015</v>
          </cell>
        </row>
        <row r="485">
          <cell r="D485">
            <v>2091776958</v>
          </cell>
          <cell r="E485">
            <v>2015</v>
          </cell>
        </row>
        <row r="486">
          <cell r="D486">
            <v>2126653104.2</v>
          </cell>
          <cell r="E486">
            <v>2015</v>
          </cell>
        </row>
        <row r="487">
          <cell r="D487">
            <v>3147563153</v>
          </cell>
          <cell r="E487">
            <v>2015</v>
          </cell>
        </row>
        <row r="488">
          <cell r="D488">
            <v>3073451038</v>
          </cell>
          <cell r="E488">
            <v>2015</v>
          </cell>
        </row>
        <row r="489">
          <cell r="D489">
            <v>3166464963</v>
          </cell>
          <cell r="E489">
            <v>2015</v>
          </cell>
        </row>
        <row r="490">
          <cell r="D490">
            <v>2122086666</v>
          </cell>
          <cell r="E490">
            <v>2015</v>
          </cell>
        </row>
        <row r="491">
          <cell r="D491">
            <v>2025740168</v>
          </cell>
          <cell r="E491">
            <v>2015</v>
          </cell>
        </row>
        <row r="492">
          <cell r="D492">
            <v>2153193000</v>
          </cell>
          <cell r="E492">
            <v>2015</v>
          </cell>
        </row>
        <row r="493">
          <cell r="D493">
            <v>2038722656.2</v>
          </cell>
          <cell r="E493">
            <v>2015</v>
          </cell>
        </row>
        <row r="494">
          <cell r="D494">
            <v>1656251100</v>
          </cell>
          <cell r="E494">
            <v>2015</v>
          </cell>
        </row>
        <row r="495">
          <cell r="D495">
            <v>3760564386.1999998</v>
          </cell>
          <cell r="E495">
            <v>2015</v>
          </cell>
        </row>
        <row r="496">
          <cell r="D496">
            <v>2482976673</v>
          </cell>
          <cell r="E496">
            <v>2015</v>
          </cell>
        </row>
        <row r="497">
          <cell r="D497">
            <v>2128408453</v>
          </cell>
          <cell r="E497">
            <v>2015</v>
          </cell>
        </row>
        <row r="498">
          <cell r="D498">
            <v>2132575732</v>
          </cell>
          <cell r="E498">
            <v>2015</v>
          </cell>
        </row>
        <row r="499">
          <cell r="D499">
            <v>2066023866.2</v>
          </cell>
          <cell r="E499">
            <v>2015</v>
          </cell>
        </row>
        <row r="500">
          <cell r="D500">
            <v>1212664598</v>
          </cell>
          <cell r="E500">
            <v>2015</v>
          </cell>
        </row>
        <row r="501">
          <cell r="D501">
            <v>2361312163</v>
          </cell>
          <cell r="E501">
            <v>2015</v>
          </cell>
        </row>
        <row r="502">
          <cell r="D502">
            <v>1855632664.2</v>
          </cell>
          <cell r="E502">
            <v>2015</v>
          </cell>
        </row>
        <row r="503">
          <cell r="D503">
            <v>2083405986.2</v>
          </cell>
          <cell r="E503">
            <v>2015</v>
          </cell>
        </row>
        <row r="504">
          <cell r="D504">
            <v>2349817980</v>
          </cell>
          <cell r="E504">
            <v>2015</v>
          </cell>
        </row>
        <row r="505">
          <cell r="D505">
            <v>247494064</v>
          </cell>
          <cell r="E505">
            <v>2015</v>
          </cell>
        </row>
        <row r="506">
          <cell r="D506">
            <v>2801026132</v>
          </cell>
          <cell r="E506">
            <v>2015</v>
          </cell>
        </row>
        <row r="507">
          <cell r="D507">
            <v>2023879506</v>
          </cell>
          <cell r="E507">
            <v>2015</v>
          </cell>
        </row>
        <row r="508">
          <cell r="D508">
            <v>6993176545.3037949</v>
          </cell>
          <cell r="E508">
            <v>2015</v>
          </cell>
        </row>
        <row r="509">
          <cell r="D509">
            <v>5113308736.9644003</v>
          </cell>
          <cell r="E509">
            <v>2015</v>
          </cell>
        </row>
        <row r="510">
          <cell r="D510">
            <v>6147420832.6300564</v>
          </cell>
          <cell r="E510">
            <v>2015</v>
          </cell>
        </row>
        <row r="511">
          <cell r="D511">
            <v>4424469137.1017532</v>
          </cell>
          <cell r="E511">
            <v>2015</v>
          </cell>
        </row>
        <row r="512">
          <cell r="D512">
            <v>194299755</v>
          </cell>
          <cell r="E512">
            <v>2015</v>
          </cell>
        </row>
        <row r="513">
          <cell r="D513">
            <v>187607827</v>
          </cell>
          <cell r="E513">
            <v>2015</v>
          </cell>
        </row>
        <row r="514">
          <cell r="D514">
            <v>1976709313</v>
          </cell>
          <cell r="E514">
            <v>2015</v>
          </cell>
        </row>
        <row r="515">
          <cell r="D515">
            <v>1945562821</v>
          </cell>
          <cell r="E515">
            <v>2015</v>
          </cell>
        </row>
        <row r="516">
          <cell r="D516">
            <v>194273678</v>
          </cell>
          <cell r="E516">
            <v>2015</v>
          </cell>
        </row>
        <row r="517">
          <cell r="D517">
            <v>469897527</v>
          </cell>
          <cell r="E517">
            <v>2015</v>
          </cell>
        </row>
        <row r="518">
          <cell r="D518">
            <v>194582579</v>
          </cell>
          <cell r="E518">
            <v>2015</v>
          </cell>
        </row>
        <row r="519">
          <cell r="D519">
            <v>194304755</v>
          </cell>
          <cell r="E519">
            <v>2015</v>
          </cell>
        </row>
        <row r="520">
          <cell r="D520">
            <v>194194110</v>
          </cell>
          <cell r="E520">
            <v>2015</v>
          </cell>
        </row>
        <row r="521">
          <cell r="D521">
            <v>191295534</v>
          </cell>
          <cell r="E521">
            <v>2015</v>
          </cell>
        </row>
        <row r="522">
          <cell r="D522">
            <v>195476550</v>
          </cell>
          <cell r="E522">
            <v>2015</v>
          </cell>
        </row>
        <row r="523">
          <cell r="D523">
            <v>193212995</v>
          </cell>
          <cell r="E523">
            <v>2015</v>
          </cell>
        </row>
        <row r="524">
          <cell r="D524">
            <v>193532549</v>
          </cell>
          <cell r="E524">
            <v>2015</v>
          </cell>
        </row>
        <row r="525">
          <cell r="D525">
            <v>192293177</v>
          </cell>
          <cell r="E525">
            <v>2015</v>
          </cell>
        </row>
        <row r="526">
          <cell r="D526">
            <v>190538964</v>
          </cell>
          <cell r="E526">
            <v>2015</v>
          </cell>
        </row>
        <row r="527">
          <cell r="D527">
            <v>121648894</v>
          </cell>
          <cell r="E527">
            <v>2015</v>
          </cell>
        </row>
        <row r="528">
          <cell r="D528">
            <v>1945177628</v>
          </cell>
          <cell r="E528">
            <v>2015</v>
          </cell>
        </row>
        <row r="529">
          <cell r="D529">
            <v>2197200060</v>
          </cell>
          <cell r="E529">
            <v>2015</v>
          </cell>
        </row>
        <row r="530">
          <cell r="D530">
            <v>2122831297</v>
          </cell>
          <cell r="E530">
            <v>2015</v>
          </cell>
        </row>
        <row r="531">
          <cell r="D531">
            <v>8378965790.1999998</v>
          </cell>
          <cell r="E531">
            <v>2015</v>
          </cell>
        </row>
        <row r="532">
          <cell r="D532">
            <v>2059213886</v>
          </cell>
          <cell r="E532">
            <v>2015</v>
          </cell>
        </row>
        <row r="533">
          <cell r="D533">
            <v>2125785396</v>
          </cell>
          <cell r="E533">
            <v>2015</v>
          </cell>
        </row>
        <row r="534">
          <cell r="D534">
            <v>191142383</v>
          </cell>
          <cell r="E534">
            <v>2015</v>
          </cell>
        </row>
        <row r="535">
          <cell r="D535">
            <v>190265603</v>
          </cell>
          <cell r="E535">
            <v>2015</v>
          </cell>
        </row>
        <row r="536">
          <cell r="D536">
            <v>741801931</v>
          </cell>
          <cell r="E536">
            <v>2015</v>
          </cell>
        </row>
        <row r="537">
          <cell r="D537">
            <v>194535396</v>
          </cell>
          <cell r="E537">
            <v>2015</v>
          </cell>
        </row>
        <row r="538">
          <cell r="D538">
            <v>194109943</v>
          </cell>
          <cell r="E538">
            <v>2015</v>
          </cell>
        </row>
        <row r="539">
          <cell r="D539">
            <v>194305774</v>
          </cell>
          <cell r="E539">
            <v>2015</v>
          </cell>
        </row>
        <row r="540">
          <cell r="D540">
            <v>192442791</v>
          </cell>
          <cell r="E540">
            <v>2015</v>
          </cell>
        </row>
        <row r="541">
          <cell r="D541">
            <v>195564131</v>
          </cell>
          <cell r="E541">
            <v>2015</v>
          </cell>
        </row>
        <row r="542">
          <cell r="D542">
            <v>194585175</v>
          </cell>
          <cell r="E542">
            <v>2015</v>
          </cell>
        </row>
        <row r="543">
          <cell r="D543">
            <v>194014396</v>
          </cell>
          <cell r="E543">
            <v>2015</v>
          </cell>
        </row>
        <row r="544">
          <cell r="D544">
            <v>28270054450.200001</v>
          </cell>
          <cell r="E544">
            <v>2015</v>
          </cell>
        </row>
        <row r="545">
          <cell r="D545">
            <v>1777518495</v>
          </cell>
          <cell r="E545">
            <v>2015</v>
          </cell>
        </row>
        <row r="546">
          <cell r="D546">
            <v>2539770681</v>
          </cell>
          <cell r="E546">
            <v>2015</v>
          </cell>
        </row>
        <row r="547">
          <cell r="D547">
            <v>246942569</v>
          </cell>
          <cell r="E547">
            <v>2015</v>
          </cell>
        </row>
        <row r="548">
          <cell r="D548">
            <v>191714919</v>
          </cell>
          <cell r="E548">
            <v>2015</v>
          </cell>
        </row>
        <row r="549">
          <cell r="D549">
            <v>133925703</v>
          </cell>
          <cell r="E549">
            <v>2015</v>
          </cell>
        </row>
        <row r="550">
          <cell r="D550">
            <v>191639680</v>
          </cell>
          <cell r="E550">
            <v>2015</v>
          </cell>
        </row>
        <row r="551">
          <cell r="D551">
            <v>192010205</v>
          </cell>
          <cell r="E551">
            <v>2015</v>
          </cell>
        </row>
        <row r="552">
          <cell r="D552">
            <v>190930494</v>
          </cell>
          <cell r="E552">
            <v>2015</v>
          </cell>
        </row>
        <row r="553">
          <cell r="D553">
            <v>674055175</v>
          </cell>
          <cell r="E553">
            <v>2015</v>
          </cell>
        </row>
        <row r="554">
          <cell r="D554">
            <v>194413644</v>
          </cell>
          <cell r="E554">
            <v>2015</v>
          </cell>
        </row>
        <row r="555">
          <cell r="D555">
            <v>194508025</v>
          </cell>
          <cell r="E555">
            <v>2015</v>
          </cell>
        </row>
        <row r="556">
          <cell r="D556">
            <v>194125619</v>
          </cell>
          <cell r="E556">
            <v>2015</v>
          </cell>
        </row>
        <row r="557">
          <cell r="D557">
            <v>194469172</v>
          </cell>
          <cell r="E557">
            <v>2015</v>
          </cell>
        </row>
        <row r="558">
          <cell r="D558">
            <v>8141572842.6999998</v>
          </cell>
          <cell r="E558">
            <v>2016</v>
          </cell>
        </row>
        <row r="559">
          <cell r="D559">
            <v>8147247049.011054</v>
          </cell>
          <cell r="E559">
            <v>2016</v>
          </cell>
        </row>
        <row r="560">
          <cell r="D560">
            <v>2960652854.1300001</v>
          </cell>
          <cell r="E560">
            <v>2016</v>
          </cell>
        </row>
        <row r="561">
          <cell r="D561">
            <v>1997824226.8399999</v>
          </cell>
          <cell r="E561">
            <v>2016</v>
          </cell>
        </row>
        <row r="562">
          <cell r="D562">
            <v>4868290282.0367718</v>
          </cell>
          <cell r="E562">
            <v>2016</v>
          </cell>
        </row>
        <row r="563">
          <cell r="D563">
            <v>1945903540.0999999</v>
          </cell>
          <cell r="E563">
            <v>2016</v>
          </cell>
        </row>
        <row r="564">
          <cell r="D564">
            <v>2819328226.6399999</v>
          </cell>
          <cell r="E564">
            <v>2016</v>
          </cell>
        </row>
        <row r="565">
          <cell r="D565">
            <v>9785377200</v>
          </cell>
          <cell r="E565">
            <v>2016</v>
          </cell>
        </row>
        <row r="566">
          <cell r="D566">
            <v>2400192423</v>
          </cell>
          <cell r="E566">
            <v>2016</v>
          </cell>
        </row>
        <row r="567">
          <cell r="D567">
            <v>8482176848.3360138</v>
          </cell>
          <cell r="E567">
            <v>2016</v>
          </cell>
        </row>
        <row r="568">
          <cell r="D568">
            <v>5591436679.1599998</v>
          </cell>
          <cell r="E568">
            <v>2016</v>
          </cell>
        </row>
        <row r="569">
          <cell r="D569">
            <v>5487724779.8400002</v>
          </cell>
          <cell r="E569">
            <v>2016</v>
          </cell>
        </row>
        <row r="570">
          <cell r="D570">
            <v>1890595464.96</v>
          </cell>
          <cell r="E570">
            <v>2016</v>
          </cell>
        </row>
        <row r="571">
          <cell r="D571">
            <v>2933446349.48</v>
          </cell>
          <cell r="E571">
            <v>2016</v>
          </cell>
        </row>
        <row r="572">
          <cell r="D572">
            <v>4250968123.3900442</v>
          </cell>
          <cell r="E572">
            <v>2016</v>
          </cell>
        </row>
        <row r="573">
          <cell r="D573">
            <v>2398001772.73</v>
          </cell>
          <cell r="E573">
            <v>2016</v>
          </cell>
        </row>
        <row r="574">
          <cell r="D574">
            <v>4682270294.1660614</v>
          </cell>
          <cell r="E574">
            <v>2016</v>
          </cell>
        </row>
        <row r="575">
          <cell r="D575">
            <v>3797259567.7199998</v>
          </cell>
          <cell r="E575">
            <v>2016</v>
          </cell>
        </row>
        <row r="576">
          <cell r="D576">
            <v>5854757832.3698645</v>
          </cell>
          <cell r="E576">
            <v>2016</v>
          </cell>
        </row>
        <row r="577">
          <cell r="D577">
            <v>4070073728.3230543</v>
          </cell>
          <cell r="E577">
            <v>2016</v>
          </cell>
        </row>
        <row r="578">
          <cell r="D578">
            <v>5335623040.4074984</v>
          </cell>
          <cell r="E578">
            <v>2016</v>
          </cell>
        </row>
        <row r="579">
          <cell r="D579">
            <v>2201551942.5196371</v>
          </cell>
          <cell r="E579">
            <v>2016</v>
          </cell>
        </row>
        <row r="580">
          <cell r="D580">
            <v>6046396941.1700001</v>
          </cell>
          <cell r="E580">
            <v>2016</v>
          </cell>
        </row>
        <row r="581">
          <cell r="D581">
            <v>1766998059.23</v>
          </cell>
          <cell r="E581">
            <v>2016</v>
          </cell>
        </row>
        <row r="582">
          <cell r="D582">
            <v>1944916077.3699999</v>
          </cell>
          <cell r="E582">
            <v>2016</v>
          </cell>
        </row>
        <row r="583">
          <cell r="D583">
            <v>1944689998.1099999</v>
          </cell>
          <cell r="E583">
            <v>2016</v>
          </cell>
        </row>
        <row r="584">
          <cell r="D584">
            <v>2522478651.5700002</v>
          </cell>
          <cell r="E584">
            <v>2016</v>
          </cell>
        </row>
        <row r="585">
          <cell r="D585">
            <v>998055696.14999998</v>
          </cell>
          <cell r="E585">
            <v>2016</v>
          </cell>
        </row>
        <row r="586">
          <cell r="D586">
            <v>198356308</v>
          </cell>
          <cell r="E586">
            <v>2016</v>
          </cell>
        </row>
        <row r="587">
          <cell r="D587">
            <v>197669566</v>
          </cell>
          <cell r="E587">
            <v>2016</v>
          </cell>
        </row>
        <row r="588">
          <cell r="D588">
            <v>49212500</v>
          </cell>
          <cell r="E588">
            <v>2013</v>
          </cell>
        </row>
        <row r="589">
          <cell r="D589">
            <v>1578446994</v>
          </cell>
          <cell r="E589">
            <v>2014</v>
          </cell>
        </row>
        <row r="590">
          <cell r="D590">
            <v>246942569</v>
          </cell>
          <cell r="E590">
            <v>2015</v>
          </cell>
        </row>
        <row r="591">
          <cell r="D591">
            <v>14872500</v>
          </cell>
          <cell r="E591">
            <v>2011</v>
          </cell>
        </row>
        <row r="592">
          <cell r="D592">
            <v>97700000</v>
          </cell>
          <cell r="E592">
            <v>2012</v>
          </cell>
        </row>
        <row r="593">
          <cell r="D593">
            <v>98837000</v>
          </cell>
          <cell r="E593">
            <v>2012</v>
          </cell>
        </row>
        <row r="594">
          <cell r="D594">
            <v>98808000</v>
          </cell>
          <cell r="E594">
            <v>2012</v>
          </cell>
        </row>
        <row r="595">
          <cell r="D595">
            <v>99133000</v>
          </cell>
          <cell r="E595">
            <v>2012</v>
          </cell>
        </row>
        <row r="596">
          <cell r="D596">
            <v>85228200.18037653</v>
          </cell>
          <cell r="E596">
            <v>2013</v>
          </cell>
        </row>
        <row r="597">
          <cell r="D597">
            <v>394888000</v>
          </cell>
          <cell r="E597">
            <v>2015</v>
          </cell>
        </row>
        <row r="598">
          <cell r="D598">
            <v>10790891754</v>
          </cell>
          <cell r="E598">
            <v>2007</v>
          </cell>
        </row>
        <row r="599">
          <cell r="D599">
            <v>1519697850</v>
          </cell>
          <cell r="E599">
            <v>2007</v>
          </cell>
        </row>
        <row r="600">
          <cell r="D600">
            <v>9817024325</v>
          </cell>
          <cell r="E600">
            <v>2007</v>
          </cell>
        </row>
        <row r="601">
          <cell r="D601">
            <v>2336767000</v>
          </cell>
          <cell r="E601">
            <v>2007</v>
          </cell>
        </row>
        <row r="602">
          <cell r="D602">
            <v>1300003636.4000001</v>
          </cell>
          <cell r="E602">
            <v>2007</v>
          </cell>
        </row>
        <row r="603">
          <cell r="D603">
            <v>130000363.59999999</v>
          </cell>
          <cell r="E603">
            <v>2007</v>
          </cell>
        </row>
        <row r="604">
          <cell r="D604">
            <v>993901000</v>
          </cell>
          <cell r="E604">
            <v>2007</v>
          </cell>
        </row>
        <row r="605">
          <cell r="D605">
            <v>474381180</v>
          </cell>
          <cell r="E605">
            <v>2007</v>
          </cell>
        </row>
        <row r="606">
          <cell r="D606">
            <v>2703573800</v>
          </cell>
          <cell r="E606">
            <v>2007</v>
          </cell>
        </row>
        <row r="607">
          <cell r="D607">
            <v>44799000</v>
          </cell>
          <cell r="E607">
            <v>2007</v>
          </cell>
        </row>
        <row r="608">
          <cell r="D608">
            <v>387073802.91121233</v>
          </cell>
          <cell r="E608">
            <v>2008</v>
          </cell>
        </row>
        <row r="609">
          <cell r="D609">
            <v>993199090.17379224</v>
          </cell>
          <cell r="E609">
            <v>2008</v>
          </cell>
        </row>
        <row r="610">
          <cell r="D610">
            <v>254393659.82620782</v>
          </cell>
          <cell r="E610">
            <v>2008</v>
          </cell>
        </row>
        <row r="611">
          <cell r="D611">
            <v>240015540</v>
          </cell>
          <cell r="E611">
            <v>2008</v>
          </cell>
        </row>
        <row r="612">
          <cell r="D612">
            <v>162000000</v>
          </cell>
          <cell r="E612">
            <v>2008</v>
          </cell>
        </row>
        <row r="613">
          <cell r="D613">
            <v>133560660.74659312</v>
          </cell>
          <cell r="E613">
            <v>2008</v>
          </cell>
        </row>
        <row r="614">
          <cell r="D614">
            <v>133367239.25340688</v>
          </cell>
          <cell r="E614">
            <v>2008</v>
          </cell>
        </row>
        <row r="615">
          <cell r="D615">
            <v>266240349.76335436</v>
          </cell>
          <cell r="E615">
            <v>2008</v>
          </cell>
        </row>
        <row r="616">
          <cell r="D616">
            <v>391678610.4209711</v>
          </cell>
          <cell r="E616">
            <v>2008</v>
          </cell>
        </row>
        <row r="617">
          <cell r="D617">
            <v>78630016.685688838</v>
          </cell>
          <cell r="E617">
            <v>2008</v>
          </cell>
        </row>
        <row r="618">
          <cell r="D618">
            <v>162801023.12998566</v>
          </cell>
          <cell r="E618">
            <v>2008</v>
          </cell>
        </row>
        <row r="619">
          <cell r="D619">
            <v>1346900000</v>
          </cell>
          <cell r="E619">
            <v>2008</v>
          </cell>
        </row>
        <row r="620">
          <cell r="D620">
            <v>103501800</v>
          </cell>
          <cell r="E620">
            <v>2008</v>
          </cell>
        </row>
        <row r="621">
          <cell r="D621">
            <v>126169200</v>
          </cell>
          <cell r="E621">
            <v>2008</v>
          </cell>
        </row>
        <row r="622">
          <cell r="D622">
            <v>166466700</v>
          </cell>
          <cell r="E622">
            <v>2008</v>
          </cell>
        </row>
        <row r="623">
          <cell r="D623">
            <v>103188000</v>
          </cell>
          <cell r="E623">
            <v>2008</v>
          </cell>
        </row>
        <row r="624">
          <cell r="D624">
            <v>170169300</v>
          </cell>
          <cell r="E624">
            <v>2008</v>
          </cell>
        </row>
        <row r="625">
          <cell r="D625">
            <v>88200000</v>
          </cell>
          <cell r="E625">
            <v>2008</v>
          </cell>
        </row>
        <row r="626">
          <cell r="D626">
            <v>103501800</v>
          </cell>
          <cell r="E626">
            <v>2008</v>
          </cell>
        </row>
        <row r="627">
          <cell r="D627">
            <v>100798200</v>
          </cell>
          <cell r="E627">
            <v>2008</v>
          </cell>
        </row>
        <row r="628">
          <cell r="D628">
            <v>99850500</v>
          </cell>
          <cell r="E628">
            <v>2008</v>
          </cell>
        </row>
        <row r="629">
          <cell r="D629">
            <v>155017800</v>
          </cell>
          <cell r="E629">
            <v>2008</v>
          </cell>
        </row>
        <row r="630">
          <cell r="D630">
            <v>11500000</v>
          </cell>
          <cell r="E630">
            <v>2008</v>
          </cell>
        </row>
        <row r="631">
          <cell r="D631">
            <v>14018800</v>
          </cell>
          <cell r="E631">
            <v>2008</v>
          </cell>
        </row>
        <row r="632">
          <cell r="D632">
            <v>18496300</v>
          </cell>
          <cell r="E632">
            <v>2008</v>
          </cell>
        </row>
        <row r="633">
          <cell r="D633">
            <v>11250000</v>
          </cell>
          <cell r="E633">
            <v>2008</v>
          </cell>
        </row>
        <row r="634">
          <cell r="D634">
            <v>18907700</v>
          </cell>
          <cell r="E634">
            <v>2008</v>
          </cell>
        </row>
        <row r="635">
          <cell r="D635">
            <v>9800000</v>
          </cell>
          <cell r="E635">
            <v>2008</v>
          </cell>
        </row>
        <row r="636">
          <cell r="D636">
            <v>11700000</v>
          </cell>
          <cell r="E636">
            <v>2008</v>
          </cell>
        </row>
        <row r="637">
          <cell r="D637">
            <v>11000000</v>
          </cell>
          <cell r="E637">
            <v>2008</v>
          </cell>
        </row>
        <row r="638">
          <cell r="D638">
            <v>11094500</v>
          </cell>
          <cell r="E638">
            <v>2008</v>
          </cell>
        </row>
        <row r="639">
          <cell r="D639">
            <v>17224400</v>
          </cell>
          <cell r="E639">
            <v>2008</v>
          </cell>
        </row>
        <row r="640">
          <cell r="D640">
            <v>487790000</v>
          </cell>
          <cell r="E640">
            <v>2008</v>
          </cell>
        </row>
        <row r="641">
          <cell r="D641">
            <v>2611532728</v>
          </cell>
          <cell r="E641">
            <v>2008</v>
          </cell>
        </row>
        <row r="642">
          <cell r="D642">
            <v>278070909</v>
          </cell>
          <cell r="E642">
            <v>2008</v>
          </cell>
        </row>
        <row r="643">
          <cell r="D643">
            <v>261153272</v>
          </cell>
          <cell r="E643">
            <v>2008</v>
          </cell>
        </row>
        <row r="644">
          <cell r="D644">
            <v>27807091</v>
          </cell>
          <cell r="E644">
            <v>2008</v>
          </cell>
        </row>
        <row r="645">
          <cell r="D645">
            <v>1208559000</v>
          </cell>
          <cell r="E645">
            <v>2008</v>
          </cell>
        </row>
        <row r="646">
          <cell r="D646">
            <v>278624000</v>
          </cell>
          <cell r="E646">
            <v>2008</v>
          </cell>
        </row>
        <row r="647">
          <cell r="D647">
            <v>58546000</v>
          </cell>
          <cell r="E647">
            <v>2008</v>
          </cell>
        </row>
        <row r="648">
          <cell r="D648">
            <v>962466046.16631413</v>
          </cell>
          <cell r="E648">
            <v>2008</v>
          </cell>
        </row>
        <row r="649">
          <cell r="D649">
            <v>188000000</v>
          </cell>
          <cell r="E649">
            <v>2013</v>
          </cell>
        </row>
        <row r="650">
          <cell r="D650">
            <v>390003200</v>
          </cell>
          <cell r="E650">
            <v>2013</v>
          </cell>
        </row>
        <row r="651">
          <cell r="D651">
            <v>94800000</v>
          </cell>
          <cell r="E651">
            <v>2013</v>
          </cell>
        </row>
        <row r="652">
          <cell r="D652">
            <v>369945000</v>
          </cell>
          <cell r="E652">
            <v>2013</v>
          </cell>
        </row>
        <row r="653">
          <cell r="D653">
            <v>156828000</v>
          </cell>
          <cell r="E653">
            <v>2013</v>
          </cell>
        </row>
        <row r="654">
          <cell r="D654">
            <v>766949312.29735994</v>
          </cell>
          <cell r="E654">
            <v>2009</v>
          </cell>
        </row>
        <row r="655">
          <cell r="D655">
            <v>1568052481.3917563</v>
          </cell>
          <cell r="E655">
            <v>2009</v>
          </cell>
        </row>
        <row r="656">
          <cell r="D656">
            <v>474869332.85883301</v>
          </cell>
          <cell r="E656">
            <v>2010</v>
          </cell>
        </row>
        <row r="657">
          <cell r="D657">
            <v>406454267.44035602</v>
          </cell>
          <cell r="E657">
            <v>2010</v>
          </cell>
        </row>
        <row r="658">
          <cell r="D658">
            <v>49225000</v>
          </cell>
          <cell r="E658">
            <v>2011</v>
          </cell>
        </row>
        <row r="659">
          <cell r="D659">
            <v>360271116.84319699</v>
          </cell>
          <cell r="E659">
            <v>2011</v>
          </cell>
        </row>
        <row r="660">
          <cell r="D660">
            <v>105422055.34248437</v>
          </cell>
          <cell r="E660">
            <v>2011</v>
          </cell>
        </row>
        <row r="661">
          <cell r="D661">
            <v>82118232.582566783</v>
          </cell>
          <cell r="E661">
            <v>2011</v>
          </cell>
        </row>
        <row r="662">
          <cell r="D662">
            <v>162793847.5657101</v>
          </cell>
          <cell r="E662">
            <v>2011</v>
          </cell>
        </row>
        <row r="663">
          <cell r="D663">
            <v>45039631.159846455</v>
          </cell>
          <cell r="E663">
            <v>2011</v>
          </cell>
        </row>
        <row r="664">
          <cell r="D664">
            <v>38395822.261578523</v>
          </cell>
          <cell r="E664">
            <v>2011</v>
          </cell>
        </row>
        <row r="665">
          <cell r="D665">
            <v>493388676.94870102</v>
          </cell>
          <cell r="E665">
            <v>2012</v>
          </cell>
        </row>
        <row r="666">
          <cell r="D666">
            <v>388878394.88692087</v>
          </cell>
          <cell r="E666">
            <v>2012</v>
          </cell>
        </row>
        <row r="667">
          <cell r="D667">
            <v>30012703.490769427</v>
          </cell>
          <cell r="E667">
            <v>2012</v>
          </cell>
        </row>
        <row r="668">
          <cell r="D668">
            <v>49449125.880956002</v>
          </cell>
          <cell r="E668">
            <v>2012</v>
          </cell>
        </row>
        <row r="669">
          <cell r="D669">
            <v>482796398.79265285</v>
          </cell>
          <cell r="E669">
            <v>2012</v>
          </cell>
        </row>
        <row r="670">
          <cell r="D670">
            <v>198265000</v>
          </cell>
          <cell r="E670">
            <v>2013</v>
          </cell>
        </row>
        <row r="671">
          <cell r="D671">
            <v>198168000</v>
          </cell>
          <cell r="E671">
            <v>2013</v>
          </cell>
        </row>
        <row r="672">
          <cell r="D672">
            <v>74529390.572603837</v>
          </cell>
          <cell r="E672">
            <v>2013</v>
          </cell>
        </row>
        <row r="673">
          <cell r="D673">
            <v>412452000</v>
          </cell>
          <cell r="E673">
            <v>2013</v>
          </cell>
        </row>
        <row r="674">
          <cell r="D674">
            <v>718008000</v>
          </cell>
          <cell r="E674">
            <v>2013</v>
          </cell>
        </row>
        <row r="675">
          <cell r="D675">
            <v>221324968.6019634</v>
          </cell>
          <cell r="E675">
            <v>2013</v>
          </cell>
        </row>
        <row r="676">
          <cell r="D676">
            <v>246003000</v>
          </cell>
          <cell r="E676">
            <v>2014</v>
          </cell>
        </row>
        <row r="677">
          <cell r="D677">
            <v>601050000</v>
          </cell>
          <cell r="E677">
            <v>2014</v>
          </cell>
        </row>
        <row r="678">
          <cell r="D678">
            <v>198898000</v>
          </cell>
          <cell r="E678">
            <v>2014</v>
          </cell>
        </row>
        <row r="679">
          <cell r="D679">
            <v>142292000</v>
          </cell>
          <cell r="E679">
            <v>2014</v>
          </cell>
        </row>
        <row r="680">
          <cell r="D680">
            <v>144231000</v>
          </cell>
          <cell r="E680">
            <v>2014</v>
          </cell>
        </row>
        <row r="681">
          <cell r="D681">
            <v>114261885.15693964</v>
          </cell>
          <cell r="E681">
            <v>2014</v>
          </cell>
        </row>
        <row r="682">
          <cell r="D682">
            <v>74728376.872205257</v>
          </cell>
          <cell r="E682">
            <v>2014</v>
          </cell>
        </row>
        <row r="683">
          <cell r="D683">
            <v>19068737.970855102</v>
          </cell>
          <cell r="E683">
            <v>2014</v>
          </cell>
        </row>
        <row r="684">
          <cell r="D684">
            <v>137833000</v>
          </cell>
          <cell r="E684">
            <v>2015</v>
          </cell>
        </row>
        <row r="685">
          <cell r="D685">
            <v>365000000</v>
          </cell>
          <cell r="E685">
            <v>2016</v>
          </cell>
        </row>
        <row r="686">
          <cell r="D686">
            <v>577777000</v>
          </cell>
          <cell r="E686">
            <v>2016</v>
          </cell>
        </row>
        <row r="687">
          <cell r="D687">
            <v>555000000</v>
          </cell>
          <cell r="E687">
            <v>2016</v>
          </cell>
        </row>
        <row r="688">
          <cell r="D688">
            <v>10200000</v>
          </cell>
          <cell r="E688">
            <v>1980</v>
          </cell>
        </row>
        <row r="689">
          <cell r="D689">
            <v>33150000</v>
          </cell>
          <cell r="E689">
            <v>2004</v>
          </cell>
        </row>
        <row r="690">
          <cell r="D690">
            <v>19337500</v>
          </cell>
          <cell r="E690">
            <v>1975</v>
          </cell>
        </row>
        <row r="691">
          <cell r="D691">
            <v>19337500</v>
          </cell>
          <cell r="E691">
            <v>1975</v>
          </cell>
        </row>
        <row r="692">
          <cell r="D692">
            <v>382500000</v>
          </cell>
          <cell r="E692">
            <v>1999</v>
          </cell>
        </row>
        <row r="693">
          <cell r="D693">
            <v>17680000</v>
          </cell>
          <cell r="E693">
            <v>1986</v>
          </cell>
        </row>
        <row r="694">
          <cell r="D694">
            <v>20825000</v>
          </cell>
          <cell r="E694">
            <v>1981</v>
          </cell>
        </row>
        <row r="695">
          <cell r="D695">
            <v>20825000</v>
          </cell>
          <cell r="E695">
            <v>1978</v>
          </cell>
        </row>
        <row r="696">
          <cell r="D696">
            <v>9520000</v>
          </cell>
          <cell r="E696">
            <v>1985</v>
          </cell>
        </row>
        <row r="697">
          <cell r="D697">
            <v>74850000</v>
          </cell>
          <cell r="E697">
            <v>1970</v>
          </cell>
        </row>
        <row r="698">
          <cell r="D698">
            <v>408000000</v>
          </cell>
          <cell r="E698">
            <v>1992</v>
          </cell>
        </row>
        <row r="699">
          <cell r="D699">
            <v>28000000</v>
          </cell>
          <cell r="E699">
            <v>1986</v>
          </cell>
        </row>
        <row r="700">
          <cell r="D700">
            <v>16800000</v>
          </cell>
          <cell r="E700">
            <v>2000</v>
          </cell>
        </row>
        <row r="701">
          <cell r="D701">
            <v>88200000</v>
          </cell>
          <cell r="E701">
            <v>2000</v>
          </cell>
        </row>
        <row r="702">
          <cell r="D702">
            <v>72800000</v>
          </cell>
          <cell r="E702">
            <v>2000</v>
          </cell>
        </row>
        <row r="703">
          <cell r="D703">
            <v>72800000</v>
          </cell>
          <cell r="E703">
            <v>2000</v>
          </cell>
        </row>
        <row r="704">
          <cell r="D704">
            <v>72800000</v>
          </cell>
          <cell r="E704">
            <v>2000</v>
          </cell>
        </row>
        <row r="705">
          <cell r="D705">
            <v>210000000</v>
          </cell>
          <cell r="E705">
            <v>2000</v>
          </cell>
        </row>
        <row r="706">
          <cell r="D706">
            <v>2779648000</v>
          </cell>
          <cell r="E706">
            <v>2007</v>
          </cell>
        </row>
        <row r="707">
          <cell r="D707">
            <v>282200000</v>
          </cell>
          <cell r="E707">
            <v>2007</v>
          </cell>
        </row>
        <row r="708">
          <cell r="D708">
            <v>220000000</v>
          </cell>
          <cell r="E708">
            <v>2008</v>
          </cell>
        </row>
        <row r="709">
          <cell r="D709">
            <v>6440797062</v>
          </cell>
          <cell r="E709">
            <v>2009</v>
          </cell>
        </row>
        <row r="710">
          <cell r="D710">
            <v>49222000</v>
          </cell>
          <cell r="E710">
            <v>2010</v>
          </cell>
        </row>
        <row r="711">
          <cell r="D711">
            <v>2566886647</v>
          </cell>
          <cell r="E711">
            <v>2010</v>
          </cell>
        </row>
        <row r="712">
          <cell r="D712">
            <v>1283493564</v>
          </cell>
          <cell r="E712">
            <v>2010</v>
          </cell>
        </row>
        <row r="713">
          <cell r="D713">
            <v>563256690.27361846</v>
          </cell>
          <cell r="E713">
            <v>2011</v>
          </cell>
        </row>
        <row r="714">
          <cell r="D714">
            <v>364211928.3288675</v>
          </cell>
          <cell r="E714">
            <v>2011</v>
          </cell>
        </row>
        <row r="715">
          <cell r="D715">
            <v>365047601.72667986</v>
          </cell>
          <cell r="E715">
            <v>2011</v>
          </cell>
        </row>
        <row r="716">
          <cell r="D716">
            <v>620888795.27332008</v>
          </cell>
          <cell r="E716">
            <v>2011</v>
          </cell>
        </row>
        <row r="717">
          <cell r="D717">
            <v>9859150</v>
          </cell>
          <cell r="E717">
            <v>2011</v>
          </cell>
        </row>
        <row r="718">
          <cell r="D718">
            <v>16524015</v>
          </cell>
          <cell r="E718">
            <v>2011</v>
          </cell>
        </row>
        <row r="719">
          <cell r="D719">
            <v>39305670</v>
          </cell>
          <cell r="E719">
            <v>2011</v>
          </cell>
        </row>
        <row r="720">
          <cell r="D720">
            <v>132520350</v>
          </cell>
          <cell r="E720">
            <v>2011</v>
          </cell>
        </row>
        <row r="721">
          <cell r="D721">
            <v>431293227.73232901</v>
          </cell>
          <cell r="E721">
            <v>2012</v>
          </cell>
        </row>
        <row r="722">
          <cell r="D722">
            <v>274556745.46946824</v>
          </cell>
          <cell r="E722">
            <v>2012</v>
          </cell>
        </row>
        <row r="723">
          <cell r="D723">
            <v>387796432.0453642</v>
          </cell>
          <cell r="E723">
            <v>2012</v>
          </cell>
        </row>
        <row r="724">
          <cell r="D724">
            <v>90837130.90006797</v>
          </cell>
          <cell r="E724">
            <v>2012</v>
          </cell>
        </row>
        <row r="725">
          <cell r="D725">
            <v>100902046.8516902</v>
          </cell>
          <cell r="E725">
            <v>2012</v>
          </cell>
        </row>
        <row r="726">
          <cell r="D726">
            <v>462808554.4462983</v>
          </cell>
          <cell r="E726">
            <v>2012</v>
          </cell>
        </row>
        <row r="727">
          <cell r="D727">
            <v>303731994.89147037</v>
          </cell>
          <cell r="E727">
            <v>2012</v>
          </cell>
        </row>
        <row r="728">
          <cell r="D728">
            <v>311209754.13048106</v>
          </cell>
          <cell r="E728">
            <v>2013</v>
          </cell>
        </row>
        <row r="729">
          <cell r="D729">
            <v>306191245.86951894</v>
          </cell>
          <cell r="E729">
            <v>2013</v>
          </cell>
        </row>
        <row r="730">
          <cell r="D730">
            <v>428031998.81311899</v>
          </cell>
          <cell r="E730">
            <v>2013</v>
          </cell>
        </row>
        <row r="731">
          <cell r="D731">
            <v>461923046.19</v>
          </cell>
          <cell r="E731">
            <v>2013</v>
          </cell>
        </row>
        <row r="732">
          <cell r="D732">
            <v>364356538.12</v>
          </cell>
          <cell r="E732">
            <v>2013</v>
          </cell>
        </row>
        <row r="733">
          <cell r="D733">
            <v>1203700390</v>
          </cell>
          <cell r="E733">
            <v>2013</v>
          </cell>
        </row>
        <row r="734">
          <cell r="D734">
            <v>199750000</v>
          </cell>
          <cell r="E734">
            <v>2013</v>
          </cell>
        </row>
        <row r="735">
          <cell r="D735">
            <v>199750000</v>
          </cell>
          <cell r="E735">
            <v>2013</v>
          </cell>
        </row>
        <row r="736">
          <cell r="D736">
            <v>99750000</v>
          </cell>
          <cell r="E736">
            <v>2013</v>
          </cell>
        </row>
        <row r="737">
          <cell r="D737">
            <v>199870000</v>
          </cell>
          <cell r="E737">
            <v>2013</v>
          </cell>
        </row>
        <row r="738">
          <cell r="D738">
            <v>199850000</v>
          </cell>
          <cell r="E738">
            <v>2013</v>
          </cell>
        </row>
        <row r="739">
          <cell r="D739">
            <v>199875000</v>
          </cell>
          <cell r="E739">
            <v>2013</v>
          </cell>
        </row>
        <row r="740">
          <cell r="D740">
            <v>124750000</v>
          </cell>
          <cell r="E740">
            <v>2013</v>
          </cell>
        </row>
        <row r="741">
          <cell r="D741">
            <v>199750000</v>
          </cell>
          <cell r="E741">
            <v>2013</v>
          </cell>
        </row>
        <row r="742">
          <cell r="D742">
            <v>197739968</v>
          </cell>
          <cell r="E742">
            <v>2014</v>
          </cell>
        </row>
        <row r="743">
          <cell r="D743">
            <v>197918604</v>
          </cell>
          <cell r="E743">
            <v>2014</v>
          </cell>
        </row>
        <row r="744">
          <cell r="D744">
            <v>197925372</v>
          </cell>
          <cell r="E744">
            <v>2014</v>
          </cell>
        </row>
        <row r="745">
          <cell r="D745">
            <v>197626366</v>
          </cell>
          <cell r="E745">
            <v>2014</v>
          </cell>
        </row>
        <row r="746">
          <cell r="D746">
            <v>904050000</v>
          </cell>
          <cell r="E746">
            <v>2014</v>
          </cell>
        </row>
        <row r="747">
          <cell r="D747">
            <v>173287568.5703457</v>
          </cell>
          <cell r="E747">
            <v>2014</v>
          </cell>
        </row>
        <row r="748">
          <cell r="D748">
            <v>194364451.48156792</v>
          </cell>
          <cell r="E748">
            <v>2014</v>
          </cell>
        </row>
        <row r="749">
          <cell r="D749">
            <v>194266334.13678473</v>
          </cell>
          <cell r="E749">
            <v>2014</v>
          </cell>
        </row>
        <row r="750">
          <cell r="D750">
            <v>194205094.58212945</v>
          </cell>
          <cell r="E750">
            <v>2014</v>
          </cell>
        </row>
        <row r="751">
          <cell r="D751">
            <v>186951267.2291722</v>
          </cell>
          <cell r="E751">
            <v>2014</v>
          </cell>
        </row>
        <row r="752">
          <cell r="D752">
            <v>1101649000</v>
          </cell>
          <cell r="E752">
            <v>2014</v>
          </cell>
        </row>
        <row r="753">
          <cell r="D753">
            <v>201132000</v>
          </cell>
          <cell r="E753">
            <v>2014</v>
          </cell>
        </row>
        <row r="754">
          <cell r="D754">
            <v>150472353.22522232</v>
          </cell>
          <cell r="E754">
            <v>2014</v>
          </cell>
        </row>
        <row r="755">
          <cell r="D755">
            <v>150140095.77079391</v>
          </cell>
          <cell r="E755">
            <v>2014</v>
          </cell>
        </row>
        <row r="756">
          <cell r="D756">
            <v>199807551.00398377</v>
          </cell>
          <cell r="E756">
            <v>2014</v>
          </cell>
        </row>
        <row r="757">
          <cell r="D757">
            <v>199202385.13592538</v>
          </cell>
          <cell r="E757">
            <v>2014</v>
          </cell>
        </row>
        <row r="758">
          <cell r="D758">
            <v>199168358.08113036</v>
          </cell>
          <cell r="E758">
            <v>2014</v>
          </cell>
        </row>
        <row r="759">
          <cell r="D759">
            <v>149118563.66056189</v>
          </cell>
          <cell r="E759">
            <v>2014</v>
          </cell>
        </row>
        <row r="760">
          <cell r="D760">
            <v>199192377.17863271</v>
          </cell>
          <cell r="E760">
            <v>2014</v>
          </cell>
        </row>
        <row r="761">
          <cell r="D761">
            <v>199293457.54728854</v>
          </cell>
          <cell r="E761">
            <v>2014</v>
          </cell>
        </row>
        <row r="762">
          <cell r="D762">
            <v>199223401.84623992</v>
          </cell>
          <cell r="E762">
            <v>2014</v>
          </cell>
        </row>
        <row r="763">
          <cell r="D763">
            <v>199256428.1053057</v>
          </cell>
          <cell r="E763">
            <v>2014</v>
          </cell>
        </row>
        <row r="764">
          <cell r="D764">
            <v>199240415.37363744</v>
          </cell>
          <cell r="E764">
            <v>2014</v>
          </cell>
        </row>
        <row r="765">
          <cell r="D765">
            <v>199287452.77291292</v>
          </cell>
          <cell r="E765">
            <v>2014</v>
          </cell>
        </row>
        <row r="766">
          <cell r="D766">
            <v>199229406.62061554</v>
          </cell>
          <cell r="E766">
            <v>2014</v>
          </cell>
        </row>
        <row r="767">
          <cell r="D767">
            <v>164213565.64507365</v>
          </cell>
          <cell r="E767">
            <v>2014</v>
          </cell>
        </row>
        <row r="768">
          <cell r="D768">
            <v>199158350.12383768</v>
          </cell>
          <cell r="E768">
            <v>2014</v>
          </cell>
        </row>
        <row r="769">
          <cell r="D769">
            <v>199310471.07468602</v>
          </cell>
          <cell r="E769">
            <v>2014</v>
          </cell>
        </row>
        <row r="770">
          <cell r="D770">
            <v>199179366.83415228</v>
          </cell>
          <cell r="E770">
            <v>2014</v>
          </cell>
        </row>
        <row r="771">
          <cell r="D771">
            <v>200305000</v>
          </cell>
          <cell r="E771">
            <v>2014</v>
          </cell>
        </row>
        <row r="772">
          <cell r="D772">
            <v>198265000</v>
          </cell>
          <cell r="E772">
            <v>2014</v>
          </cell>
        </row>
        <row r="773">
          <cell r="D773">
            <v>199600000</v>
          </cell>
          <cell r="E773">
            <v>2014</v>
          </cell>
        </row>
        <row r="774">
          <cell r="D774">
            <v>199532000</v>
          </cell>
          <cell r="E774">
            <v>2014</v>
          </cell>
        </row>
        <row r="775">
          <cell r="D775">
            <v>200050000</v>
          </cell>
          <cell r="E775">
            <v>2014</v>
          </cell>
        </row>
        <row r="776">
          <cell r="D776">
            <v>200200000</v>
          </cell>
          <cell r="E776">
            <v>2014</v>
          </cell>
        </row>
        <row r="777">
          <cell r="D777">
            <v>199710000</v>
          </cell>
          <cell r="E777">
            <v>2014</v>
          </cell>
        </row>
        <row r="778">
          <cell r="D778">
            <v>199750000</v>
          </cell>
          <cell r="E778">
            <v>2014</v>
          </cell>
        </row>
        <row r="779">
          <cell r="D779">
            <v>200025000</v>
          </cell>
          <cell r="E779">
            <v>2014</v>
          </cell>
        </row>
        <row r="780">
          <cell r="D780">
            <v>199930000</v>
          </cell>
          <cell r="E780">
            <v>2014</v>
          </cell>
        </row>
        <row r="781">
          <cell r="D781">
            <v>199000000</v>
          </cell>
          <cell r="E781">
            <v>2014</v>
          </cell>
        </row>
        <row r="782">
          <cell r="D782">
            <v>199167000</v>
          </cell>
          <cell r="E782">
            <v>2014</v>
          </cell>
        </row>
        <row r="783">
          <cell r="D783">
            <v>198300000</v>
          </cell>
          <cell r="E783">
            <v>2014</v>
          </cell>
        </row>
        <row r="784">
          <cell r="D784">
            <v>197650000</v>
          </cell>
          <cell r="E784">
            <v>2014</v>
          </cell>
        </row>
        <row r="785">
          <cell r="D785">
            <v>198150000</v>
          </cell>
          <cell r="E785">
            <v>2014</v>
          </cell>
        </row>
        <row r="786">
          <cell r="D786">
            <v>195475522</v>
          </cell>
          <cell r="E786">
            <v>2015</v>
          </cell>
        </row>
        <row r="787">
          <cell r="D787">
            <v>193579751</v>
          </cell>
          <cell r="E787">
            <v>2015</v>
          </cell>
        </row>
        <row r="788">
          <cell r="D788">
            <v>194854327</v>
          </cell>
          <cell r="E788">
            <v>2015</v>
          </cell>
        </row>
        <row r="789">
          <cell r="D789">
            <v>194008286</v>
          </cell>
          <cell r="E789">
            <v>2015</v>
          </cell>
        </row>
        <row r="790">
          <cell r="D790">
            <v>194273613</v>
          </cell>
          <cell r="E790">
            <v>2015</v>
          </cell>
        </row>
        <row r="791">
          <cell r="D791">
            <v>193725722</v>
          </cell>
          <cell r="E791">
            <v>2015</v>
          </cell>
        </row>
        <row r="792">
          <cell r="D792">
            <v>194683613</v>
          </cell>
          <cell r="E792">
            <v>2015</v>
          </cell>
        </row>
        <row r="793">
          <cell r="D793">
            <v>193951280</v>
          </cell>
          <cell r="E793">
            <v>2015</v>
          </cell>
        </row>
        <row r="794">
          <cell r="D794">
            <v>184030734</v>
          </cell>
          <cell r="E794">
            <v>2015</v>
          </cell>
        </row>
        <row r="795">
          <cell r="D795">
            <v>194469852</v>
          </cell>
          <cell r="E795">
            <v>2015</v>
          </cell>
        </row>
        <row r="796">
          <cell r="D796">
            <v>188897648</v>
          </cell>
          <cell r="E796">
            <v>2015</v>
          </cell>
        </row>
        <row r="797">
          <cell r="D797">
            <v>1374815000</v>
          </cell>
          <cell r="E797">
            <v>2015</v>
          </cell>
        </row>
        <row r="798">
          <cell r="D798">
            <v>1013490000</v>
          </cell>
          <cell r="E798">
            <v>2015</v>
          </cell>
        </row>
        <row r="799">
          <cell r="D799">
            <v>182640000</v>
          </cell>
          <cell r="E799">
            <v>2015</v>
          </cell>
        </row>
        <row r="800">
          <cell r="D800">
            <v>181790000</v>
          </cell>
          <cell r="E800">
            <v>2015</v>
          </cell>
        </row>
        <row r="801">
          <cell r="D801">
            <v>180955000</v>
          </cell>
          <cell r="E801">
            <v>2015</v>
          </cell>
        </row>
        <row r="802">
          <cell r="D802">
            <v>182340000</v>
          </cell>
          <cell r="E802">
            <v>2015</v>
          </cell>
        </row>
        <row r="803">
          <cell r="D803">
            <v>182140000</v>
          </cell>
          <cell r="E803">
            <v>2015</v>
          </cell>
        </row>
        <row r="804">
          <cell r="D804">
            <v>181304000</v>
          </cell>
          <cell r="E804">
            <v>2015</v>
          </cell>
        </row>
        <row r="805">
          <cell r="D805">
            <v>182524000</v>
          </cell>
          <cell r="E805">
            <v>2015</v>
          </cell>
        </row>
        <row r="806">
          <cell r="D806">
            <v>182932000</v>
          </cell>
          <cell r="E806">
            <v>2015</v>
          </cell>
        </row>
        <row r="807">
          <cell r="D807">
            <v>180962000</v>
          </cell>
          <cell r="E807">
            <v>2015</v>
          </cell>
        </row>
        <row r="808">
          <cell r="D808">
            <v>180961000</v>
          </cell>
          <cell r="E808">
            <v>2015</v>
          </cell>
        </row>
        <row r="809">
          <cell r="D809">
            <v>181590000</v>
          </cell>
          <cell r="E809">
            <v>2015</v>
          </cell>
        </row>
        <row r="810">
          <cell r="D810">
            <v>180145000</v>
          </cell>
          <cell r="E810">
            <v>2015</v>
          </cell>
        </row>
        <row r="811">
          <cell r="D811">
            <v>181404000</v>
          </cell>
          <cell r="E811">
            <v>2015</v>
          </cell>
        </row>
        <row r="812">
          <cell r="D812">
            <v>180771000</v>
          </cell>
          <cell r="E812">
            <v>2015</v>
          </cell>
        </row>
        <row r="813">
          <cell r="D813">
            <v>174040000</v>
          </cell>
          <cell r="E813">
            <v>2015</v>
          </cell>
        </row>
        <row r="814">
          <cell r="D814">
            <v>179840000</v>
          </cell>
          <cell r="E814">
            <v>2015</v>
          </cell>
        </row>
        <row r="815">
          <cell r="D815">
            <v>180140000</v>
          </cell>
          <cell r="E815">
            <v>2015</v>
          </cell>
        </row>
        <row r="816">
          <cell r="D816">
            <v>180040000</v>
          </cell>
          <cell r="E816">
            <v>2015</v>
          </cell>
        </row>
        <row r="817">
          <cell r="D817">
            <v>189350000</v>
          </cell>
          <cell r="E817">
            <v>2015</v>
          </cell>
        </row>
        <row r="818">
          <cell r="D818">
            <v>809566000</v>
          </cell>
          <cell r="E818">
            <v>2015</v>
          </cell>
        </row>
        <row r="819">
          <cell r="D819">
            <v>391901000</v>
          </cell>
          <cell r="E819">
            <v>2015</v>
          </cell>
        </row>
        <row r="820">
          <cell r="D820">
            <v>464259700</v>
          </cell>
          <cell r="E820">
            <v>2015</v>
          </cell>
        </row>
        <row r="821">
          <cell r="D821">
            <v>191981000</v>
          </cell>
          <cell r="E821">
            <v>2015</v>
          </cell>
        </row>
        <row r="822">
          <cell r="D822">
            <v>190936000</v>
          </cell>
          <cell r="E822">
            <v>2015</v>
          </cell>
        </row>
        <row r="823">
          <cell r="D823">
            <v>191500000</v>
          </cell>
          <cell r="E823">
            <v>2015</v>
          </cell>
        </row>
        <row r="824">
          <cell r="D824">
            <v>191200000</v>
          </cell>
          <cell r="E824">
            <v>2015</v>
          </cell>
        </row>
        <row r="825">
          <cell r="D825">
            <v>190820000</v>
          </cell>
          <cell r="E825">
            <v>2015</v>
          </cell>
        </row>
        <row r="826">
          <cell r="D826">
            <v>190360000</v>
          </cell>
          <cell r="E826">
            <v>2015</v>
          </cell>
        </row>
        <row r="827">
          <cell r="D827">
            <v>191477000</v>
          </cell>
          <cell r="E827">
            <v>2015</v>
          </cell>
        </row>
        <row r="828">
          <cell r="D828">
            <v>190690000</v>
          </cell>
          <cell r="E828">
            <v>2015</v>
          </cell>
        </row>
        <row r="829">
          <cell r="D829">
            <v>191846000</v>
          </cell>
          <cell r="E829">
            <v>2015</v>
          </cell>
        </row>
        <row r="830">
          <cell r="D830">
            <v>1241345150</v>
          </cell>
          <cell r="E830">
            <v>2015</v>
          </cell>
        </row>
        <row r="831">
          <cell r="D831">
            <v>34650000</v>
          </cell>
          <cell r="E831">
            <v>2016</v>
          </cell>
        </row>
        <row r="832">
          <cell r="D832">
            <v>1436621000</v>
          </cell>
          <cell r="E832">
            <v>2016</v>
          </cell>
        </row>
        <row r="833">
          <cell r="D833">
            <v>1469936000</v>
          </cell>
          <cell r="E833">
            <v>2016</v>
          </cell>
        </row>
        <row r="834">
          <cell r="D834">
            <v>343248700</v>
          </cell>
          <cell r="E834">
            <v>2016</v>
          </cell>
        </row>
        <row r="835">
          <cell r="D835">
            <v>671012000</v>
          </cell>
          <cell r="E835">
            <v>2016</v>
          </cell>
        </row>
        <row r="836">
          <cell r="D836">
            <v>604876000</v>
          </cell>
          <cell r="E836">
            <v>2016</v>
          </cell>
        </row>
        <row r="837">
          <cell r="D837">
            <v>198750000</v>
          </cell>
          <cell r="E837">
            <v>2016</v>
          </cell>
        </row>
        <row r="838">
          <cell r="D838">
            <v>956331940.60419047</v>
          </cell>
          <cell r="E838">
            <v>2016</v>
          </cell>
        </row>
        <row r="839">
          <cell r="D839">
            <v>336929357.28234023</v>
          </cell>
          <cell r="E839">
            <v>2016</v>
          </cell>
        </row>
        <row r="840">
          <cell r="D840">
            <v>1135941291.9377246</v>
          </cell>
          <cell r="E840">
            <v>2016</v>
          </cell>
        </row>
        <row r="841">
          <cell r="D841">
            <v>362743119.08185184</v>
          </cell>
          <cell r="E841">
            <v>2016</v>
          </cell>
        </row>
        <row r="842">
          <cell r="D842">
            <v>718915413.7353797</v>
          </cell>
          <cell r="E842">
            <v>2016</v>
          </cell>
        </row>
        <row r="843">
          <cell r="D843">
            <v>790283293.48653066</v>
          </cell>
          <cell r="E843">
            <v>2016</v>
          </cell>
        </row>
        <row r="844">
          <cell r="D844">
            <v>340989191.43586475</v>
          </cell>
          <cell r="E844">
            <v>2016</v>
          </cell>
        </row>
        <row r="845">
          <cell r="D845">
            <v>708347994.3886112</v>
          </cell>
          <cell r="E845">
            <v>2016</v>
          </cell>
        </row>
        <row r="846">
          <cell r="D846">
            <v>190702953</v>
          </cell>
          <cell r="E846">
            <v>2016</v>
          </cell>
        </row>
        <row r="847">
          <cell r="D847">
            <v>320329000</v>
          </cell>
          <cell r="E847">
            <v>2016</v>
          </cell>
        </row>
        <row r="848">
          <cell r="D848">
            <v>919375000</v>
          </cell>
          <cell r="E848">
            <v>2015</v>
          </cell>
        </row>
        <row r="849">
          <cell r="D849">
            <v>1775636000</v>
          </cell>
          <cell r="E849">
            <v>2015</v>
          </cell>
        </row>
        <row r="850">
          <cell r="D850">
            <v>314300000</v>
          </cell>
          <cell r="E850">
            <v>2015</v>
          </cell>
        </row>
        <row r="851">
          <cell r="D851">
            <v>0</v>
          </cell>
        </row>
        <row r="852">
          <cell r="D852">
            <v>0</v>
          </cell>
        </row>
        <row r="853">
          <cell r="D853">
            <v>0</v>
          </cell>
        </row>
        <row r="854">
          <cell r="D854">
            <v>0</v>
          </cell>
        </row>
        <row r="855">
          <cell r="D855">
            <v>0</v>
          </cell>
        </row>
        <row r="856">
          <cell r="D856">
            <v>0</v>
          </cell>
        </row>
        <row r="857">
          <cell r="D857">
            <v>0</v>
          </cell>
        </row>
        <row r="858">
          <cell r="D858">
            <v>0</v>
          </cell>
        </row>
        <row r="859">
          <cell r="D859">
            <v>0</v>
          </cell>
        </row>
        <row r="860">
          <cell r="D860">
            <v>0</v>
          </cell>
        </row>
        <row r="861">
          <cell r="D861">
            <v>0</v>
          </cell>
        </row>
        <row r="862">
          <cell r="D862">
            <v>0</v>
          </cell>
        </row>
        <row r="863">
          <cell r="D863">
            <v>0</v>
          </cell>
        </row>
        <row r="864">
          <cell r="D864">
            <v>0</v>
          </cell>
        </row>
        <row r="865">
          <cell r="D865">
            <v>0</v>
          </cell>
        </row>
        <row r="866">
          <cell r="D866">
            <v>0</v>
          </cell>
        </row>
        <row r="867">
          <cell r="D867">
            <v>0</v>
          </cell>
        </row>
        <row r="868">
          <cell r="D868">
            <v>0</v>
          </cell>
        </row>
        <row r="869">
          <cell r="D869">
            <v>0</v>
          </cell>
        </row>
        <row r="870">
          <cell r="D870">
            <v>0</v>
          </cell>
        </row>
        <row r="871">
          <cell r="D871">
            <v>0</v>
          </cell>
        </row>
        <row r="872">
          <cell r="D872">
            <v>0</v>
          </cell>
        </row>
        <row r="873">
          <cell r="D873">
            <v>0</v>
          </cell>
        </row>
        <row r="874">
          <cell r="D874">
            <v>0</v>
          </cell>
        </row>
        <row r="875">
          <cell r="D875">
            <v>0</v>
          </cell>
        </row>
        <row r="876">
          <cell r="D876">
            <v>0</v>
          </cell>
        </row>
        <row r="877">
          <cell r="D877">
            <v>0</v>
          </cell>
        </row>
        <row r="878">
          <cell r="D878">
            <v>0</v>
          </cell>
        </row>
        <row r="879">
          <cell r="D879">
            <v>0</v>
          </cell>
        </row>
        <row r="880">
          <cell r="D880">
            <v>0</v>
          </cell>
        </row>
        <row r="881">
          <cell r="D881">
            <v>0</v>
          </cell>
        </row>
        <row r="882">
          <cell r="D882">
            <v>0</v>
          </cell>
        </row>
        <row r="883">
          <cell r="D883">
            <v>0</v>
          </cell>
        </row>
        <row r="884">
          <cell r="D884">
            <v>0</v>
          </cell>
        </row>
        <row r="885">
          <cell r="D885">
            <v>0</v>
          </cell>
        </row>
        <row r="886">
          <cell r="D886">
            <v>0</v>
          </cell>
        </row>
        <row r="887">
          <cell r="D887">
            <v>0</v>
          </cell>
        </row>
        <row r="888">
          <cell r="D888">
            <v>0</v>
          </cell>
        </row>
        <row r="889">
          <cell r="D889">
            <v>0</v>
          </cell>
        </row>
        <row r="890">
          <cell r="D890">
            <v>0</v>
          </cell>
        </row>
        <row r="891">
          <cell r="D891">
            <v>0</v>
          </cell>
        </row>
        <row r="892">
          <cell r="D892">
            <v>0</v>
          </cell>
        </row>
        <row r="893">
          <cell r="D893">
            <v>0</v>
          </cell>
        </row>
        <row r="894">
          <cell r="D894">
            <v>0</v>
          </cell>
        </row>
        <row r="895">
          <cell r="D895">
            <v>0</v>
          </cell>
        </row>
        <row r="896">
          <cell r="D896">
            <v>0</v>
          </cell>
        </row>
        <row r="897">
          <cell r="D897">
            <v>0</v>
          </cell>
        </row>
        <row r="898">
          <cell r="D898">
            <v>0</v>
          </cell>
        </row>
        <row r="899">
          <cell r="D899">
            <v>0</v>
          </cell>
        </row>
        <row r="900">
          <cell r="D900">
            <v>0</v>
          </cell>
        </row>
        <row r="901">
          <cell r="D901">
            <v>0</v>
          </cell>
        </row>
        <row r="902">
          <cell r="D902">
            <v>0</v>
          </cell>
        </row>
        <row r="903">
          <cell r="D903">
            <v>0</v>
          </cell>
        </row>
        <row r="904">
          <cell r="D904">
            <v>0</v>
          </cell>
        </row>
        <row r="905">
          <cell r="D905">
            <v>0</v>
          </cell>
        </row>
        <row r="906">
          <cell r="D906">
            <v>0</v>
          </cell>
        </row>
        <row r="907">
          <cell r="D907">
            <v>0</v>
          </cell>
        </row>
        <row r="908">
          <cell r="D908">
            <v>0</v>
          </cell>
        </row>
        <row r="909">
          <cell r="D909">
            <v>0</v>
          </cell>
        </row>
        <row r="910">
          <cell r="D910">
            <v>0</v>
          </cell>
        </row>
        <row r="911">
          <cell r="D911">
            <v>0</v>
          </cell>
        </row>
        <row r="912">
          <cell r="D912">
            <v>0</v>
          </cell>
        </row>
        <row r="913">
          <cell r="D913">
            <v>0</v>
          </cell>
        </row>
        <row r="914">
          <cell r="D914">
            <v>0</v>
          </cell>
        </row>
        <row r="915">
          <cell r="D915">
            <v>0</v>
          </cell>
        </row>
        <row r="916">
          <cell r="D916">
            <v>0</v>
          </cell>
        </row>
        <row r="917">
          <cell r="D917">
            <v>0</v>
          </cell>
        </row>
        <row r="918">
          <cell r="D918">
            <v>0</v>
          </cell>
        </row>
        <row r="919">
          <cell r="D919">
            <v>0</v>
          </cell>
        </row>
        <row r="920">
          <cell r="D920">
            <v>0</v>
          </cell>
        </row>
        <row r="921">
          <cell r="D921">
            <v>0</v>
          </cell>
        </row>
        <row r="922">
          <cell r="D922">
            <v>0</v>
          </cell>
        </row>
        <row r="923">
          <cell r="D923">
            <v>0</v>
          </cell>
        </row>
        <row r="924">
          <cell r="D924">
            <v>0</v>
          </cell>
        </row>
        <row r="925">
          <cell r="D925">
            <v>0</v>
          </cell>
        </row>
        <row r="926">
          <cell r="D926">
            <v>0</v>
          </cell>
        </row>
        <row r="927">
          <cell r="D927">
            <v>0</v>
          </cell>
        </row>
        <row r="928">
          <cell r="D928">
            <v>0</v>
          </cell>
        </row>
        <row r="929">
          <cell r="D929">
            <v>0</v>
          </cell>
        </row>
        <row r="930">
          <cell r="D930">
            <v>0</v>
          </cell>
        </row>
        <row r="931">
          <cell r="D931">
            <v>0</v>
          </cell>
        </row>
        <row r="932">
          <cell r="D932">
            <v>0</v>
          </cell>
        </row>
        <row r="933">
          <cell r="D933">
            <v>0</v>
          </cell>
        </row>
        <row r="934">
          <cell r="D934">
            <v>0</v>
          </cell>
        </row>
        <row r="935">
          <cell r="D935">
            <v>0</v>
          </cell>
        </row>
        <row r="936">
          <cell r="D936">
            <v>0</v>
          </cell>
        </row>
        <row r="937">
          <cell r="D937">
            <v>0</v>
          </cell>
        </row>
        <row r="938">
          <cell r="D938">
            <v>0</v>
          </cell>
        </row>
        <row r="939">
          <cell r="D939">
            <v>0</v>
          </cell>
        </row>
        <row r="940">
          <cell r="D940">
            <v>0</v>
          </cell>
        </row>
        <row r="941">
          <cell r="D941">
            <v>0</v>
          </cell>
        </row>
        <row r="942">
          <cell r="D942">
            <v>0</v>
          </cell>
        </row>
        <row r="943">
          <cell r="D943">
            <v>0</v>
          </cell>
        </row>
        <row r="944">
          <cell r="D944">
            <v>0</v>
          </cell>
        </row>
        <row r="945">
          <cell r="D945">
            <v>0</v>
          </cell>
        </row>
        <row r="946">
          <cell r="D946">
            <v>0</v>
          </cell>
        </row>
        <row r="947">
          <cell r="D947">
            <v>0</v>
          </cell>
        </row>
        <row r="948">
          <cell r="D948">
            <v>0</v>
          </cell>
        </row>
        <row r="949">
          <cell r="D949">
            <v>0</v>
          </cell>
        </row>
        <row r="950">
          <cell r="D950">
            <v>0</v>
          </cell>
        </row>
        <row r="951">
          <cell r="D951">
            <v>0</v>
          </cell>
        </row>
        <row r="952">
          <cell r="D952">
            <v>0</v>
          </cell>
        </row>
        <row r="953">
          <cell r="D953">
            <v>0</v>
          </cell>
        </row>
        <row r="954">
          <cell r="D954">
            <v>0</v>
          </cell>
        </row>
        <row r="955">
          <cell r="D955">
            <v>0</v>
          </cell>
        </row>
        <row r="956">
          <cell r="D956">
            <v>0</v>
          </cell>
        </row>
        <row r="957">
          <cell r="D957">
            <v>0</v>
          </cell>
        </row>
        <row r="958">
          <cell r="D958">
            <v>0</v>
          </cell>
        </row>
        <row r="959">
          <cell r="D959">
            <v>0</v>
          </cell>
        </row>
        <row r="960">
          <cell r="D960">
            <v>0</v>
          </cell>
        </row>
        <row r="961">
          <cell r="D961">
            <v>0</v>
          </cell>
        </row>
        <row r="962">
          <cell r="D962">
            <v>0</v>
          </cell>
        </row>
        <row r="963">
          <cell r="D963">
            <v>0</v>
          </cell>
        </row>
        <row r="964">
          <cell r="D964">
            <v>0</v>
          </cell>
        </row>
        <row r="965">
          <cell r="D965">
            <v>0</v>
          </cell>
        </row>
        <row r="966">
          <cell r="D966">
            <v>0</v>
          </cell>
        </row>
        <row r="967">
          <cell r="D967">
            <v>0</v>
          </cell>
        </row>
        <row r="968">
          <cell r="D968">
            <v>0</v>
          </cell>
        </row>
        <row r="969">
          <cell r="D969">
            <v>0</v>
          </cell>
        </row>
        <row r="970">
          <cell r="D970">
            <v>0</v>
          </cell>
        </row>
        <row r="971">
          <cell r="D971">
            <v>0</v>
          </cell>
        </row>
        <row r="972">
          <cell r="D972">
            <v>0</v>
          </cell>
        </row>
        <row r="973">
          <cell r="D973">
            <v>0</v>
          </cell>
        </row>
        <row r="974">
          <cell r="D974">
            <v>0</v>
          </cell>
        </row>
        <row r="975">
          <cell r="D975">
            <v>0</v>
          </cell>
        </row>
        <row r="976">
          <cell r="D976">
            <v>0</v>
          </cell>
        </row>
        <row r="977">
          <cell r="D977">
            <v>0</v>
          </cell>
        </row>
        <row r="978">
          <cell r="D978">
            <v>0</v>
          </cell>
        </row>
        <row r="979">
          <cell r="D979">
            <v>0</v>
          </cell>
        </row>
        <row r="980">
          <cell r="D980">
            <v>0</v>
          </cell>
        </row>
        <row r="981">
          <cell r="D981">
            <v>0</v>
          </cell>
        </row>
        <row r="982">
          <cell r="D982">
            <v>0</v>
          </cell>
        </row>
        <row r="983">
          <cell r="D983">
            <v>0</v>
          </cell>
        </row>
        <row r="984">
          <cell r="D984">
            <v>0</v>
          </cell>
        </row>
        <row r="985">
          <cell r="D985">
            <v>0</v>
          </cell>
        </row>
        <row r="986">
          <cell r="D986">
            <v>0</v>
          </cell>
        </row>
        <row r="987">
          <cell r="D987">
            <v>0</v>
          </cell>
        </row>
        <row r="988">
          <cell r="D988">
            <v>0</v>
          </cell>
        </row>
        <row r="989">
          <cell r="D989">
            <v>0</v>
          </cell>
        </row>
        <row r="990">
          <cell r="D990">
            <v>0</v>
          </cell>
        </row>
        <row r="991">
          <cell r="D991">
            <v>0</v>
          </cell>
        </row>
        <row r="992">
          <cell r="D992">
            <v>0</v>
          </cell>
        </row>
        <row r="993">
          <cell r="D993">
            <v>0</v>
          </cell>
        </row>
        <row r="994">
          <cell r="D994">
            <v>0</v>
          </cell>
        </row>
        <row r="995">
          <cell r="D995">
            <v>0</v>
          </cell>
        </row>
        <row r="996">
          <cell r="D996">
            <v>0</v>
          </cell>
        </row>
        <row r="997">
          <cell r="D997">
            <v>0</v>
          </cell>
        </row>
        <row r="998">
          <cell r="D998">
            <v>0</v>
          </cell>
        </row>
        <row r="999">
          <cell r="D999">
            <v>0</v>
          </cell>
        </row>
        <row r="1000">
          <cell r="D1000">
            <v>0</v>
          </cell>
        </row>
        <row r="1001">
          <cell r="D1001">
            <v>0</v>
          </cell>
        </row>
        <row r="1002">
          <cell r="D1002">
            <v>0</v>
          </cell>
        </row>
        <row r="1003">
          <cell r="D1003">
            <v>0</v>
          </cell>
        </row>
        <row r="1004">
          <cell r="D1004">
            <v>0</v>
          </cell>
        </row>
        <row r="1005">
          <cell r="D1005">
            <v>0</v>
          </cell>
        </row>
        <row r="1006">
          <cell r="D1006">
            <v>0</v>
          </cell>
        </row>
        <row r="1007">
          <cell r="D1007">
            <v>0</v>
          </cell>
        </row>
        <row r="1008">
          <cell r="D1008">
            <v>0</v>
          </cell>
        </row>
        <row r="1009">
          <cell r="D1009">
            <v>0</v>
          </cell>
        </row>
        <row r="1010">
          <cell r="D1010">
            <v>0</v>
          </cell>
        </row>
        <row r="1011">
          <cell r="D1011">
            <v>0</v>
          </cell>
        </row>
        <row r="1012">
          <cell r="D1012">
            <v>0</v>
          </cell>
        </row>
        <row r="1013">
          <cell r="D1013">
            <v>0</v>
          </cell>
        </row>
        <row r="1014">
          <cell r="D1014">
            <v>0</v>
          </cell>
        </row>
        <row r="1015">
          <cell r="D1015">
            <v>0</v>
          </cell>
        </row>
        <row r="1016">
          <cell r="D1016">
            <v>0</v>
          </cell>
        </row>
        <row r="1017">
          <cell r="D1017">
            <v>0</v>
          </cell>
        </row>
        <row r="1018">
          <cell r="D1018">
            <v>0</v>
          </cell>
        </row>
        <row r="1019">
          <cell r="D1019">
            <v>0</v>
          </cell>
        </row>
        <row r="1020">
          <cell r="D1020">
            <v>0</v>
          </cell>
        </row>
        <row r="1021">
          <cell r="D1021">
            <v>0</v>
          </cell>
        </row>
        <row r="1022">
          <cell r="D1022">
            <v>0</v>
          </cell>
        </row>
        <row r="1023">
          <cell r="D1023">
            <v>0</v>
          </cell>
        </row>
        <row r="1024">
          <cell r="D1024">
            <v>0</v>
          </cell>
        </row>
        <row r="1025">
          <cell r="D1025">
            <v>0</v>
          </cell>
        </row>
        <row r="1026">
          <cell r="D1026">
            <v>0</v>
          </cell>
        </row>
        <row r="1027">
          <cell r="D1027">
            <v>0</v>
          </cell>
        </row>
        <row r="1028">
          <cell r="D1028">
            <v>0</v>
          </cell>
        </row>
        <row r="1029">
          <cell r="D1029">
            <v>0</v>
          </cell>
        </row>
        <row r="1030">
          <cell r="D1030">
            <v>0</v>
          </cell>
        </row>
        <row r="1031">
          <cell r="D1031">
            <v>0</v>
          </cell>
        </row>
        <row r="1032">
          <cell r="D1032">
            <v>0</v>
          </cell>
        </row>
        <row r="1033">
          <cell r="D1033">
            <v>0</v>
          </cell>
        </row>
        <row r="1034">
          <cell r="D1034">
            <v>0</v>
          </cell>
        </row>
        <row r="1035">
          <cell r="D1035">
            <v>0</v>
          </cell>
        </row>
        <row r="1036">
          <cell r="D1036">
            <v>0</v>
          </cell>
        </row>
        <row r="1037">
          <cell r="D1037">
            <v>0</v>
          </cell>
        </row>
        <row r="1038">
          <cell r="D1038">
            <v>0</v>
          </cell>
        </row>
        <row r="1039">
          <cell r="D1039">
            <v>0</v>
          </cell>
        </row>
        <row r="1040">
          <cell r="D1040">
            <v>0</v>
          </cell>
        </row>
        <row r="1041">
          <cell r="D1041">
            <v>0</v>
          </cell>
        </row>
        <row r="1042">
          <cell r="D1042">
            <v>0</v>
          </cell>
        </row>
        <row r="1043">
          <cell r="D1043">
            <v>0</v>
          </cell>
        </row>
        <row r="1044">
          <cell r="D1044">
            <v>0</v>
          </cell>
        </row>
        <row r="1045">
          <cell r="D1045">
            <v>0</v>
          </cell>
        </row>
        <row r="1046">
          <cell r="D1046">
            <v>0</v>
          </cell>
        </row>
        <row r="1047">
          <cell r="D1047">
            <v>0</v>
          </cell>
        </row>
        <row r="1048">
          <cell r="D1048">
            <v>0</v>
          </cell>
        </row>
        <row r="1049">
          <cell r="D1049">
            <v>0</v>
          </cell>
        </row>
        <row r="1050">
          <cell r="D1050">
            <v>0</v>
          </cell>
        </row>
        <row r="1051">
          <cell r="D1051">
            <v>0</v>
          </cell>
        </row>
        <row r="1052">
          <cell r="D1052">
            <v>0</v>
          </cell>
        </row>
        <row r="1053">
          <cell r="D1053">
            <v>0</v>
          </cell>
        </row>
        <row r="1054">
          <cell r="D1054">
            <v>0</v>
          </cell>
        </row>
        <row r="1055">
          <cell r="D1055">
            <v>0</v>
          </cell>
        </row>
        <row r="1056">
          <cell r="D1056">
            <v>0</v>
          </cell>
        </row>
        <row r="1057">
          <cell r="D1057">
            <v>0</v>
          </cell>
        </row>
        <row r="1058">
          <cell r="D1058">
            <v>0</v>
          </cell>
        </row>
        <row r="1059">
          <cell r="D1059">
            <v>0</v>
          </cell>
        </row>
        <row r="1060">
          <cell r="D1060">
            <v>0</v>
          </cell>
        </row>
        <row r="1061">
          <cell r="D1061">
            <v>0</v>
          </cell>
        </row>
        <row r="1062">
          <cell r="D1062">
            <v>0</v>
          </cell>
        </row>
        <row r="1063">
          <cell r="D1063">
            <v>0</v>
          </cell>
        </row>
        <row r="1064">
          <cell r="D1064">
            <v>0</v>
          </cell>
        </row>
        <row r="1065">
          <cell r="D1065">
            <v>0</v>
          </cell>
        </row>
        <row r="1066">
          <cell r="D1066">
            <v>0</v>
          </cell>
        </row>
        <row r="1067">
          <cell r="D1067">
            <v>0</v>
          </cell>
        </row>
        <row r="1068">
          <cell r="D1068">
            <v>0</v>
          </cell>
        </row>
        <row r="1069">
          <cell r="D1069">
            <v>0</v>
          </cell>
        </row>
        <row r="1070">
          <cell r="D1070">
            <v>0</v>
          </cell>
        </row>
        <row r="1071">
          <cell r="D1071">
            <v>0</v>
          </cell>
        </row>
        <row r="1072">
          <cell r="D1072">
            <v>0</v>
          </cell>
        </row>
        <row r="1073">
          <cell r="D1073">
            <v>0</v>
          </cell>
        </row>
        <row r="1074">
          <cell r="D1074">
            <v>0</v>
          </cell>
        </row>
        <row r="1075">
          <cell r="D1075">
            <v>0</v>
          </cell>
        </row>
        <row r="1076">
          <cell r="D1076">
            <v>0</v>
          </cell>
        </row>
        <row r="1077">
          <cell r="D1077">
            <v>0</v>
          </cell>
        </row>
        <row r="1078">
          <cell r="D1078">
            <v>0</v>
          </cell>
        </row>
        <row r="1079">
          <cell r="D1079">
            <v>0</v>
          </cell>
        </row>
        <row r="1080">
          <cell r="D1080">
            <v>0</v>
          </cell>
        </row>
        <row r="1081">
          <cell r="D1081">
            <v>0</v>
          </cell>
        </row>
        <row r="1082">
          <cell r="D1082">
            <v>0</v>
          </cell>
        </row>
        <row r="1083">
          <cell r="D1083">
            <v>0</v>
          </cell>
        </row>
        <row r="1084">
          <cell r="D1084">
            <v>0</v>
          </cell>
        </row>
        <row r="1085">
          <cell r="D1085">
            <v>0</v>
          </cell>
        </row>
        <row r="1086">
          <cell r="D1086">
            <v>0</v>
          </cell>
        </row>
        <row r="1087">
          <cell r="D1087">
            <v>0</v>
          </cell>
        </row>
        <row r="1088">
          <cell r="D1088">
            <v>0</v>
          </cell>
        </row>
        <row r="1089">
          <cell r="D1089">
            <v>0</v>
          </cell>
        </row>
        <row r="1090">
          <cell r="D1090">
            <v>0</v>
          </cell>
        </row>
        <row r="1091">
          <cell r="D1091">
            <v>0</v>
          </cell>
        </row>
        <row r="1092">
          <cell r="D1092">
            <v>0</v>
          </cell>
        </row>
        <row r="1093">
          <cell r="D1093">
            <v>0</v>
          </cell>
        </row>
        <row r="1094">
          <cell r="D1094">
            <v>0</v>
          </cell>
        </row>
        <row r="1095">
          <cell r="D1095">
            <v>0</v>
          </cell>
        </row>
        <row r="1096">
          <cell r="D1096">
            <v>0</v>
          </cell>
        </row>
        <row r="1097">
          <cell r="D1097">
            <v>0</v>
          </cell>
        </row>
        <row r="1098">
          <cell r="D1098">
            <v>0</v>
          </cell>
        </row>
        <row r="1099">
          <cell r="D1099">
            <v>0</v>
          </cell>
        </row>
        <row r="1100">
          <cell r="D1100">
            <v>0</v>
          </cell>
        </row>
        <row r="1101">
          <cell r="D1101">
            <v>0</v>
          </cell>
        </row>
        <row r="1102">
          <cell r="D1102">
            <v>0</v>
          </cell>
        </row>
        <row r="1103">
          <cell r="D1103">
            <v>0</v>
          </cell>
        </row>
        <row r="1104">
          <cell r="D1104">
            <v>0</v>
          </cell>
        </row>
        <row r="1105">
          <cell r="D1105">
            <v>0</v>
          </cell>
        </row>
        <row r="1106">
          <cell r="D1106">
            <v>0</v>
          </cell>
        </row>
        <row r="1107">
          <cell r="D1107">
            <v>0</v>
          </cell>
        </row>
        <row r="1108">
          <cell r="D1108">
            <v>0</v>
          </cell>
        </row>
        <row r="1109">
          <cell r="D1109">
            <v>0</v>
          </cell>
        </row>
        <row r="1110">
          <cell r="D1110">
            <v>0</v>
          </cell>
        </row>
        <row r="1111">
          <cell r="D1111">
            <v>0</v>
          </cell>
        </row>
        <row r="1112">
          <cell r="D1112">
            <v>0</v>
          </cell>
        </row>
        <row r="1113">
          <cell r="D1113">
            <v>0</v>
          </cell>
        </row>
        <row r="1114">
          <cell r="D1114">
            <v>0</v>
          </cell>
        </row>
        <row r="1115">
          <cell r="D1115">
            <v>0</v>
          </cell>
        </row>
        <row r="1116">
          <cell r="D1116">
            <v>0</v>
          </cell>
        </row>
        <row r="1117">
          <cell r="D1117">
            <v>0</v>
          </cell>
        </row>
        <row r="1118">
          <cell r="D1118">
            <v>0</v>
          </cell>
        </row>
        <row r="1119">
          <cell r="D1119">
            <v>0</v>
          </cell>
        </row>
        <row r="1120">
          <cell r="D1120">
            <v>0</v>
          </cell>
        </row>
        <row r="1121">
          <cell r="D1121">
            <v>0</v>
          </cell>
        </row>
        <row r="1122">
          <cell r="D1122">
            <v>0</v>
          </cell>
        </row>
        <row r="1123">
          <cell r="D1123">
            <v>0</v>
          </cell>
        </row>
        <row r="1124">
          <cell r="D1124">
            <v>0</v>
          </cell>
        </row>
        <row r="1125">
          <cell r="D1125">
            <v>0</v>
          </cell>
        </row>
        <row r="1126">
          <cell r="D1126">
            <v>0</v>
          </cell>
        </row>
        <row r="1127">
          <cell r="D1127">
            <v>0</v>
          </cell>
        </row>
        <row r="1128">
          <cell r="D1128">
            <v>0</v>
          </cell>
        </row>
        <row r="1129">
          <cell r="D1129">
            <v>0</v>
          </cell>
        </row>
        <row r="1130">
          <cell r="D1130">
            <v>0</v>
          </cell>
        </row>
        <row r="1131">
          <cell r="D1131">
            <v>0</v>
          </cell>
        </row>
        <row r="1132">
          <cell r="D1132">
            <v>0</v>
          </cell>
        </row>
        <row r="1133">
          <cell r="D1133">
            <v>0</v>
          </cell>
        </row>
        <row r="1134">
          <cell r="D1134">
            <v>0</v>
          </cell>
        </row>
        <row r="1135">
          <cell r="D1135">
            <v>0</v>
          </cell>
        </row>
        <row r="1136">
          <cell r="D1136">
            <v>0</v>
          </cell>
        </row>
        <row r="1137">
          <cell r="D1137">
            <v>0</v>
          </cell>
        </row>
        <row r="1138">
          <cell r="D1138">
            <v>0</v>
          </cell>
        </row>
        <row r="1139">
          <cell r="D1139">
            <v>0</v>
          </cell>
        </row>
        <row r="1140">
          <cell r="D1140">
            <v>0</v>
          </cell>
        </row>
        <row r="1141">
          <cell r="D1141">
            <v>0</v>
          </cell>
        </row>
        <row r="1142">
          <cell r="D1142">
            <v>0</v>
          </cell>
        </row>
        <row r="1143">
          <cell r="D1143">
            <v>0</v>
          </cell>
        </row>
        <row r="1144">
          <cell r="D1144">
            <v>0</v>
          </cell>
        </row>
        <row r="1145">
          <cell r="D1145">
            <v>0</v>
          </cell>
        </row>
        <row r="1146">
          <cell r="D1146">
            <v>0</v>
          </cell>
        </row>
        <row r="1147">
          <cell r="D1147">
            <v>0</v>
          </cell>
        </row>
        <row r="1148">
          <cell r="D1148">
            <v>0</v>
          </cell>
        </row>
        <row r="1149">
          <cell r="D1149">
            <v>0</v>
          </cell>
        </row>
        <row r="1150">
          <cell r="D1150">
            <v>0</v>
          </cell>
        </row>
        <row r="1151">
          <cell r="D1151">
            <v>0</v>
          </cell>
        </row>
        <row r="1152">
          <cell r="D1152">
            <v>0</v>
          </cell>
        </row>
        <row r="1153">
          <cell r="D1153">
            <v>0</v>
          </cell>
        </row>
        <row r="1154">
          <cell r="D1154">
            <v>0</v>
          </cell>
        </row>
        <row r="1155">
          <cell r="D1155">
            <v>0</v>
          </cell>
        </row>
        <row r="1156">
          <cell r="D1156">
            <v>0</v>
          </cell>
        </row>
        <row r="1157">
          <cell r="D1157">
            <v>0</v>
          </cell>
        </row>
        <row r="1158">
          <cell r="D1158">
            <v>0</v>
          </cell>
        </row>
        <row r="1159">
          <cell r="D1159">
            <v>0</v>
          </cell>
        </row>
        <row r="1160">
          <cell r="D1160">
            <v>0</v>
          </cell>
        </row>
        <row r="1161">
          <cell r="D1161">
            <v>0</v>
          </cell>
        </row>
        <row r="1162">
          <cell r="D1162">
            <v>0</v>
          </cell>
        </row>
        <row r="1163">
          <cell r="D1163">
            <v>0</v>
          </cell>
        </row>
        <row r="1164">
          <cell r="D1164">
            <v>0</v>
          </cell>
        </row>
        <row r="1165">
          <cell r="D1165">
            <v>0</v>
          </cell>
        </row>
        <row r="1166">
          <cell r="D1166">
            <v>0</v>
          </cell>
        </row>
        <row r="1167">
          <cell r="D1167">
            <v>0</v>
          </cell>
        </row>
        <row r="1168">
          <cell r="D1168">
            <v>0</v>
          </cell>
        </row>
        <row r="1169">
          <cell r="D1169">
            <v>0</v>
          </cell>
        </row>
        <row r="1170">
          <cell r="D1170">
            <v>0</v>
          </cell>
        </row>
        <row r="1171">
          <cell r="D1171">
            <v>0</v>
          </cell>
        </row>
        <row r="1172">
          <cell r="D1172">
            <v>0</v>
          </cell>
        </row>
        <row r="1173">
          <cell r="D1173">
            <v>0</v>
          </cell>
        </row>
        <row r="1174">
          <cell r="D1174">
            <v>0</v>
          </cell>
        </row>
        <row r="1175">
          <cell r="D1175">
            <v>0</v>
          </cell>
        </row>
        <row r="1176">
          <cell r="D1176">
            <v>0</v>
          </cell>
        </row>
        <row r="1177">
          <cell r="D1177">
            <v>0</v>
          </cell>
        </row>
        <row r="1178">
          <cell r="D1178">
            <v>0</v>
          </cell>
        </row>
        <row r="1179">
          <cell r="D1179">
            <v>0</v>
          </cell>
        </row>
        <row r="1180">
          <cell r="D1180">
            <v>0</v>
          </cell>
        </row>
        <row r="1181">
          <cell r="D1181">
            <v>0</v>
          </cell>
        </row>
        <row r="1182">
          <cell r="D1182">
            <v>0</v>
          </cell>
        </row>
        <row r="1183">
          <cell r="D1183">
            <v>0</v>
          </cell>
        </row>
        <row r="1184">
          <cell r="D1184">
            <v>0</v>
          </cell>
        </row>
        <row r="1185">
          <cell r="D1185">
            <v>0</v>
          </cell>
        </row>
        <row r="1186">
          <cell r="D1186">
            <v>0</v>
          </cell>
        </row>
        <row r="1187">
          <cell r="D1187">
            <v>0</v>
          </cell>
        </row>
        <row r="1188">
          <cell r="D1188">
            <v>0</v>
          </cell>
        </row>
        <row r="1189">
          <cell r="D1189">
            <v>0</v>
          </cell>
        </row>
        <row r="1190">
          <cell r="D1190">
            <v>0</v>
          </cell>
        </row>
        <row r="1191">
          <cell r="D1191">
            <v>0</v>
          </cell>
        </row>
        <row r="1192">
          <cell r="D1192">
            <v>0</v>
          </cell>
        </row>
        <row r="1193">
          <cell r="D1193">
            <v>0</v>
          </cell>
        </row>
        <row r="1194">
          <cell r="D1194">
            <v>0</v>
          </cell>
        </row>
        <row r="1195">
          <cell r="D1195">
            <v>0</v>
          </cell>
        </row>
        <row r="1196">
          <cell r="D1196">
            <v>0</v>
          </cell>
        </row>
        <row r="1197">
          <cell r="D1197">
            <v>0</v>
          </cell>
        </row>
        <row r="1198">
          <cell r="D1198">
            <v>0</v>
          </cell>
        </row>
        <row r="1199">
          <cell r="D1199">
            <v>0</v>
          </cell>
        </row>
        <row r="1200">
          <cell r="D1200">
            <v>0</v>
          </cell>
        </row>
        <row r="1201">
          <cell r="D1201">
            <v>0</v>
          </cell>
        </row>
        <row r="1202">
          <cell r="D1202">
            <v>0</v>
          </cell>
        </row>
        <row r="1203">
          <cell r="D1203">
            <v>0</v>
          </cell>
        </row>
        <row r="1204">
          <cell r="D1204">
            <v>0</v>
          </cell>
        </row>
        <row r="1205">
          <cell r="D1205">
            <v>0</v>
          </cell>
        </row>
        <row r="1206">
          <cell r="D1206">
            <v>0</v>
          </cell>
        </row>
        <row r="1207">
          <cell r="D1207">
            <v>0</v>
          </cell>
        </row>
        <row r="1208">
          <cell r="D1208">
            <v>0</v>
          </cell>
        </row>
        <row r="1209">
          <cell r="D1209">
            <v>0</v>
          </cell>
        </row>
        <row r="1210">
          <cell r="D1210">
            <v>0</v>
          </cell>
        </row>
        <row r="1211">
          <cell r="D1211">
            <v>0</v>
          </cell>
        </row>
        <row r="1212">
          <cell r="D1212">
            <v>0</v>
          </cell>
        </row>
        <row r="1213">
          <cell r="D1213">
            <v>0</v>
          </cell>
        </row>
        <row r="1214">
          <cell r="D1214">
            <v>0</v>
          </cell>
        </row>
        <row r="1215">
          <cell r="D1215">
            <v>0</v>
          </cell>
        </row>
        <row r="1216">
          <cell r="D1216">
            <v>0</v>
          </cell>
        </row>
        <row r="1217">
          <cell r="D1217">
            <v>0</v>
          </cell>
        </row>
        <row r="1218">
          <cell r="D1218">
            <v>0</v>
          </cell>
        </row>
        <row r="1219">
          <cell r="D1219">
            <v>0</v>
          </cell>
        </row>
        <row r="1220">
          <cell r="D1220">
            <v>0</v>
          </cell>
        </row>
        <row r="1221">
          <cell r="D1221">
            <v>0</v>
          </cell>
        </row>
        <row r="1222">
          <cell r="D1222">
            <v>0</v>
          </cell>
        </row>
        <row r="1223">
          <cell r="D1223">
            <v>0</v>
          </cell>
        </row>
        <row r="1224">
          <cell r="D1224">
            <v>0</v>
          </cell>
        </row>
        <row r="1225">
          <cell r="D1225">
            <v>0</v>
          </cell>
        </row>
        <row r="1226">
          <cell r="D1226">
            <v>0</v>
          </cell>
        </row>
        <row r="1227">
          <cell r="D1227">
            <v>0</v>
          </cell>
        </row>
        <row r="1228">
          <cell r="D1228">
            <v>0</v>
          </cell>
        </row>
        <row r="1229">
          <cell r="D1229">
            <v>0</v>
          </cell>
        </row>
        <row r="1230">
          <cell r="D1230">
            <v>0</v>
          </cell>
        </row>
        <row r="1231">
          <cell r="D1231">
            <v>0</v>
          </cell>
        </row>
        <row r="1232">
          <cell r="D1232">
            <v>0</v>
          </cell>
        </row>
        <row r="1233">
          <cell r="D1233">
            <v>0</v>
          </cell>
        </row>
        <row r="1234">
          <cell r="D1234">
            <v>0</v>
          </cell>
        </row>
        <row r="1235">
          <cell r="D1235">
            <v>0</v>
          </cell>
        </row>
        <row r="1236">
          <cell r="D1236">
            <v>0</v>
          </cell>
        </row>
        <row r="1237">
          <cell r="D1237">
            <v>0</v>
          </cell>
        </row>
        <row r="1238">
          <cell r="D1238">
            <v>0</v>
          </cell>
        </row>
        <row r="1239">
          <cell r="D1239">
            <v>0</v>
          </cell>
        </row>
        <row r="1240">
          <cell r="D1240">
            <v>0</v>
          </cell>
        </row>
        <row r="1241">
          <cell r="D1241">
            <v>0</v>
          </cell>
        </row>
        <row r="1242">
          <cell r="D1242">
            <v>0</v>
          </cell>
        </row>
        <row r="1243">
          <cell r="D1243">
            <v>0</v>
          </cell>
        </row>
        <row r="1244">
          <cell r="D1244">
            <v>0</v>
          </cell>
        </row>
        <row r="1245">
          <cell r="D1245">
            <v>0</v>
          </cell>
        </row>
        <row r="1246">
          <cell r="D1246">
            <v>0</v>
          </cell>
        </row>
        <row r="1247">
          <cell r="D1247">
            <v>0</v>
          </cell>
        </row>
        <row r="1248">
          <cell r="D1248">
            <v>0</v>
          </cell>
        </row>
        <row r="1249">
          <cell r="D1249">
            <v>0</v>
          </cell>
        </row>
        <row r="1250">
          <cell r="D1250">
            <v>0</v>
          </cell>
        </row>
        <row r="1251">
          <cell r="D1251">
            <v>0</v>
          </cell>
        </row>
        <row r="1252">
          <cell r="D1252">
            <v>0</v>
          </cell>
        </row>
        <row r="1253">
          <cell r="D1253">
            <v>0</v>
          </cell>
        </row>
        <row r="1254">
          <cell r="D1254">
            <v>0</v>
          </cell>
        </row>
        <row r="1255">
          <cell r="D1255">
            <v>0</v>
          </cell>
        </row>
        <row r="1256">
          <cell r="D1256">
            <v>0</v>
          </cell>
        </row>
        <row r="1257">
          <cell r="D1257">
            <v>0</v>
          </cell>
        </row>
        <row r="1258">
          <cell r="D1258">
            <v>0</v>
          </cell>
        </row>
        <row r="1259">
          <cell r="D1259">
            <v>0</v>
          </cell>
        </row>
        <row r="1260">
          <cell r="D1260">
            <v>0</v>
          </cell>
        </row>
        <row r="1261">
          <cell r="D1261">
            <v>0</v>
          </cell>
        </row>
        <row r="1262">
          <cell r="D1262">
            <v>0</v>
          </cell>
        </row>
        <row r="1263">
          <cell r="D1263">
            <v>0</v>
          </cell>
        </row>
        <row r="1264">
          <cell r="D1264">
            <v>0</v>
          </cell>
        </row>
        <row r="1265">
          <cell r="D1265">
            <v>0</v>
          </cell>
        </row>
        <row r="1266">
          <cell r="D1266">
            <v>0</v>
          </cell>
        </row>
        <row r="1267">
          <cell r="D1267">
            <v>0</v>
          </cell>
        </row>
        <row r="1268">
          <cell r="D1268">
            <v>0</v>
          </cell>
        </row>
        <row r="1269">
          <cell r="D1269">
            <v>0</v>
          </cell>
        </row>
        <row r="1270">
          <cell r="D1270">
            <v>0</v>
          </cell>
        </row>
        <row r="1271">
          <cell r="D1271">
            <v>0</v>
          </cell>
        </row>
        <row r="1272">
          <cell r="D1272">
            <v>0</v>
          </cell>
        </row>
        <row r="1273">
          <cell r="D1273">
            <v>0</v>
          </cell>
        </row>
        <row r="1274">
          <cell r="D1274">
            <v>0</v>
          </cell>
        </row>
        <row r="1275">
          <cell r="D1275">
            <v>0</v>
          </cell>
        </row>
        <row r="1276">
          <cell r="D1276">
            <v>0</v>
          </cell>
        </row>
        <row r="1277">
          <cell r="D1277">
            <v>0</v>
          </cell>
        </row>
        <row r="1278">
          <cell r="D1278">
            <v>0</v>
          </cell>
        </row>
        <row r="1279">
          <cell r="D1279">
            <v>0</v>
          </cell>
        </row>
        <row r="1280">
          <cell r="D1280">
            <v>0</v>
          </cell>
        </row>
        <row r="1281">
          <cell r="D1281">
            <v>0</v>
          </cell>
        </row>
        <row r="1282">
          <cell r="D1282">
            <v>0</v>
          </cell>
        </row>
        <row r="1283">
          <cell r="D1283">
            <v>0</v>
          </cell>
        </row>
        <row r="1284">
          <cell r="D1284">
            <v>0</v>
          </cell>
        </row>
        <row r="1285">
          <cell r="D1285">
            <v>0</v>
          </cell>
        </row>
        <row r="1286">
          <cell r="D1286">
            <v>0</v>
          </cell>
        </row>
        <row r="1287">
          <cell r="D1287">
            <v>0</v>
          </cell>
        </row>
        <row r="1288">
          <cell r="D1288">
            <v>0</v>
          </cell>
        </row>
        <row r="1289">
          <cell r="D1289">
            <v>0</v>
          </cell>
        </row>
        <row r="1290">
          <cell r="D1290">
            <v>0</v>
          </cell>
        </row>
        <row r="1291">
          <cell r="D1291">
            <v>0</v>
          </cell>
        </row>
        <row r="1292">
          <cell r="D1292">
            <v>0</v>
          </cell>
        </row>
        <row r="1293">
          <cell r="D1293">
            <v>0</v>
          </cell>
        </row>
        <row r="1294">
          <cell r="D1294">
            <v>0</v>
          </cell>
        </row>
        <row r="1295">
          <cell r="D1295">
            <v>0</v>
          </cell>
        </row>
        <row r="1296">
          <cell r="D1296">
            <v>0</v>
          </cell>
        </row>
        <row r="1297">
          <cell r="D1297">
            <v>0</v>
          </cell>
        </row>
        <row r="1298">
          <cell r="D1298">
            <v>0</v>
          </cell>
        </row>
        <row r="1299">
          <cell r="D1299">
            <v>0</v>
          </cell>
        </row>
        <row r="1300">
          <cell r="D1300">
            <v>0</v>
          </cell>
        </row>
        <row r="1301">
          <cell r="D1301">
            <v>0</v>
          </cell>
        </row>
        <row r="1302">
          <cell r="D1302">
            <v>0</v>
          </cell>
        </row>
        <row r="1303">
          <cell r="D1303">
            <v>0</v>
          </cell>
        </row>
        <row r="1304">
          <cell r="D1304">
            <v>0</v>
          </cell>
        </row>
        <row r="1305">
          <cell r="D1305">
            <v>0</v>
          </cell>
        </row>
        <row r="1306">
          <cell r="D1306">
            <v>0</v>
          </cell>
        </row>
        <row r="1307">
          <cell r="D1307">
            <v>0</v>
          </cell>
        </row>
        <row r="1308">
          <cell r="D1308">
            <v>0</v>
          </cell>
        </row>
        <row r="1309">
          <cell r="D1309">
            <v>0</v>
          </cell>
        </row>
        <row r="1310">
          <cell r="D1310">
            <v>0</v>
          </cell>
        </row>
        <row r="1311">
          <cell r="D1311">
            <v>0</v>
          </cell>
        </row>
        <row r="1312">
          <cell r="D1312">
            <v>0</v>
          </cell>
        </row>
        <row r="1313">
          <cell r="D1313">
            <v>0</v>
          </cell>
        </row>
        <row r="1314">
          <cell r="D1314">
            <v>0</v>
          </cell>
        </row>
        <row r="1315">
          <cell r="D1315">
            <v>0</v>
          </cell>
        </row>
        <row r="1316">
          <cell r="D1316">
            <v>0</v>
          </cell>
        </row>
        <row r="1317">
          <cell r="D1317">
            <v>0</v>
          </cell>
        </row>
        <row r="1318">
          <cell r="D1318">
            <v>0</v>
          </cell>
        </row>
        <row r="1319">
          <cell r="D1319">
            <v>0</v>
          </cell>
        </row>
        <row r="1320">
          <cell r="D1320">
            <v>0</v>
          </cell>
        </row>
        <row r="1321">
          <cell r="D1321">
            <v>0</v>
          </cell>
        </row>
        <row r="1322">
          <cell r="D1322">
            <v>0</v>
          </cell>
        </row>
        <row r="1323">
          <cell r="D1323">
            <v>0</v>
          </cell>
        </row>
        <row r="1324">
          <cell r="D1324">
            <v>0</v>
          </cell>
        </row>
        <row r="1325">
          <cell r="D1325">
            <v>0</v>
          </cell>
        </row>
        <row r="1326">
          <cell r="D1326">
            <v>0</v>
          </cell>
        </row>
        <row r="1327">
          <cell r="D1327">
            <v>0</v>
          </cell>
        </row>
        <row r="1328">
          <cell r="D1328">
            <v>0</v>
          </cell>
        </row>
        <row r="1329">
          <cell r="D1329">
            <v>0</v>
          </cell>
        </row>
        <row r="1330">
          <cell r="D1330">
            <v>0</v>
          </cell>
        </row>
        <row r="1331">
          <cell r="D1331">
            <v>0</v>
          </cell>
        </row>
        <row r="1332">
          <cell r="D1332">
            <v>0</v>
          </cell>
        </row>
        <row r="1333">
          <cell r="D1333">
            <v>0</v>
          </cell>
        </row>
        <row r="1334">
          <cell r="D1334">
            <v>0</v>
          </cell>
        </row>
        <row r="1335">
          <cell r="D1335">
            <v>0</v>
          </cell>
        </row>
        <row r="1336">
          <cell r="D1336">
            <v>0</v>
          </cell>
        </row>
        <row r="1337">
          <cell r="D1337">
            <v>0</v>
          </cell>
        </row>
        <row r="1338">
          <cell r="D1338">
            <v>0</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mur ekonomis"/>
      <sheetName val="KAPITAL JALAN"/>
      <sheetName val="KAPITAL BANGUNAN"/>
      <sheetName val="KEL"/>
      <sheetName val="kode barang"/>
    </sheetNames>
    <sheetDataSet>
      <sheetData sheetId="0" refreshError="1">
        <row r="1">
          <cell r="A1" t="str">
            <v>Kode aset</v>
          </cell>
          <cell r="B1" t="str">
            <v>nama aset</v>
          </cell>
          <cell r="C1" t="str">
            <v>masa manfaat</v>
          </cell>
        </row>
        <row r="2">
          <cell r="A2">
            <v>20201</v>
          </cell>
          <cell r="B2" t="str">
            <v xml:space="preserve">Alat-alat Besar Darat                                                                               </v>
          </cell>
          <cell r="C2">
            <v>10</v>
          </cell>
        </row>
        <row r="3">
          <cell r="A3">
            <v>20202</v>
          </cell>
          <cell r="B3" t="str">
            <v xml:space="preserve">Alat-alat Besar Apung                                                                               </v>
          </cell>
          <cell r="C3">
            <v>8</v>
          </cell>
        </row>
        <row r="4">
          <cell r="A4">
            <v>20203</v>
          </cell>
          <cell r="B4" t="str">
            <v xml:space="preserve">Alat Bantu                                                                                          </v>
          </cell>
          <cell r="C4">
            <v>7</v>
          </cell>
        </row>
        <row r="5">
          <cell r="A5">
            <v>20301</v>
          </cell>
          <cell r="B5" t="str">
            <v xml:space="preserve">Alat Angkutan Darat Bermotor                                                                        </v>
          </cell>
          <cell r="C5">
            <v>7</v>
          </cell>
        </row>
        <row r="6">
          <cell r="A6">
            <v>20302</v>
          </cell>
          <cell r="B6" t="str">
            <v xml:space="preserve">Alat Angkutan Darat Tak Bermotor                                                                    </v>
          </cell>
          <cell r="C6">
            <v>2</v>
          </cell>
        </row>
        <row r="7">
          <cell r="A7">
            <v>20303</v>
          </cell>
          <cell r="B7" t="str">
            <v xml:space="preserve">Alat Angkut Apung Bermotor                                                                          </v>
          </cell>
          <cell r="C7">
            <v>10</v>
          </cell>
        </row>
        <row r="8">
          <cell r="A8">
            <v>20304</v>
          </cell>
          <cell r="B8" t="str">
            <v xml:space="preserve">Alat Angkut Apung Tak Bermotor                                                                      </v>
          </cell>
          <cell r="C8">
            <v>3</v>
          </cell>
        </row>
        <row r="9">
          <cell r="A9">
            <v>20305</v>
          </cell>
          <cell r="B9" t="str">
            <v xml:space="preserve">Alat Angkut Bermotor Udara                                                                          </v>
          </cell>
          <cell r="C9">
            <v>20</v>
          </cell>
        </row>
        <row r="10">
          <cell r="A10">
            <v>20401</v>
          </cell>
          <cell r="B10" t="str">
            <v xml:space="preserve">Alat Bengkel Bermesin                                                                               </v>
          </cell>
          <cell r="C10">
            <v>10</v>
          </cell>
        </row>
        <row r="11">
          <cell r="A11">
            <v>20402</v>
          </cell>
          <cell r="B11" t="str">
            <v xml:space="preserve">Alat Bengkel Tak Bermesin                                                                           </v>
          </cell>
          <cell r="C11">
            <v>5</v>
          </cell>
        </row>
        <row r="12">
          <cell r="A12">
            <v>20403</v>
          </cell>
          <cell r="B12" t="str">
            <v xml:space="preserve">Alat Ukur                                                                                           </v>
          </cell>
          <cell r="C12">
            <v>5</v>
          </cell>
        </row>
        <row r="13">
          <cell r="A13">
            <v>20501</v>
          </cell>
          <cell r="B13" t="str">
            <v xml:space="preserve">Alat Pengolahan                                                                                     </v>
          </cell>
          <cell r="C13">
            <v>4</v>
          </cell>
        </row>
        <row r="14">
          <cell r="A14">
            <v>20502</v>
          </cell>
          <cell r="B14" t="str">
            <v xml:space="preserve">Alat Pemeliharaan Tanaman/Alat Penyimpanan                                                          </v>
          </cell>
          <cell r="C14">
            <v>4</v>
          </cell>
        </row>
        <row r="15">
          <cell r="A15">
            <v>20503</v>
          </cell>
          <cell r="B15" t="str">
            <v xml:space="preserve">Pengembangan Perbenihan / Pembibitan                                                                </v>
          </cell>
        </row>
        <row r="16">
          <cell r="A16">
            <v>20601</v>
          </cell>
          <cell r="B16" t="str">
            <v xml:space="preserve">Alat-alat Kantor                                                                                    </v>
          </cell>
          <cell r="C16">
            <v>5</v>
          </cell>
        </row>
        <row r="17">
          <cell r="A17">
            <v>20602</v>
          </cell>
          <cell r="B17" t="str">
            <v xml:space="preserve">Alat Rumah Tangga                                                                                   </v>
          </cell>
          <cell r="C17">
            <v>5</v>
          </cell>
        </row>
        <row r="18">
          <cell r="A18">
            <v>20603</v>
          </cell>
          <cell r="B18" t="str">
            <v xml:space="preserve">Komputer                                                                                            </v>
          </cell>
          <cell r="C18">
            <v>4</v>
          </cell>
        </row>
        <row r="19">
          <cell r="A19">
            <v>20604</v>
          </cell>
          <cell r="B19" t="str">
            <v xml:space="preserve">Meja dan Kursi Kerja  / Rapat Pejabat                                                               </v>
          </cell>
          <cell r="C19">
            <v>5</v>
          </cell>
        </row>
        <row r="20">
          <cell r="A20">
            <v>20701</v>
          </cell>
          <cell r="B20" t="str">
            <v xml:space="preserve">Alat Studio                                                                                         </v>
          </cell>
          <cell r="C20">
            <v>5</v>
          </cell>
        </row>
        <row r="21">
          <cell r="A21">
            <v>20702</v>
          </cell>
          <cell r="B21" t="str">
            <v xml:space="preserve">Alat Komunikasi                                                                                     </v>
          </cell>
          <cell r="C21">
            <v>5</v>
          </cell>
        </row>
        <row r="22">
          <cell r="A22">
            <v>20703</v>
          </cell>
          <cell r="B22" t="str">
            <v xml:space="preserve">PERALATAN PEMANCAR                                                                                  </v>
          </cell>
          <cell r="C22">
            <v>10</v>
          </cell>
        </row>
        <row r="23">
          <cell r="A23">
            <v>20801</v>
          </cell>
          <cell r="B23" t="str">
            <v xml:space="preserve">ALAT KEDOKTERAN                                                                                     </v>
          </cell>
          <cell r="C23">
            <v>5</v>
          </cell>
        </row>
        <row r="24">
          <cell r="A24">
            <v>20802</v>
          </cell>
          <cell r="B24" t="str">
            <v xml:space="preserve">ALAT KESEHATAN                                                                                      </v>
          </cell>
          <cell r="C24">
            <v>5</v>
          </cell>
        </row>
        <row r="25">
          <cell r="A25">
            <v>20901</v>
          </cell>
          <cell r="B25" t="str">
            <v xml:space="preserve">UNIT-UNIT LABORATOTIUM                                                                              </v>
          </cell>
          <cell r="C25">
            <v>8</v>
          </cell>
        </row>
        <row r="26">
          <cell r="A26">
            <v>20902</v>
          </cell>
          <cell r="B26" t="str">
            <v xml:space="preserve">ALAT PERAGA / PRAKTEK SEKOLAH                                                                       </v>
          </cell>
          <cell r="C26">
            <v>10</v>
          </cell>
        </row>
        <row r="27">
          <cell r="A27">
            <v>20903</v>
          </cell>
          <cell r="B27" t="str">
            <v xml:space="preserve">UNIT ALAT LABORATORIUM KIMIA NUKLIR                                                                 </v>
          </cell>
          <cell r="C27">
            <v>15</v>
          </cell>
        </row>
        <row r="28">
          <cell r="A28">
            <v>20904</v>
          </cell>
          <cell r="B28" t="str">
            <v xml:space="preserve">ALAT LABORATORY FISIKA NUKLIR / ELEKTRONIKA                                                         </v>
          </cell>
          <cell r="C28">
            <v>15</v>
          </cell>
        </row>
        <row r="29">
          <cell r="A29">
            <v>20905</v>
          </cell>
          <cell r="B29" t="str">
            <v xml:space="preserve">ALAT PROTEKSI RADIASI / PROTEKSI LINGKUNGAN                                                         </v>
          </cell>
          <cell r="C29">
            <v>10</v>
          </cell>
        </row>
        <row r="30">
          <cell r="A30">
            <v>20907</v>
          </cell>
          <cell r="B30" t="str">
            <v xml:space="preserve">ALAT LABORATORIUM LINGKUNGAN HIDUP                                                                  </v>
          </cell>
          <cell r="C30">
            <v>7</v>
          </cell>
        </row>
        <row r="31">
          <cell r="A31">
            <v>20908</v>
          </cell>
          <cell r="B31" t="str">
            <v xml:space="preserve">PERALATAN LABORATORIUM HYDRODINAMICA                                                                </v>
          </cell>
          <cell r="C31">
            <v>15</v>
          </cell>
        </row>
        <row r="32">
          <cell r="A32">
            <v>21001</v>
          </cell>
          <cell r="B32" t="str">
            <v xml:space="preserve">Senjata Api                                                                                         </v>
          </cell>
          <cell r="C32">
            <v>10</v>
          </cell>
        </row>
        <row r="33">
          <cell r="A33">
            <v>21002</v>
          </cell>
          <cell r="B33" t="str">
            <v xml:space="preserve">Persenjataan Non Senjata Api                                                                        </v>
          </cell>
          <cell r="C33">
            <v>3</v>
          </cell>
        </row>
        <row r="34">
          <cell r="A34">
            <v>21003</v>
          </cell>
          <cell r="B34" t="str">
            <v xml:space="preserve">Amunisi                                                                                             </v>
          </cell>
        </row>
        <row r="35">
          <cell r="A35">
            <v>21004</v>
          </cell>
          <cell r="B35" t="str">
            <v xml:space="preserve">SENJATA SINAR                                                                                       </v>
          </cell>
          <cell r="C35">
            <v>3</v>
          </cell>
        </row>
        <row r="36">
          <cell r="A36">
            <v>31101</v>
          </cell>
          <cell r="B36" t="str">
            <v xml:space="preserve">BANGUNAN GEDUNG TEMPAT KERJA  PERMANEN                                                              </v>
          </cell>
          <cell r="C36">
            <v>50</v>
          </cell>
        </row>
        <row r="37">
          <cell r="A37">
            <v>31102</v>
          </cell>
          <cell r="B37" t="str">
            <v xml:space="preserve">BANGUNAN GEDUNG TEMPAT TINGGAL  PERMANEN                                                            </v>
          </cell>
          <cell r="C37">
            <v>50</v>
          </cell>
        </row>
        <row r="38">
          <cell r="A38">
            <v>31103</v>
          </cell>
          <cell r="B38" t="str">
            <v xml:space="preserve">BANGUNAN MENARA  PERMANEN                                                                           </v>
          </cell>
          <cell r="C38">
            <v>40</v>
          </cell>
        </row>
        <row r="39">
          <cell r="A39">
            <v>31104</v>
          </cell>
          <cell r="B39" t="str">
            <v xml:space="preserve">BANGUNAN BUKAN GEDUNG  PERMANEN                                                                     </v>
          </cell>
          <cell r="C39">
            <v>40</v>
          </cell>
        </row>
        <row r="40">
          <cell r="A40">
            <v>31105</v>
          </cell>
          <cell r="B40" t="str">
            <v xml:space="preserve">BANGUNAN GEDUNG TEMPAT KERJA SEMI PERMANEN                                                          </v>
          </cell>
          <cell r="C40">
            <v>25</v>
          </cell>
        </row>
        <row r="41">
          <cell r="A41">
            <v>31106</v>
          </cell>
          <cell r="B41" t="str">
            <v xml:space="preserve">BANGUNAN GEDUNG TEMPAT TINGGAL  SEMI PERMANEN                                                       </v>
          </cell>
          <cell r="C41">
            <v>25</v>
          </cell>
        </row>
        <row r="42">
          <cell r="A42">
            <v>31107</v>
          </cell>
          <cell r="B42" t="str">
            <v xml:space="preserve">BANGUNAN MENARA SEMI PERMANEN                                                                       </v>
          </cell>
          <cell r="C42">
            <v>20</v>
          </cell>
        </row>
        <row r="43">
          <cell r="A43">
            <v>31108</v>
          </cell>
          <cell r="B43" t="str">
            <v xml:space="preserve">BANGUNAN BUKAN GEDUNG  SEMI PERMANEN                                                                </v>
          </cell>
          <cell r="C43">
            <v>20</v>
          </cell>
        </row>
        <row r="44">
          <cell r="A44">
            <v>31109</v>
          </cell>
          <cell r="B44" t="str">
            <v xml:space="preserve">BANGUNAN GEDUNG TEMPAT KERJA NON PERMANEN                                                           </v>
          </cell>
          <cell r="C44">
            <v>10</v>
          </cell>
        </row>
        <row r="45">
          <cell r="A45">
            <v>31110</v>
          </cell>
          <cell r="B45" t="str">
            <v xml:space="preserve">BANGUNAN GEDUNG TEMPAT TINGGAL  NON PERMANEN                                                        </v>
          </cell>
          <cell r="C45">
            <v>10</v>
          </cell>
        </row>
        <row r="46">
          <cell r="A46">
            <v>31111</v>
          </cell>
          <cell r="B46" t="str">
            <v xml:space="preserve">BANGUNAN MENARA NON PERMANEN                                                                        </v>
          </cell>
          <cell r="C46">
            <v>10</v>
          </cell>
        </row>
        <row r="47">
          <cell r="A47">
            <v>31112</v>
          </cell>
          <cell r="B47" t="str">
            <v xml:space="preserve">BANGUNAN BUKAN GEDUNG  NON PERMANEN                                                                 </v>
          </cell>
          <cell r="C47">
            <v>10</v>
          </cell>
        </row>
        <row r="48">
          <cell r="A48">
            <v>31201</v>
          </cell>
          <cell r="B48" t="str">
            <v xml:space="preserve">Bangunan Bersejarah                                                                                 </v>
          </cell>
          <cell r="C48">
            <v>50</v>
          </cell>
        </row>
        <row r="49">
          <cell r="A49">
            <v>31202</v>
          </cell>
          <cell r="B49" t="str">
            <v xml:space="preserve">TUGU PERINGATAN                                                                                     </v>
          </cell>
          <cell r="C49">
            <v>50</v>
          </cell>
        </row>
        <row r="50">
          <cell r="A50">
            <v>31203</v>
          </cell>
          <cell r="B50" t="str">
            <v xml:space="preserve">CANDI                                                                                               </v>
          </cell>
          <cell r="C50">
            <v>50</v>
          </cell>
        </row>
        <row r="51">
          <cell r="A51">
            <v>31204</v>
          </cell>
          <cell r="B51" t="str">
            <v xml:space="preserve">MONUMEN/BANGUNAN BERSEJARAH                                                                         </v>
          </cell>
          <cell r="C51">
            <v>50</v>
          </cell>
        </row>
        <row r="52">
          <cell r="A52">
            <v>31205</v>
          </cell>
          <cell r="B52" t="str">
            <v xml:space="preserve">TUGU PERINGATAN                                                                                     </v>
          </cell>
          <cell r="C52">
            <v>50</v>
          </cell>
        </row>
        <row r="53">
          <cell r="A53">
            <v>31206</v>
          </cell>
          <cell r="B53" t="str">
            <v xml:space="preserve">TUGU TITIK KONTROL / PASTI                                                                          </v>
          </cell>
          <cell r="C53">
            <v>50</v>
          </cell>
        </row>
        <row r="54">
          <cell r="A54">
            <v>31207</v>
          </cell>
          <cell r="B54" t="str">
            <v xml:space="preserve">RAMBU-RAMBU                                                                                         </v>
          </cell>
          <cell r="C54">
            <v>50</v>
          </cell>
        </row>
        <row r="55">
          <cell r="A55">
            <v>31208</v>
          </cell>
          <cell r="B55" t="str">
            <v xml:space="preserve">RAMBU-RAMBU LALU LINTAS UDARA                                                                       </v>
          </cell>
          <cell r="C55">
            <v>50</v>
          </cell>
        </row>
        <row r="56">
          <cell r="A56">
            <v>41301</v>
          </cell>
          <cell r="B56" t="str">
            <v xml:space="preserve">JALAN                                                                                               </v>
          </cell>
          <cell r="C56">
            <v>10</v>
          </cell>
        </row>
        <row r="57">
          <cell r="A57">
            <v>41302</v>
          </cell>
          <cell r="B57" t="str">
            <v xml:space="preserve">JEMBATAN                                                                                            </v>
          </cell>
          <cell r="C57">
            <v>50</v>
          </cell>
        </row>
        <row r="58">
          <cell r="A58">
            <v>41401</v>
          </cell>
          <cell r="B58" t="str">
            <v xml:space="preserve">Bangunan Air Irigasi                                                                                </v>
          </cell>
          <cell r="C58">
            <v>50</v>
          </cell>
        </row>
        <row r="59">
          <cell r="A59">
            <v>41402</v>
          </cell>
          <cell r="B59" t="str">
            <v xml:space="preserve">BANGUNAN AIR PASANG SURUT                                                                           </v>
          </cell>
          <cell r="C59">
            <v>50</v>
          </cell>
        </row>
        <row r="60">
          <cell r="A60">
            <v>41403</v>
          </cell>
          <cell r="B60" t="str">
            <v xml:space="preserve">BANGUNAN AIR PENGEMBANGAN RAWA DAN POLDER                                                           </v>
          </cell>
          <cell r="C60">
            <v>25</v>
          </cell>
        </row>
        <row r="61">
          <cell r="A61">
            <v>41404</v>
          </cell>
          <cell r="B61" t="str">
            <v xml:space="preserve">BANGUNAN PENGAMAN SUNGAI DAN PENANGGULANGAN BENCANA ALAM                                            </v>
          </cell>
          <cell r="C61">
            <v>10</v>
          </cell>
        </row>
        <row r="62">
          <cell r="A62">
            <v>41405</v>
          </cell>
          <cell r="B62" t="str">
            <v xml:space="preserve">BANGUNAN PENGEMBANGAN SUMBER AIR DAN AIR TANAH                                                      </v>
          </cell>
          <cell r="C62">
            <v>30</v>
          </cell>
        </row>
        <row r="63">
          <cell r="A63">
            <v>41406</v>
          </cell>
          <cell r="B63" t="str">
            <v xml:space="preserve">BANGUNAN AIR BERSIH / BAKU                                                                          </v>
          </cell>
          <cell r="C63">
            <v>40</v>
          </cell>
        </row>
        <row r="64">
          <cell r="A64">
            <v>41407</v>
          </cell>
          <cell r="B64" t="str">
            <v xml:space="preserve">BANGUNAN AIR KOTOR                                                                                  </v>
          </cell>
          <cell r="C64">
            <v>40</v>
          </cell>
        </row>
        <row r="65">
          <cell r="A65">
            <v>41408</v>
          </cell>
          <cell r="B65" t="str">
            <v xml:space="preserve">BANGUNAN AIR                                                                                        </v>
          </cell>
          <cell r="C65">
            <v>40</v>
          </cell>
        </row>
        <row r="66">
          <cell r="A66">
            <v>41501</v>
          </cell>
          <cell r="B66" t="str">
            <v xml:space="preserve">INSTALASI AIR MINUM/BERSIH                                                                          </v>
          </cell>
          <cell r="C66">
            <v>30</v>
          </cell>
        </row>
        <row r="67">
          <cell r="A67">
            <v>41502</v>
          </cell>
          <cell r="B67" t="str">
            <v xml:space="preserve">INSTALASI AIR KOTOR                                                                                 </v>
          </cell>
          <cell r="C67">
            <v>30</v>
          </cell>
        </row>
        <row r="68">
          <cell r="A68">
            <v>41503</v>
          </cell>
          <cell r="B68" t="str">
            <v xml:space="preserve">INSTALASI PENGOLAHAN SAMPAH                                                                         </v>
          </cell>
          <cell r="C68">
            <v>10</v>
          </cell>
        </row>
        <row r="69">
          <cell r="A69">
            <v>41504</v>
          </cell>
          <cell r="B69" t="str">
            <v xml:space="preserve">INSTALASI PENGOLAHAN BAHAN BANGUNAN                                                                 </v>
          </cell>
          <cell r="C69">
            <v>10</v>
          </cell>
        </row>
        <row r="70">
          <cell r="A70">
            <v>41505</v>
          </cell>
          <cell r="B70" t="str">
            <v xml:space="preserve">INSTALASI PEMBANGKIT LISTRIK                                                                        </v>
          </cell>
          <cell r="C70">
            <v>10</v>
          </cell>
        </row>
        <row r="71">
          <cell r="A71">
            <v>41506</v>
          </cell>
          <cell r="B71" t="str">
            <v xml:space="preserve">Instalasi Gardu Distribusi Kapasitas Kecil                                                          </v>
          </cell>
          <cell r="C71">
            <v>40</v>
          </cell>
        </row>
        <row r="72">
          <cell r="A72">
            <v>41507</v>
          </cell>
          <cell r="B72" t="str">
            <v xml:space="preserve">INSTALASI PERTAHANAN                                                                                </v>
          </cell>
          <cell r="C72">
            <v>30</v>
          </cell>
        </row>
        <row r="73">
          <cell r="A73">
            <v>41508</v>
          </cell>
          <cell r="B73" t="str">
            <v xml:space="preserve">Instalasi Penangkal Petir  Manual                                                                   </v>
          </cell>
        </row>
        <row r="74">
          <cell r="A74">
            <v>41509</v>
          </cell>
          <cell r="B74" t="str">
            <v xml:space="preserve">INSTALASI PENGAMAN                                                                                  </v>
          </cell>
          <cell r="C74">
            <v>30</v>
          </cell>
        </row>
        <row r="75">
          <cell r="A75">
            <v>41510</v>
          </cell>
          <cell r="B75" t="str">
            <v xml:space="preserve">INSTALASI TELEPON                                                                                   </v>
          </cell>
          <cell r="C75">
            <v>20</v>
          </cell>
        </row>
        <row r="76">
          <cell r="A76">
            <v>41601</v>
          </cell>
          <cell r="B76" t="str">
            <v xml:space="preserve">JARINGAN AIR MINUM                                                                                  </v>
          </cell>
          <cell r="C76">
            <v>30</v>
          </cell>
        </row>
        <row r="77">
          <cell r="A77">
            <v>41602</v>
          </cell>
          <cell r="B77" t="str">
            <v xml:space="preserve">JARINGAN LISTRIK                                                                                    </v>
          </cell>
          <cell r="C77">
            <v>40</v>
          </cell>
        </row>
        <row r="78">
          <cell r="A78">
            <v>41603</v>
          </cell>
          <cell r="B78" t="str">
            <v xml:space="preserve">JARINGAN TELEPON                                                                                    </v>
          </cell>
          <cell r="C78">
            <v>20</v>
          </cell>
        </row>
        <row r="79">
          <cell r="A79">
            <v>41604</v>
          </cell>
          <cell r="B79" t="str">
            <v xml:space="preserve">JARINGAN GAS                                                                                        </v>
          </cell>
          <cell r="C79">
            <v>30</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TANAH"/>
      <sheetName val="B. PELTN MSIN "/>
      <sheetName val="B. PELTN MSIN  (2)"/>
      <sheetName val="c. GB"/>
      <sheetName val="D. JIJ"/>
      <sheetName val="E.ATL"/>
      <sheetName val="F.AL"/>
      <sheetName val="BI"/>
      <sheetName val="2011"/>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B D MASTER"/>
      <sheetName val="KIB D INTRAKOMP"/>
      <sheetName val="PENGELOMPOKAN"/>
      <sheetName val="PERHITUNGAN"/>
      <sheetName val="KIB D SETELAH KAPITAL"/>
      <sheetName val="umur ekonomis"/>
      <sheetName val="kode barang"/>
      <sheetName val="MASA MANFAAT"/>
    </sheetNames>
    <sheetDataSet>
      <sheetData sheetId="0"/>
      <sheetData sheetId="1"/>
      <sheetData sheetId="2">
        <row r="110">
          <cell r="D110" t="str">
            <v>Pek. Pengaspalan jln. SMA Pantai</v>
          </cell>
        </row>
        <row r="120">
          <cell r="D120" t="str">
            <v>Pek. peningkatan jl. menuju obyek wisata air panas</v>
          </cell>
          <cell r="L120">
            <v>2011</v>
          </cell>
          <cell r="Q120">
            <v>94704593.382169068</v>
          </cell>
        </row>
        <row r="121">
          <cell r="D121" t="str">
            <v xml:space="preserve">Peningk. jalan menuju objek wisata air panas desa Koto kombu </v>
          </cell>
          <cell r="Q121">
            <v>146574822.27795947</v>
          </cell>
        </row>
        <row r="122">
          <cell r="D122" t="str">
            <v>Pek. jl desa pl. panjang hulu 1 Km</v>
          </cell>
          <cell r="L122">
            <v>2011</v>
          </cell>
          <cell r="Q122">
            <v>112066098.72968219</v>
          </cell>
        </row>
        <row r="123">
          <cell r="D123" t="str">
            <v>Peningk. jalan desa Pl. PAnjang Hulu (perkerasan)</v>
          </cell>
          <cell r="Q123">
            <v>122990685.53355622</v>
          </cell>
        </row>
        <row r="124">
          <cell r="D124" t="str">
            <v>Pek. Pembangunan jl. desa Padang Tanggung 1,8 Km</v>
          </cell>
          <cell r="L124">
            <v>2011</v>
          </cell>
          <cell r="Q124">
            <v>278153351.19238466</v>
          </cell>
        </row>
        <row r="125">
          <cell r="D125" t="str">
            <v>Pemb. jalan desa Padang Tanggung</v>
          </cell>
          <cell r="Q125">
            <v>119561723.73290013</v>
          </cell>
        </row>
        <row r="126">
          <cell r="D126" t="str">
            <v>Pek. Peningk jl. dusun gunung melintang- teratak baru 1 Km</v>
          </cell>
          <cell r="L126">
            <v>2011</v>
          </cell>
          <cell r="Q126">
            <v>167988468.74879268</v>
          </cell>
        </row>
        <row r="127">
          <cell r="D127" t="str">
            <v>Peningk. jalan dusun Gunung Melintang - Teratak Baru</v>
          </cell>
          <cell r="Q127">
            <v>72208336.893141732</v>
          </cell>
        </row>
        <row r="189">
          <cell r="D189" t="str">
            <v>Pengaspalan Jalan Desa Pebaun Hilir</v>
          </cell>
          <cell r="L189">
            <v>2014</v>
          </cell>
          <cell r="Q189">
            <v>1755476500</v>
          </cell>
        </row>
        <row r="190">
          <cell r="D190" t="str">
            <v xml:space="preserve">Pengaspalan Jalan Desa Pebaun Hilir </v>
          </cell>
          <cell r="Q190">
            <v>1865618000</v>
          </cell>
        </row>
      </sheetData>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PEM"/>
      <sheetName val="EKBANG"/>
      <sheetName val="PMD"/>
      <sheetName val="KESBANG"/>
      <sheetName val="CAPIL"/>
      <sheetName val="BAPPEDA"/>
      <sheetName val="BAWASDA"/>
      <sheetName val="DIKBUDPAR"/>
    </sheetNames>
    <sheetDataSet>
      <sheetData sheetId="0">
        <row r="5">
          <cell r="J5" t="str">
            <v>BAGIAN PEMERINTAHAN</v>
          </cell>
        </row>
      </sheetData>
      <sheetData sheetId="1">
        <row r="4">
          <cell r="J4" t="str">
            <v>BAGIAN EKONOMI PEMBANGUNAN</v>
          </cell>
        </row>
      </sheetData>
      <sheetData sheetId="2">
        <row r="5">
          <cell r="J5" t="str">
            <v>BAGIAN PEMBERDAYAAN MASYARAKAT DESA</v>
          </cell>
        </row>
      </sheetData>
      <sheetData sheetId="3">
        <row r="5">
          <cell r="J5" t="str">
            <v>KANTOR KESATUAN BANGSA DAN PERLINDUNGAN MASYARAKAT</v>
          </cell>
        </row>
      </sheetData>
      <sheetData sheetId="4">
        <row r="5">
          <cell r="J5" t="str">
            <v>KANTOR CATATAN SIPIL</v>
          </cell>
        </row>
      </sheetData>
      <sheetData sheetId="5">
        <row r="5">
          <cell r="J5" t="str">
            <v>B A P P E D A</v>
          </cell>
        </row>
      </sheetData>
      <sheetData sheetId="6">
        <row r="5">
          <cell r="J5" t="str">
            <v>B A W A S D A</v>
          </cell>
        </row>
      </sheetData>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PEM"/>
      <sheetName val="EKBANG"/>
      <sheetName val="PMD"/>
      <sheetName val="KESBANG"/>
      <sheetName val="CAPIL"/>
      <sheetName val="BAPPEDA"/>
      <sheetName val="BAWASDA"/>
      <sheetName val="DIKBUDPAR"/>
    </sheetNames>
    <sheetDataSet>
      <sheetData sheetId="0">
        <row r="5">
          <cell r="J5" t="str">
            <v>BAGIAN PEMERINTAHAN</v>
          </cell>
        </row>
      </sheetData>
      <sheetData sheetId="1">
        <row r="4">
          <cell r="J4" t="str">
            <v>BAGIAN EKONOMI PEMBANGUNAN</v>
          </cell>
        </row>
      </sheetData>
      <sheetData sheetId="2">
        <row r="5">
          <cell r="J5" t="str">
            <v>BAGIAN PEMBERDAYAAN MASYARAKAT DESA</v>
          </cell>
        </row>
      </sheetData>
      <sheetData sheetId="3">
        <row r="5">
          <cell r="J5" t="str">
            <v>KANTOR KESATUAN BANGSA DAN PERLINDUNGAN MASYARAKAT</v>
          </cell>
        </row>
      </sheetData>
      <sheetData sheetId="4">
        <row r="5">
          <cell r="J5" t="str">
            <v>KANTOR CATATAN SIPIL</v>
          </cell>
        </row>
      </sheetData>
      <sheetData sheetId="5">
        <row r="5">
          <cell r="J5" t="str">
            <v>B A P P E D A</v>
          </cell>
        </row>
      </sheetData>
      <sheetData sheetId="6">
        <row r="5">
          <cell r="J5" t="str">
            <v>B A W A S D A</v>
          </cell>
        </row>
      </sheetData>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ran Kas"/>
      <sheetName val="LRA"/>
      <sheetName val="Silpa"/>
      <sheetName val="UUDP 05"/>
      <sheetName val="Rekap Pdptn"/>
      <sheetName val="Pdptn"/>
      <sheetName val="Rekap Belanja"/>
      <sheetName val="Rekap Publik"/>
      <sheetName val="Publik"/>
      <sheetName val="Rekap Aprtr"/>
      <sheetName val="Aparatur"/>
      <sheetName val="Bant _ Tdk Trsangka"/>
      <sheetName val="Pembiayaan"/>
      <sheetName val="Gaji DPRD"/>
      <sheetName val="Bupati"/>
      <sheetName val="Setda"/>
      <sheetName val="Sekretaris"/>
      <sheetName val="Ast I"/>
      <sheetName val="Ast II"/>
      <sheetName val="KPUD"/>
      <sheetName val="Pemerintahan"/>
      <sheetName val="Hukum"/>
      <sheetName val="Ekbang"/>
      <sheetName val="PMD"/>
      <sheetName val="Kepegawaian"/>
      <sheetName val="Keuangan"/>
      <sheetName val="Umum"/>
      <sheetName val="Setwan"/>
      <sheetName val="Dispenda"/>
      <sheetName val="Bappeda"/>
      <sheetName val="Bawasda"/>
      <sheetName val="Kesbang"/>
      <sheetName val="Pertanian"/>
      <sheetName val="Tambang"/>
      <sheetName val="Hutan"/>
      <sheetName val="Perindag"/>
      <sheetName val="Kesehatan"/>
      <sheetName val="Dikbudpar"/>
      <sheetName val="PU"/>
      <sheetName val="Capil"/>
      <sheetName val="Lasusua"/>
      <sheetName val="Pakue"/>
      <sheetName val="B Putih"/>
      <sheetName val="R Angin"/>
      <sheetName val="Ngapa"/>
      <sheetName val="Kodeoha"/>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sheetData sheetId="9" refreshError="1"/>
      <sheetData sheetId="10"/>
      <sheetData sheetId="11"/>
      <sheetData sheetId="12"/>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sheetData sheetId="4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ran Kas"/>
      <sheetName val="LRA"/>
      <sheetName val="Silpa"/>
      <sheetName val="UUDP 05"/>
      <sheetName val="Rekap Pdptn"/>
      <sheetName val="Pdptn"/>
      <sheetName val="Rekap Belanja"/>
      <sheetName val="Rekap Publik"/>
      <sheetName val="Publik"/>
      <sheetName val="Rekap Aprtr"/>
      <sheetName val="Aparatur"/>
      <sheetName val="Bant _ Tdk Trsangka"/>
      <sheetName val="Pembiayaan"/>
      <sheetName val="Gaji DPRD"/>
      <sheetName val="Bupati"/>
      <sheetName val="Setda"/>
      <sheetName val="Sekretaris"/>
      <sheetName val="Ast I"/>
      <sheetName val="Ast II"/>
      <sheetName val="KPUD"/>
      <sheetName val="Pemerintahan"/>
      <sheetName val="Hukum"/>
      <sheetName val="Ekbang"/>
      <sheetName val="PMD"/>
      <sheetName val="Kepegawaian"/>
      <sheetName val="Keuangan"/>
      <sheetName val="Umum"/>
      <sheetName val="Setwan"/>
      <sheetName val="Dispenda"/>
      <sheetName val="Bappeda"/>
      <sheetName val="Bawasda"/>
      <sheetName val="Kesbang"/>
      <sheetName val="Pertanian"/>
      <sheetName val="Tambang"/>
      <sheetName val="Hutan"/>
      <sheetName val="Perindag"/>
      <sheetName val="Kesehatan"/>
      <sheetName val="Dikbudpar"/>
      <sheetName val="PU"/>
      <sheetName val="Capil"/>
      <sheetName val="Lasusua"/>
      <sheetName val="Pakue"/>
      <sheetName val="B Putih"/>
      <sheetName val="R Angin"/>
      <sheetName val="Ngapa"/>
      <sheetName val="Kodeoha"/>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sheetData sheetId="9" refreshError="1"/>
      <sheetData sheetId="10"/>
      <sheetData sheetId="11"/>
      <sheetData sheetId="12"/>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sheetData sheetId="4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namic Filtering"/>
      <sheetName val="KIB A AU eksekusi"/>
      <sheetName val="KIB A AU"/>
      <sheetName val="KIB A"/>
      <sheetName val="Sheet4"/>
      <sheetName val="Sheet5"/>
      <sheetName val="KIB B"/>
      <sheetName val="kode barang"/>
      <sheetName val="MASA MANFAAT"/>
      <sheetName val="KIB C"/>
      <sheetName val="KIB D"/>
      <sheetName val="KIB E"/>
      <sheetName val="KIB F"/>
      <sheetName val="Sheet2"/>
    </sheetNames>
    <sheetDataSet>
      <sheetData sheetId="0">
        <row r="2">
          <cell r="H2" t="str">
            <v/>
          </cell>
        </row>
        <row r="3">
          <cell r="H3" t="str">
            <v/>
          </cell>
        </row>
        <row r="4">
          <cell r="H4" t="str">
            <v/>
          </cell>
        </row>
        <row r="5">
          <cell r="H5" t="str">
            <v/>
          </cell>
        </row>
        <row r="6">
          <cell r="H6" t="str">
            <v/>
          </cell>
        </row>
        <row r="7">
          <cell r="H7" t="str">
            <v/>
          </cell>
        </row>
        <row r="8">
          <cell r="H8" t="str">
            <v/>
          </cell>
        </row>
        <row r="9">
          <cell r="H9" t="str">
            <v/>
          </cell>
        </row>
        <row r="10">
          <cell r="H10" t="str">
            <v/>
          </cell>
        </row>
        <row r="11">
          <cell r="H11" t="str">
            <v/>
          </cell>
        </row>
        <row r="12">
          <cell r="H12" t="str">
            <v/>
          </cell>
        </row>
        <row r="13">
          <cell r="H13" t="str">
            <v/>
          </cell>
        </row>
        <row r="14">
          <cell r="H14" t="str">
            <v/>
          </cell>
        </row>
        <row r="15">
          <cell r="H15" t="str">
            <v/>
          </cell>
        </row>
        <row r="16">
          <cell r="H16" t="str">
            <v/>
          </cell>
        </row>
        <row r="17">
          <cell r="H17" t="str">
            <v/>
          </cell>
        </row>
        <row r="18">
          <cell r="H18" t="str">
            <v/>
          </cell>
        </row>
        <row r="19">
          <cell r="H19" t="str">
            <v/>
          </cell>
        </row>
        <row r="20">
          <cell r="H20" t="str">
            <v/>
          </cell>
        </row>
        <row r="21">
          <cell r="H21" t="str">
            <v/>
          </cell>
        </row>
        <row r="22">
          <cell r="H22" t="str">
            <v/>
          </cell>
        </row>
        <row r="23">
          <cell r="H23" t="str">
            <v/>
          </cell>
        </row>
        <row r="24">
          <cell r="H24" t="str">
            <v/>
          </cell>
        </row>
        <row r="25">
          <cell r="H25" t="str">
            <v/>
          </cell>
        </row>
        <row r="26">
          <cell r="H26" t="str">
            <v/>
          </cell>
        </row>
        <row r="27">
          <cell r="H27" t="str">
            <v/>
          </cell>
        </row>
        <row r="28">
          <cell r="H28" t="str">
            <v/>
          </cell>
        </row>
        <row r="29">
          <cell r="H29" t="str">
            <v/>
          </cell>
        </row>
        <row r="30">
          <cell r="H30" t="str">
            <v/>
          </cell>
        </row>
        <row r="31">
          <cell r="H31" t="str">
            <v/>
          </cell>
        </row>
        <row r="32">
          <cell r="H32" t="str">
            <v/>
          </cell>
        </row>
        <row r="33">
          <cell r="H33" t="str">
            <v/>
          </cell>
        </row>
        <row r="34">
          <cell r="H34" t="str">
            <v/>
          </cell>
        </row>
        <row r="35">
          <cell r="H35" t="str">
            <v/>
          </cell>
        </row>
        <row r="36">
          <cell r="H36" t="str">
            <v/>
          </cell>
        </row>
        <row r="37">
          <cell r="H37" t="str">
            <v/>
          </cell>
        </row>
        <row r="38">
          <cell r="H38" t="str">
            <v/>
          </cell>
        </row>
        <row r="39">
          <cell r="H39" t="str">
            <v/>
          </cell>
        </row>
        <row r="40">
          <cell r="H40" t="str">
            <v/>
          </cell>
        </row>
        <row r="41">
          <cell r="H41" t="str">
            <v/>
          </cell>
        </row>
        <row r="42">
          <cell r="H42" t="str">
            <v/>
          </cell>
        </row>
        <row r="43">
          <cell r="H43" t="str">
            <v/>
          </cell>
        </row>
        <row r="44">
          <cell r="H44" t="str">
            <v/>
          </cell>
        </row>
        <row r="45">
          <cell r="H45" t="str">
            <v/>
          </cell>
        </row>
        <row r="46">
          <cell r="H46" t="str">
            <v/>
          </cell>
        </row>
        <row r="47">
          <cell r="H47" t="str">
            <v/>
          </cell>
        </row>
        <row r="48">
          <cell r="H48" t="str">
            <v/>
          </cell>
        </row>
        <row r="49">
          <cell r="H49" t="str">
            <v/>
          </cell>
        </row>
        <row r="50">
          <cell r="H50" t="str">
            <v/>
          </cell>
        </row>
        <row r="51">
          <cell r="H51" t="str">
            <v/>
          </cell>
        </row>
        <row r="52">
          <cell r="H52" t="str">
            <v/>
          </cell>
        </row>
        <row r="53">
          <cell r="H53" t="str">
            <v/>
          </cell>
        </row>
        <row r="54">
          <cell r="H54" t="str">
            <v/>
          </cell>
        </row>
        <row r="55">
          <cell r="H55" t="str">
            <v/>
          </cell>
        </row>
        <row r="56">
          <cell r="H56" t="str">
            <v/>
          </cell>
        </row>
        <row r="57">
          <cell r="H57" t="str">
            <v/>
          </cell>
        </row>
        <row r="58">
          <cell r="H58" t="str">
            <v/>
          </cell>
        </row>
        <row r="59">
          <cell r="H59" t="str">
            <v/>
          </cell>
        </row>
        <row r="60">
          <cell r="H60" t="str">
            <v/>
          </cell>
        </row>
        <row r="61">
          <cell r="H61" t="str">
            <v/>
          </cell>
        </row>
        <row r="62">
          <cell r="H62" t="str">
            <v/>
          </cell>
        </row>
        <row r="63">
          <cell r="H63" t="str">
            <v/>
          </cell>
        </row>
        <row r="64">
          <cell r="H64" t="str">
            <v/>
          </cell>
        </row>
        <row r="65">
          <cell r="H65" t="str">
            <v/>
          </cell>
        </row>
        <row r="66">
          <cell r="H66" t="str">
            <v/>
          </cell>
        </row>
        <row r="67">
          <cell r="H67" t="str">
            <v/>
          </cell>
        </row>
        <row r="68">
          <cell r="H68" t="str">
            <v/>
          </cell>
        </row>
        <row r="69">
          <cell r="H69" t="str">
            <v/>
          </cell>
        </row>
        <row r="70">
          <cell r="H70" t="str">
            <v/>
          </cell>
        </row>
        <row r="71">
          <cell r="H71" t="str">
            <v/>
          </cell>
        </row>
        <row r="72">
          <cell r="H72" t="str">
            <v/>
          </cell>
        </row>
        <row r="73">
          <cell r="H73" t="str">
            <v/>
          </cell>
        </row>
        <row r="74">
          <cell r="H74" t="str">
            <v/>
          </cell>
        </row>
        <row r="75">
          <cell r="H75" t="str">
            <v/>
          </cell>
        </row>
        <row r="76">
          <cell r="H76" t="str">
            <v/>
          </cell>
        </row>
        <row r="77">
          <cell r="H77" t="str">
            <v/>
          </cell>
        </row>
        <row r="78">
          <cell r="H78" t="str">
            <v/>
          </cell>
        </row>
        <row r="79">
          <cell r="H79" t="str">
            <v/>
          </cell>
        </row>
        <row r="80">
          <cell r="H80" t="str">
            <v/>
          </cell>
        </row>
        <row r="81">
          <cell r="H81" t="str">
            <v/>
          </cell>
        </row>
        <row r="82">
          <cell r="H82" t="str">
            <v/>
          </cell>
        </row>
        <row r="83">
          <cell r="H83" t="str">
            <v/>
          </cell>
        </row>
        <row r="84">
          <cell r="H84" t="str">
            <v/>
          </cell>
        </row>
        <row r="85">
          <cell r="H85" t="str">
            <v/>
          </cell>
        </row>
        <row r="86">
          <cell r="H86" t="str">
            <v/>
          </cell>
        </row>
        <row r="87">
          <cell r="H87" t="str">
            <v/>
          </cell>
        </row>
        <row r="88">
          <cell r="H88" t="str">
            <v/>
          </cell>
        </row>
        <row r="89">
          <cell r="H89" t="str">
            <v/>
          </cell>
        </row>
        <row r="90">
          <cell r="H90" t="str">
            <v/>
          </cell>
        </row>
        <row r="91">
          <cell r="H91" t="str">
            <v/>
          </cell>
        </row>
        <row r="92">
          <cell r="H92" t="str">
            <v/>
          </cell>
        </row>
        <row r="93">
          <cell r="H93" t="str">
            <v/>
          </cell>
        </row>
        <row r="94">
          <cell r="H94" t="str">
            <v/>
          </cell>
        </row>
        <row r="95">
          <cell r="H95" t="str">
            <v/>
          </cell>
        </row>
        <row r="96">
          <cell r="H96" t="str">
            <v/>
          </cell>
        </row>
        <row r="97">
          <cell r="H97" t="str">
            <v/>
          </cell>
        </row>
        <row r="98">
          <cell r="H98" t="str">
            <v/>
          </cell>
        </row>
        <row r="99">
          <cell r="H99" t="str">
            <v/>
          </cell>
        </row>
        <row r="100">
          <cell r="H100" t="str">
            <v/>
          </cell>
        </row>
        <row r="101">
          <cell r="H101" t="str">
            <v/>
          </cell>
        </row>
        <row r="102">
          <cell r="H102" t="str">
            <v/>
          </cell>
        </row>
        <row r="103">
          <cell r="H103" t="str">
            <v/>
          </cell>
        </row>
        <row r="104">
          <cell r="H104" t="str">
            <v/>
          </cell>
        </row>
        <row r="105">
          <cell r="H105" t="str">
            <v/>
          </cell>
        </row>
        <row r="106">
          <cell r="H106" t="str">
            <v/>
          </cell>
        </row>
        <row r="107">
          <cell r="H107" t="str">
            <v/>
          </cell>
        </row>
        <row r="108">
          <cell r="H108" t="str">
            <v/>
          </cell>
        </row>
        <row r="109">
          <cell r="H109" t="str">
            <v/>
          </cell>
        </row>
        <row r="110">
          <cell r="H110" t="str">
            <v/>
          </cell>
        </row>
        <row r="111">
          <cell r="H111" t="str">
            <v/>
          </cell>
        </row>
        <row r="112">
          <cell r="H112" t="str">
            <v/>
          </cell>
        </row>
        <row r="113">
          <cell r="H113" t="str">
            <v/>
          </cell>
        </row>
        <row r="114">
          <cell r="H114" t="str">
            <v/>
          </cell>
        </row>
        <row r="115">
          <cell r="H115" t="str">
            <v/>
          </cell>
        </row>
        <row r="116">
          <cell r="H116" t="str">
            <v/>
          </cell>
        </row>
        <row r="117">
          <cell r="H117" t="str">
            <v/>
          </cell>
        </row>
        <row r="118">
          <cell r="H118" t="str">
            <v/>
          </cell>
        </row>
        <row r="119">
          <cell r="H119" t="str">
            <v/>
          </cell>
        </row>
        <row r="120">
          <cell r="H120" t="str">
            <v/>
          </cell>
        </row>
        <row r="121">
          <cell r="H121" t="str">
            <v/>
          </cell>
        </row>
        <row r="122">
          <cell r="H122" t="str">
            <v/>
          </cell>
        </row>
        <row r="123">
          <cell r="H123" t="str">
            <v/>
          </cell>
        </row>
        <row r="124">
          <cell r="H124" t="str">
            <v/>
          </cell>
        </row>
        <row r="125">
          <cell r="H125" t="str">
            <v/>
          </cell>
        </row>
        <row r="126">
          <cell r="H126" t="str">
            <v/>
          </cell>
        </row>
        <row r="127">
          <cell r="H127" t="str">
            <v/>
          </cell>
        </row>
        <row r="128">
          <cell r="H128" t="str">
            <v/>
          </cell>
        </row>
        <row r="129">
          <cell r="H129" t="str">
            <v/>
          </cell>
        </row>
        <row r="130">
          <cell r="H130" t="str">
            <v/>
          </cell>
        </row>
        <row r="131">
          <cell r="H131" t="str">
            <v/>
          </cell>
        </row>
        <row r="132">
          <cell r="H132" t="str">
            <v/>
          </cell>
        </row>
        <row r="133">
          <cell r="H133" t="str">
            <v/>
          </cell>
        </row>
        <row r="134">
          <cell r="H134" t="str">
            <v/>
          </cell>
        </row>
        <row r="135">
          <cell r="H135" t="str">
            <v/>
          </cell>
        </row>
        <row r="136">
          <cell r="H136" t="str">
            <v/>
          </cell>
        </row>
        <row r="137">
          <cell r="H137" t="str">
            <v/>
          </cell>
        </row>
        <row r="138">
          <cell r="H138" t="str">
            <v/>
          </cell>
        </row>
        <row r="139">
          <cell r="H139" t="str">
            <v/>
          </cell>
        </row>
        <row r="140">
          <cell r="H140" t="str">
            <v/>
          </cell>
        </row>
        <row r="141">
          <cell r="H141" t="str">
            <v/>
          </cell>
        </row>
        <row r="142">
          <cell r="H142" t="str">
            <v/>
          </cell>
        </row>
        <row r="143">
          <cell r="H143" t="str">
            <v/>
          </cell>
        </row>
        <row r="144">
          <cell r="H144" t="str">
            <v/>
          </cell>
        </row>
        <row r="145">
          <cell r="H145" t="str">
            <v/>
          </cell>
        </row>
        <row r="146">
          <cell r="H146" t="str">
            <v/>
          </cell>
        </row>
        <row r="147">
          <cell r="H147" t="str">
            <v/>
          </cell>
        </row>
        <row r="148">
          <cell r="H148" t="str">
            <v/>
          </cell>
        </row>
        <row r="149">
          <cell r="H149" t="str">
            <v/>
          </cell>
        </row>
        <row r="150">
          <cell r="H150" t="str">
            <v/>
          </cell>
        </row>
        <row r="151">
          <cell r="H151" t="str">
            <v/>
          </cell>
        </row>
        <row r="152">
          <cell r="H152" t="str">
            <v/>
          </cell>
        </row>
        <row r="153">
          <cell r="H153" t="str">
            <v/>
          </cell>
        </row>
        <row r="154">
          <cell r="H154" t="str">
            <v/>
          </cell>
        </row>
        <row r="155">
          <cell r="H155" t="str">
            <v/>
          </cell>
        </row>
        <row r="156">
          <cell r="H156" t="str">
            <v/>
          </cell>
        </row>
        <row r="157">
          <cell r="H157" t="str">
            <v/>
          </cell>
        </row>
        <row r="158">
          <cell r="H158" t="str">
            <v/>
          </cell>
        </row>
        <row r="159">
          <cell r="H159" t="str">
            <v/>
          </cell>
        </row>
        <row r="160">
          <cell r="H160" t="str">
            <v/>
          </cell>
        </row>
        <row r="161">
          <cell r="H161" t="str">
            <v/>
          </cell>
        </row>
        <row r="162">
          <cell r="H162" t="str">
            <v/>
          </cell>
        </row>
        <row r="163">
          <cell r="H163" t="str">
            <v/>
          </cell>
        </row>
        <row r="164">
          <cell r="H164" t="str">
            <v/>
          </cell>
        </row>
        <row r="165">
          <cell r="H165" t="str">
            <v/>
          </cell>
        </row>
        <row r="166">
          <cell r="H166" t="str">
            <v/>
          </cell>
        </row>
        <row r="167">
          <cell r="H167" t="str">
            <v/>
          </cell>
        </row>
        <row r="168">
          <cell r="H168" t="str">
            <v/>
          </cell>
        </row>
        <row r="169">
          <cell r="H169" t="str">
            <v/>
          </cell>
        </row>
        <row r="170">
          <cell r="H170" t="str">
            <v/>
          </cell>
        </row>
        <row r="171">
          <cell r="H171" t="str">
            <v/>
          </cell>
        </row>
        <row r="172">
          <cell r="H172" t="str">
            <v/>
          </cell>
        </row>
        <row r="173">
          <cell r="H173" t="str">
            <v/>
          </cell>
        </row>
        <row r="174">
          <cell r="H174" t="str">
            <v/>
          </cell>
        </row>
        <row r="175">
          <cell r="H175" t="str">
            <v/>
          </cell>
        </row>
        <row r="176">
          <cell r="H176" t="str">
            <v/>
          </cell>
        </row>
        <row r="177">
          <cell r="H177" t="str">
            <v/>
          </cell>
        </row>
        <row r="178">
          <cell r="H178" t="str">
            <v/>
          </cell>
        </row>
        <row r="179">
          <cell r="H179" t="str">
            <v/>
          </cell>
        </row>
        <row r="180">
          <cell r="H180" t="str">
            <v/>
          </cell>
        </row>
        <row r="181">
          <cell r="H181" t="str">
            <v/>
          </cell>
        </row>
        <row r="182">
          <cell r="H182" t="str">
            <v/>
          </cell>
        </row>
        <row r="183">
          <cell r="H183" t="str">
            <v/>
          </cell>
        </row>
        <row r="184">
          <cell r="H184" t="str">
            <v/>
          </cell>
        </row>
        <row r="185">
          <cell r="H185" t="str">
            <v/>
          </cell>
        </row>
        <row r="186">
          <cell r="H186" t="str">
            <v/>
          </cell>
        </row>
        <row r="187">
          <cell r="H187" t="str">
            <v/>
          </cell>
        </row>
        <row r="188">
          <cell r="H188" t="str">
            <v/>
          </cell>
        </row>
        <row r="189">
          <cell r="H189" t="str">
            <v/>
          </cell>
        </row>
        <row r="190">
          <cell r="H190" t="str">
            <v/>
          </cell>
        </row>
        <row r="191">
          <cell r="H191" t="str">
            <v/>
          </cell>
        </row>
        <row r="192">
          <cell r="H192" t="str">
            <v/>
          </cell>
        </row>
        <row r="193">
          <cell r="H193" t="str">
            <v/>
          </cell>
        </row>
        <row r="194">
          <cell r="H194" t="str">
            <v/>
          </cell>
        </row>
        <row r="195">
          <cell r="H195" t="str">
            <v/>
          </cell>
        </row>
        <row r="196">
          <cell r="H196" t="str">
            <v/>
          </cell>
        </row>
        <row r="197">
          <cell r="H197" t="str">
            <v/>
          </cell>
        </row>
        <row r="198">
          <cell r="H198" t="str">
            <v/>
          </cell>
        </row>
        <row r="199">
          <cell r="H199" t="str">
            <v/>
          </cell>
        </row>
        <row r="200">
          <cell r="H200" t="str">
            <v/>
          </cell>
        </row>
        <row r="201">
          <cell r="H201" t="str">
            <v/>
          </cell>
        </row>
        <row r="202">
          <cell r="H202" t="str">
            <v/>
          </cell>
        </row>
        <row r="203">
          <cell r="H203" t="str">
            <v/>
          </cell>
        </row>
        <row r="204">
          <cell r="H204" t="str">
            <v/>
          </cell>
        </row>
        <row r="205">
          <cell r="H205" t="str">
            <v/>
          </cell>
        </row>
        <row r="206">
          <cell r="H206" t="str">
            <v/>
          </cell>
        </row>
        <row r="207">
          <cell r="H207" t="str">
            <v/>
          </cell>
        </row>
        <row r="208">
          <cell r="H208" t="str">
            <v/>
          </cell>
        </row>
        <row r="209">
          <cell r="H209" t="str">
            <v/>
          </cell>
        </row>
        <row r="210">
          <cell r="H210" t="str">
            <v/>
          </cell>
        </row>
        <row r="211">
          <cell r="H211" t="str">
            <v/>
          </cell>
        </row>
        <row r="212">
          <cell r="H212" t="str">
            <v/>
          </cell>
        </row>
        <row r="213">
          <cell r="H213" t="str">
            <v/>
          </cell>
        </row>
        <row r="214">
          <cell r="H214" t="str">
            <v/>
          </cell>
        </row>
        <row r="215">
          <cell r="H215" t="str">
            <v/>
          </cell>
        </row>
        <row r="216">
          <cell r="H216" t="str">
            <v/>
          </cell>
        </row>
        <row r="217">
          <cell r="H217" t="str">
            <v/>
          </cell>
        </row>
        <row r="218">
          <cell r="H218" t="str">
            <v/>
          </cell>
        </row>
        <row r="219">
          <cell r="H219" t="str">
            <v/>
          </cell>
        </row>
        <row r="220">
          <cell r="H220" t="str">
            <v/>
          </cell>
        </row>
        <row r="221">
          <cell r="H221" t="str">
            <v/>
          </cell>
        </row>
        <row r="222">
          <cell r="H222" t="str">
            <v/>
          </cell>
        </row>
        <row r="223">
          <cell r="H223" t="str">
            <v/>
          </cell>
        </row>
        <row r="224">
          <cell r="H224" t="str">
            <v/>
          </cell>
        </row>
        <row r="225">
          <cell r="H225" t="str">
            <v/>
          </cell>
        </row>
        <row r="226">
          <cell r="H226" t="str">
            <v/>
          </cell>
        </row>
        <row r="227">
          <cell r="H227" t="str">
            <v/>
          </cell>
        </row>
        <row r="228">
          <cell r="H228" t="str">
            <v/>
          </cell>
        </row>
        <row r="229">
          <cell r="H229" t="str">
            <v/>
          </cell>
        </row>
        <row r="230">
          <cell r="H230" t="str">
            <v/>
          </cell>
        </row>
        <row r="231">
          <cell r="H231" t="str">
            <v/>
          </cell>
        </row>
        <row r="232">
          <cell r="H232" t="str">
            <v/>
          </cell>
        </row>
        <row r="233">
          <cell r="H233" t="str">
            <v/>
          </cell>
        </row>
        <row r="234">
          <cell r="H234" t="str">
            <v/>
          </cell>
        </row>
        <row r="235">
          <cell r="H235" t="str">
            <v/>
          </cell>
        </row>
        <row r="236">
          <cell r="H236" t="str">
            <v/>
          </cell>
        </row>
        <row r="237">
          <cell r="H237" t="str">
            <v/>
          </cell>
        </row>
        <row r="238">
          <cell r="H238" t="str">
            <v/>
          </cell>
        </row>
        <row r="239">
          <cell r="H239" t="str">
            <v/>
          </cell>
        </row>
        <row r="240">
          <cell r="H240" t="str">
            <v/>
          </cell>
        </row>
        <row r="241">
          <cell r="H241" t="str">
            <v/>
          </cell>
        </row>
        <row r="242">
          <cell r="H242" t="str">
            <v/>
          </cell>
        </row>
        <row r="243">
          <cell r="H243" t="str">
            <v/>
          </cell>
        </row>
        <row r="244">
          <cell r="H244" t="str">
            <v/>
          </cell>
        </row>
        <row r="245">
          <cell r="H245" t="str">
            <v/>
          </cell>
        </row>
        <row r="246">
          <cell r="H246" t="str">
            <v/>
          </cell>
        </row>
        <row r="247">
          <cell r="H247" t="str">
            <v/>
          </cell>
        </row>
        <row r="248">
          <cell r="H248" t="str">
            <v/>
          </cell>
        </row>
        <row r="249">
          <cell r="H249" t="str">
            <v/>
          </cell>
        </row>
        <row r="250">
          <cell r="H250" t="str">
            <v/>
          </cell>
        </row>
        <row r="251">
          <cell r="H251" t="str">
            <v/>
          </cell>
        </row>
        <row r="252">
          <cell r="H252" t="str">
            <v/>
          </cell>
        </row>
        <row r="253">
          <cell r="H253" t="str">
            <v/>
          </cell>
        </row>
        <row r="254">
          <cell r="H254" t="str">
            <v/>
          </cell>
        </row>
        <row r="255">
          <cell r="H255" t="str">
            <v/>
          </cell>
        </row>
        <row r="256">
          <cell r="H256" t="str">
            <v/>
          </cell>
        </row>
        <row r="257">
          <cell r="H257" t="str">
            <v/>
          </cell>
        </row>
        <row r="258">
          <cell r="H258" t="str">
            <v/>
          </cell>
        </row>
        <row r="259">
          <cell r="H259" t="str">
            <v/>
          </cell>
        </row>
        <row r="260">
          <cell r="H260" t="str">
            <v/>
          </cell>
        </row>
        <row r="261">
          <cell r="H261" t="str">
            <v/>
          </cell>
        </row>
        <row r="262">
          <cell r="H262" t="str">
            <v/>
          </cell>
        </row>
        <row r="263">
          <cell r="H263" t="str">
            <v/>
          </cell>
        </row>
        <row r="264">
          <cell r="H264" t="str">
            <v/>
          </cell>
        </row>
        <row r="265">
          <cell r="H265" t="str">
            <v/>
          </cell>
        </row>
        <row r="266">
          <cell r="H266" t="str">
            <v/>
          </cell>
        </row>
        <row r="267">
          <cell r="H267" t="str">
            <v/>
          </cell>
        </row>
        <row r="268">
          <cell r="H268" t="str">
            <v/>
          </cell>
        </row>
        <row r="269">
          <cell r="H269" t="str">
            <v/>
          </cell>
        </row>
        <row r="270">
          <cell r="H270" t="str">
            <v/>
          </cell>
        </row>
        <row r="271">
          <cell r="H271" t="str">
            <v/>
          </cell>
        </row>
        <row r="272">
          <cell r="H272" t="str">
            <v/>
          </cell>
        </row>
        <row r="273">
          <cell r="H273" t="str">
            <v/>
          </cell>
        </row>
        <row r="274">
          <cell r="H274" t="str">
            <v/>
          </cell>
        </row>
        <row r="275">
          <cell r="H275" t="str">
            <v/>
          </cell>
        </row>
        <row r="276">
          <cell r="H276" t="str">
            <v/>
          </cell>
        </row>
        <row r="277">
          <cell r="H277" t="str">
            <v/>
          </cell>
        </row>
        <row r="278">
          <cell r="H278" t="str">
            <v/>
          </cell>
        </row>
        <row r="279">
          <cell r="H279" t="str">
            <v/>
          </cell>
        </row>
        <row r="280">
          <cell r="H280" t="str">
            <v/>
          </cell>
        </row>
        <row r="281">
          <cell r="H281" t="str">
            <v/>
          </cell>
        </row>
        <row r="282">
          <cell r="H282" t="str">
            <v/>
          </cell>
        </row>
        <row r="283">
          <cell r="H283" t="str">
            <v/>
          </cell>
        </row>
        <row r="284">
          <cell r="H284" t="str">
            <v/>
          </cell>
        </row>
        <row r="285">
          <cell r="H285" t="str">
            <v/>
          </cell>
        </row>
        <row r="286">
          <cell r="H286" t="str">
            <v/>
          </cell>
        </row>
        <row r="287">
          <cell r="H287" t="str">
            <v/>
          </cell>
        </row>
        <row r="288">
          <cell r="H288" t="str">
            <v/>
          </cell>
        </row>
        <row r="289">
          <cell r="H289" t="str">
            <v/>
          </cell>
        </row>
        <row r="290">
          <cell r="H290" t="str">
            <v/>
          </cell>
        </row>
        <row r="291">
          <cell r="H291" t="str">
            <v/>
          </cell>
        </row>
        <row r="292">
          <cell r="H292" t="str">
            <v/>
          </cell>
        </row>
        <row r="293">
          <cell r="H293" t="str">
            <v/>
          </cell>
        </row>
        <row r="294">
          <cell r="H294" t="str">
            <v/>
          </cell>
        </row>
        <row r="295">
          <cell r="H295" t="str">
            <v/>
          </cell>
        </row>
        <row r="296">
          <cell r="H296" t="str">
            <v/>
          </cell>
        </row>
        <row r="297">
          <cell r="H297" t="str">
            <v/>
          </cell>
        </row>
        <row r="298">
          <cell r="H298" t="str">
            <v/>
          </cell>
        </row>
        <row r="299">
          <cell r="H299" t="str">
            <v/>
          </cell>
        </row>
        <row r="300">
          <cell r="H300" t="str">
            <v/>
          </cell>
        </row>
        <row r="301">
          <cell r="H301" t="str">
            <v/>
          </cell>
        </row>
        <row r="302">
          <cell r="H302" t="str">
            <v/>
          </cell>
        </row>
        <row r="303">
          <cell r="H303" t="str">
            <v/>
          </cell>
        </row>
        <row r="304">
          <cell r="H304" t="str">
            <v/>
          </cell>
        </row>
        <row r="305">
          <cell r="H305" t="str">
            <v/>
          </cell>
        </row>
        <row r="306">
          <cell r="H306" t="str">
            <v/>
          </cell>
        </row>
        <row r="307">
          <cell r="H307" t="str">
            <v/>
          </cell>
        </row>
        <row r="308">
          <cell r="H308" t="str">
            <v/>
          </cell>
        </row>
        <row r="309">
          <cell r="H309" t="str">
            <v/>
          </cell>
        </row>
        <row r="310">
          <cell r="H310" t="str">
            <v/>
          </cell>
        </row>
        <row r="311">
          <cell r="H311" t="str">
            <v/>
          </cell>
        </row>
        <row r="312">
          <cell r="H312" t="str">
            <v/>
          </cell>
        </row>
        <row r="313">
          <cell r="H313" t="str">
            <v/>
          </cell>
        </row>
        <row r="314">
          <cell r="H314" t="str">
            <v/>
          </cell>
        </row>
        <row r="315">
          <cell r="H315" t="str">
            <v/>
          </cell>
        </row>
        <row r="316">
          <cell r="H316" t="str">
            <v/>
          </cell>
        </row>
        <row r="317">
          <cell r="H317" t="str">
            <v/>
          </cell>
        </row>
        <row r="318">
          <cell r="H318" t="str">
            <v/>
          </cell>
        </row>
        <row r="319">
          <cell r="H319" t="str">
            <v/>
          </cell>
        </row>
        <row r="320">
          <cell r="H320" t="str">
            <v/>
          </cell>
        </row>
        <row r="321">
          <cell r="H321" t="str">
            <v/>
          </cell>
        </row>
        <row r="322">
          <cell r="H322" t="str">
            <v/>
          </cell>
        </row>
        <row r="323">
          <cell r="H323" t="str">
            <v/>
          </cell>
        </row>
        <row r="324">
          <cell r="H324" t="str">
            <v/>
          </cell>
        </row>
        <row r="325">
          <cell r="H325" t="str">
            <v/>
          </cell>
        </row>
        <row r="326">
          <cell r="H326" t="str">
            <v/>
          </cell>
        </row>
        <row r="327">
          <cell r="H327" t="str">
            <v/>
          </cell>
        </row>
        <row r="328">
          <cell r="H328" t="str">
            <v/>
          </cell>
        </row>
        <row r="329">
          <cell r="H329" t="str">
            <v/>
          </cell>
        </row>
        <row r="330">
          <cell r="H330" t="str">
            <v/>
          </cell>
        </row>
        <row r="331">
          <cell r="H331" t="str">
            <v/>
          </cell>
        </row>
        <row r="332">
          <cell r="H332" t="str">
            <v/>
          </cell>
        </row>
        <row r="333">
          <cell r="H333" t="str">
            <v/>
          </cell>
        </row>
        <row r="334">
          <cell r="H334" t="str">
            <v/>
          </cell>
        </row>
        <row r="335">
          <cell r="H335" t="str">
            <v/>
          </cell>
        </row>
        <row r="336">
          <cell r="H336" t="str">
            <v/>
          </cell>
        </row>
        <row r="337">
          <cell r="H337" t="str">
            <v/>
          </cell>
        </row>
        <row r="338">
          <cell r="H338" t="str">
            <v/>
          </cell>
        </row>
        <row r="339">
          <cell r="H339" t="str">
            <v/>
          </cell>
        </row>
        <row r="340">
          <cell r="H340" t="str">
            <v/>
          </cell>
        </row>
        <row r="341">
          <cell r="H341" t="str">
            <v/>
          </cell>
        </row>
        <row r="342">
          <cell r="H342" t="str">
            <v/>
          </cell>
        </row>
        <row r="343">
          <cell r="H343" t="str">
            <v/>
          </cell>
        </row>
        <row r="344">
          <cell r="H344" t="str">
            <v/>
          </cell>
        </row>
        <row r="345">
          <cell r="H345" t="str">
            <v/>
          </cell>
        </row>
        <row r="346">
          <cell r="H346" t="str">
            <v/>
          </cell>
        </row>
        <row r="347">
          <cell r="H347" t="str">
            <v/>
          </cell>
        </row>
        <row r="348">
          <cell r="H348" t="str">
            <v/>
          </cell>
        </row>
        <row r="349">
          <cell r="H349" t="str">
            <v/>
          </cell>
        </row>
        <row r="350">
          <cell r="H350" t="str">
            <v/>
          </cell>
        </row>
        <row r="351">
          <cell r="H351" t="str">
            <v/>
          </cell>
        </row>
        <row r="352">
          <cell r="H352" t="str">
            <v/>
          </cell>
        </row>
        <row r="353">
          <cell r="H353" t="str">
            <v/>
          </cell>
        </row>
        <row r="354">
          <cell r="H354" t="str">
            <v/>
          </cell>
        </row>
        <row r="355">
          <cell r="H355" t="str">
            <v/>
          </cell>
        </row>
        <row r="356">
          <cell r="H356" t="str">
            <v/>
          </cell>
        </row>
        <row r="357">
          <cell r="H357" t="str">
            <v/>
          </cell>
        </row>
        <row r="358">
          <cell r="H358" t="str">
            <v/>
          </cell>
        </row>
        <row r="359">
          <cell r="H359" t="str">
            <v/>
          </cell>
        </row>
        <row r="360">
          <cell r="H360" t="str">
            <v/>
          </cell>
        </row>
        <row r="361">
          <cell r="H361" t="str">
            <v/>
          </cell>
        </row>
        <row r="362">
          <cell r="H362" t="str">
            <v/>
          </cell>
        </row>
        <row r="363">
          <cell r="H363" t="str">
            <v/>
          </cell>
        </row>
        <row r="364">
          <cell r="H364" t="str">
            <v/>
          </cell>
        </row>
        <row r="365">
          <cell r="H365" t="str">
            <v/>
          </cell>
        </row>
        <row r="366">
          <cell r="H366" t="str">
            <v/>
          </cell>
        </row>
        <row r="367">
          <cell r="H367" t="str">
            <v/>
          </cell>
        </row>
        <row r="368">
          <cell r="H368" t="str">
            <v/>
          </cell>
        </row>
        <row r="369">
          <cell r="H369" t="str">
            <v/>
          </cell>
        </row>
        <row r="370">
          <cell r="H370" t="str">
            <v/>
          </cell>
        </row>
        <row r="371">
          <cell r="H371" t="str">
            <v/>
          </cell>
        </row>
        <row r="372">
          <cell r="H372" t="str">
            <v/>
          </cell>
        </row>
        <row r="373">
          <cell r="H373" t="str">
            <v/>
          </cell>
        </row>
        <row r="374">
          <cell r="H374" t="str">
            <v/>
          </cell>
        </row>
        <row r="375">
          <cell r="H375" t="str">
            <v/>
          </cell>
        </row>
        <row r="376">
          <cell r="H376" t="str">
            <v/>
          </cell>
        </row>
        <row r="377">
          <cell r="H377" t="str">
            <v/>
          </cell>
        </row>
        <row r="378">
          <cell r="H378" t="str">
            <v/>
          </cell>
        </row>
        <row r="379">
          <cell r="H379" t="str">
            <v/>
          </cell>
        </row>
        <row r="380">
          <cell r="H380" t="str">
            <v/>
          </cell>
        </row>
        <row r="381">
          <cell r="H381" t="str">
            <v/>
          </cell>
        </row>
        <row r="382">
          <cell r="H382" t="str">
            <v/>
          </cell>
        </row>
        <row r="383">
          <cell r="H383" t="str">
            <v/>
          </cell>
        </row>
        <row r="384">
          <cell r="H384" t="str">
            <v/>
          </cell>
        </row>
        <row r="385">
          <cell r="H385" t="str">
            <v/>
          </cell>
        </row>
        <row r="386">
          <cell r="H386" t="str">
            <v/>
          </cell>
        </row>
        <row r="387">
          <cell r="H387" t="str">
            <v/>
          </cell>
        </row>
        <row r="388">
          <cell r="H388" t="str">
            <v/>
          </cell>
        </row>
        <row r="389">
          <cell r="H389" t="str">
            <v/>
          </cell>
        </row>
        <row r="390">
          <cell r="H390" t="str">
            <v/>
          </cell>
        </row>
        <row r="391">
          <cell r="H391" t="str">
            <v/>
          </cell>
        </row>
        <row r="392">
          <cell r="H392" t="str">
            <v/>
          </cell>
        </row>
        <row r="393">
          <cell r="H393" t="str">
            <v/>
          </cell>
        </row>
        <row r="394">
          <cell r="H394" t="str">
            <v/>
          </cell>
        </row>
        <row r="395">
          <cell r="H395" t="str">
            <v/>
          </cell>
        </row>
        <row r="396">
          <cell r="H396" t="str">
            <v/>
          </cell>
        </row>
        <row r="397">
          <cell r="H397" t="str">
            <v/>
          </cell>
        </row>
        <row r="398">
          <cell r="H398" t="str">
            <v/>
          </cell>
        </row>
        <row r="399">
          <cell r="H399" t="str">
            <v/>
          </cell>
        </row>
        <row r="400">
          <cell r="H400" t="str">
            <v/>
          </cell>
        </row>
        <row r="401">
          <cell r="H401" t="str">
            <v/>
          </cell>
        </row>
        <row r="402">
          <cell r="H402" t="str">
            <v/>
          </cell>
        </row>
        <row r="403">
          <cell r="H403" t="str">
            <v/>
          </cell>
        </row>
        <row r="404">
          <cell r="H404" t="str">
            <v/>
          </cell>
        </row>
        <row r="405">
          <cell r="H405" t="str">
            <v/>
          </cell>
        </row>
        <row r="406">
          <cell r="H406" t="str">
            <v/>
          </cell>
        </row>
        <row r="407">
          <cell r="H407" t="str">
            <v/>
          </cell>
        </row>
        <row r="408">
          <cell r="H408" t="str">
            <v/>
          </cell>
        </row>
        <row r="409">
          <cell r="H409" t="str">
            <v/>
          </cell>
        </row>
        <row r="410">
          <cell r="H410" t="str">
            <v/>
          </cell>
        </row>
        <row r="411">
          <cell r="H411" t="str">
            <v/>
          </cell>
        </row>
        <row r="412">
          <cell r="H412" t="str">
            <v/>
          </cell>
        </row>
        <row r="413">
          <cell r="H413" t="str">
            <v/>
          </cell>
        </row>
        <row r="414">
          <cell r="H414" t="str">
            <v/>
          </cell>
        </row>
        <row r="415">
          <cell r="H415" t="str">
            <v/>
          </cell>
        </row>
        <row r="416">
          <cell r="H416" t="str">
            <v/>
          </cell>
        </row>
        <row r="417">
          <cell r="H417" t="str">
            <v/>
          </cell>
        </row>
        <row r="418">
          <cell r="H418" t="str">
            <v/>
          </cell>
        </row>
        <row r="419">
          <cell r="H419" t="str">
            <v/>
          </cell>
        </row>
        <row r="420">
          <cell r="H420" t="str">
            <v/>
          </cell>
        </row>
        <row r="421">
          <cell r="H421" t="str">
            <v/>
          </cell>
        </row>
        <row r="422">
          <cell r="H422" t="str">
            <v/>
          </cell>
        </row>
        <row r="423">
          <cell r="H423" t="str">
            <v/>
          </cell>
        </row>
        <row r="424">
          <cell r="H424" t="str">
            <v/>
          </cell>
        </row>
        <row r="425">
          <cell r="H425" t="str">
            <v/>
          </cell>
        </row>
        <row r="426">
          <cell r="H426" t="str">
            <v/>
          </cell>
        </row>
        <row r="427">
          <cell r="H427" t="str">
            <v/>
          </cell>
        </row>
        <row r="428">
          <cell r="H428" t="str">
            <v/>
          </cell>
        </row>
        <row r="429">
          <cell r="H429" t="str">
            <v/>
          </cell>
        </row>
        <row r="430">
          <cell r="H430" t="str">
            <v/>
          </cell>
        </row>
        <row r="431">
          <cell r="H431" t="str">
            <v/>
          </cell>
        </row>
        <row r="432">
          <cell r="H432" t="str">
            <v/>
          </cell>
        </row>
        <row r="433">
          <cell r="H433" t="str">
            <v/>
          </cell>
        </row>
        <row r="434">
          <cell r="H434" t="str">
            <v/>
          </cell>
        </row>
        <row r="435">
          <cell r="H435" t="str">
            <v/>
          </cell>
        </row>
        <row r="436">
          <cell r="H436" t="str">
            <v/>
          </cell>
        </row>
        <row r="437">
          <cell r="H437" t="str">
            <v/>
          </cell>
        </row>
        <row r="438">
          <cell r="H438" t="str">
            <v/>
          </cell>
        </row>
        <row r="439">
          <cell r="H439" t="str">
            <v/>
          </cell>
        </row>
        <row r="440">
          <cell r="H440" t="str">
            <v/>
          </cell>
        </row>
        <row r="441">
          <cell r="H441" t="str">
            <v/>
          </cell>
        </row>
        <row r="442">
          <cell r="H442" t="str">
            <v/>
          </cell>
        </row>
        <row r="443">
          <cell r="H443" t="str">
            <v/>
          </cell>
        </row>
        <row r="444">
          <cell r="H444" t="str">
            <v/>
          </cell>
        </row>
        <row r="445">
          <cell r="H445" t="str">
            <v/>
          </cell>
        </row>
        <row r="446">
          <cell r="H446" t="str">
            <v/>
          </cell>
        </row>
        <row r="447">
          <cell r="H447" t="str">
            <v/>
          </cell>
        </row>
        <row r="448">
          <cell r="H448" t="str">
            <v/>
          </cell>
        </row>
        <row r="449">
          <cell r="H449" t="str">
            <v/>
          </cell>
        </row>
        <row r="450">
          <cell r="H450" t="str">
            <v/>
          </cell>
        </row>
        <row r="451">
          <cell r="H451" t="str">
            <v/>
          </cell>
        </row>
        <row r="452">
          <cell r="H452" t="str">
            <v/>
          </cell>
        </row>
        <row r="453">
          <cell r="H453" t="str">
            <v/>
          </cell>
        </row>
        <row r="454">
          <cell r="H454" t="str">
            <v/>
          </cell>
        </row>
        <row r="455">
          <cell r="H455" t="str">
            <v/>
          </cell>
        </row>
        <row r="456">
          <cell r="H456" t="str">
            <v/>
          </cell>
        </row>
        <row r="457">
          <cell r="H457" t="str">
            <v/>
          </cell>
        </row>
        <row r="458">
          <cell r="H458" t="str">
            <v/>
          </cell>
        </row>
        <row r="459">
          <cell r="H459" t="str">
            <v/>
          </cell>
        </row>
        <row r="460">
          <cell r="H460" t="str">
            <v/>
          </cell>
        </row>
        <row r="461">
          <cell r="H461" t="str">
            <v/>
          </cell>
        </row>
        <row r="462">
          <cell r="H462" t="str">
            <v/>
          </cell>
        </row>
        <row r="463">
          <cell r="H463" t="str">
            <v/>
          </cell>
        </row>
        <row r="464">
          <cell r="H464" t="str">
            <v/>
          </cell>
        </row>
        <row r="465">
          <cell r="H465" t="str">
            <v/>
          </cell>
        </row>
        <row r="466">
          <cell r="H466" t="str">
            <v/>
          </cell>
        </row>
        <row r="467">
          <cell r="H467" t="str">
            <v/>
          </cell>
        </row>
        <row r="468">
          <cell r="H468" t="str">
            <v/>
          </cell>
        </row>
        <row r="469">
          <cell r="H469" t="str">
            <v/>
          </cell>
        </row>
        <row r="470">
          <cell r="H470" t="str">
            <v/>
          </cell>
        </row>
        <row r="471">
          <cell r="H471" t="str">
            <v/>
          </cell>
        </row>
        <row r="472">
          <cell r="H472" t="str">
            <v/>
          </cell>
        </row>
        <row r="473">
          <cell r="H473" t="str">
            <v/>
          </cell>
        </row>
        <row r="474">
          <cell r="H474" t="str">
            <v/>
          </cell>
        </row>
        <row r="475">
          <cell r="H475" t="str">
            <v/>
          </cell>
        </row>
        <row r="476">
          <cell r="H476" t="str">
            <v/>
          </cell>
        </row>
        <row r="477">
          <cell r="H477" t="str">
            <v/>
          </cell>
        </row>
        <row r="478">
          <cell r="H478" t="str">
            <v/>
          </cell>
        </row>
        <row r="479">
          <cell r="H479" t="str">
            <v/>
          </cell>
        </row>
        <row r="480">
          <cell r="H480" t="str">
            <v/>
          </cell>
        </row>
        <row r="481">
          <cell r="H481" t="str">
            <v/>
          </cell>
        </row>
        <row r="482">
          <cell r="H482" t="str">
            <v/>
          </cell>
        </row>
        <row r="483">
          <cell r="H483" t="str">
            <v/>
          </cell>
        </row>
        <row r="484">
          <cell r="H484" t="str">
            <v/>
          </cell>
        </row>
        <row r="485">
          <cell r="H485" t="str">
            <v/>
          </cell>
        </row>
        <row r="486">
          <cell r="H486" t="str">
            <v/>
          </cell>
        </row>
        <row r="487">
          <cell r="H487" t="str">
            <v/>
          </cell>
        </row>
        <row r="488">
          <cell r="H488" t="str">
            <v/>
          </cell>
        </row>
        <row r="489">
          <cell r="H489" t="str">
            <v/>
          </cell>
        </row>
        <row r="490">
          <cell r="H490" t="str">
            <v/>
          </cell>
        </row>
        <row r="491">
          <cell r="H491" t="str">
            <v/>
          </cell>
        </row>
        <row r="492">
          <cell r="H492" t="str">
            <v/>
          </cell>
        </row>
        <row r="493">
          <cell r="H493" t="str">
            <v/>
          </cell>
        </row>
        <row r="494">
          <cell r="H494" t="str">
            <v/>
          </cell>
        </row>
        <row r="495">
          <cell r="H495" t="str">
            <v/>
          </cell>
        </row>
        <row r="496">
          <cell r="H496" t="str">
            <v/>
          </cell>
        </row>
        <row r="497">
          <cell r="H497" t="str">
            <v/>
          </cell>
        </row>
        <row r="498">
          <cell r="H498" t="str">
            <v/>
          </cell>
        </row>
        <row r="499">
          <cell r="H499" t="str">
            <v/>
          </cell>
        </row>
        <row r="500">
          <cell r="H500" t="str">
            <v/>
          </cell>
        </row>
        <row r="501">
          <cell r="H501" t="str">
            <v/>
          </cell>
        </row>
        <row r="502">
          <cell r="H502" t="str">
            <v/>
          </cell>
        </row>
        <row r="503">
          <cell r="H503" t="str">
            <v/>
          </cell>
        </row>
        <row r="504">
          <cell r="H504" t="str">
            <v/>
          </cell>
        </row>
        <row r="505">
          <cell r="H505" t="str">
            <v/>
          </cell>
        </row>
        <row r="506">
          <cell r="H506" t="str">
            <v/>
          </cell>
        </row>
        <row r="507">
          <cell r="H507" t="str">
            <v/>
          </cell>
        </row>
        <row r="508">
          <cell r="H508" t="str">
            <v/>
          </cell>
        </row>
        <row r="509">
          <cell r="H509" t="str">
            <v/>
          </cell>
        </row>
        <row r="510">
          <cell r="H510" t="str">
            <v/>
          </cell>
        </row>
        <row r="511">
          <cell r="H511" t="str">
            <v/>
          </cell>
        </row>
        <row r="512">
          <cell r="H512" t="str">
            <v/>
          </cell>
        </row>
        <row r="513">
          <cell r="H513" t="str">
            <v/>
          </cell>
        </row>
        <row r="514">
          <cell r="H514" t="str">
            <v/>
          </cell>
        </row>
        <row r="515">
          <cell r="H515" t="str">
            <v/>
          </cell>
        </row>
        <row r="516">
          <cell r="H516" t="str">
            <v/>
          </cell>
        </row>
        <row r="517">
          <cell r="H517" t="str">
            <v/>
          </cell>
        </row>
        <row r="518">
          <cell r="H518" t="str">
            <v/>
          </cell>
        </row>
        <row r="519">
          <cell r="H519" t="str">
            <v/>
          </cell>
        </row>
        <row r="520">
          <cell r="H520" t="str">
            <v/>
          </cell>
        </row>
        <row r="521">
          <cell r="H521" t="str">
            <v/>
          </cell>
        </row>
        <row r="522">
          <cell r="H522" t="str">
            <v/>
          </cell>
        </row>
        <row r="523">
          <cell r="H523" t="str">
            <v/>
          </cell>
        </row>
        <row r="524">
          <cell r="H524" t="str">
            <v/>
          </cell>
        </row>
        <row r="525">
          <cell r="H525" t="str">
            <v/>
          </cell>
        </row>
        <row r="526">
          <cell r="H526" t="str">
            <v/>
          </cell>
        </row>
        <row r="527">
          <cell r="H527" t="str">
            <v/>
          </cell>
        </row>
        <row r="528">
          <cell r="H528" t="str">
            <v/>
          </cell>
        </row>
        <row r="529">
          <cell r="H529" t="str">
            <v/>
          </cell>
        </row>
        <row r="530">
          <cell r="H530" t="str">
            <v/>
          </cell>
        </row>
        <row r="531">
          <cell r="H531" t="str">
            <v/>
          </cell>
        </row>
        <row r="532">
          <cell r="H532" t="str">
            <v/>
          </cell>
        </row>
        <row r="533">
          <cell r="H533" t="str">
            <v/>
          </cell>
        </row>
        <row r="534">
          <cell r="H534" t="str">
            <v/>
          </cell>
        </row>
        <row r="535">
          <cell r="H535" t="str">
            <v/>
          </cell>
        </row>
        <row r="536">
          <cell r="H536" t="str">
            <v/>
          </cell>
        </row>
        <row r="537">
          <cell r="H537" t="str">
            <v/>
          </cell>
        </row>
        <row r="538">
          <cell r="H538" t="str">
            <v/>
          </cell>
        </row>
        <row r="539">
          <cell r="H539" t="str">
            <v/>
          </cell>
        </row>
        <row r="540">
          <cell r="H540" t="str">
            <v/>
          </cell>
        </row>
        <row r="541">
          <cell r="H541" t="str">
            <v/>
          </cell>
        </row>
        <row r="542">
          <cell r="H542" t="str">
            <v/>
          </cell>
        </row>
        <row r="543">
          <cell r="H543" t="str">
            <v/>
          </cell>
        </row>
        <row r="544">
          <cell r="H544" t="str">
            <v/>
          </cell>
        </row>
        <row r="545">
          <cell r="H545" t="str">
            <v/>
          </cell>
        </row>
        <row r="546">
          <cell r="H546" t="str">
            <v/>
          </cell>
        </row>
        <row r="547">
          <cell r="H547" t="str">
            <v/>
          </cell>
        </row>
        <row r="548">
          <cell r="H548" t="str">
            <v/>
          </cell>
        </row>
        <row r="549">
          <cell r="H549" t="str">
            <v/>
          </cell>
        </row>
        <row r="550">
          <cell r="H550" t="str">
            <v/>
          </cell>
        </row>
        <row r="551">
          <cell r="H551" t="str">
            <v/>
          </cell>
        </row>
        <row r="552">
          <cell r="H552" t="str">
            <v/>
          </cell>
        </row>
        <row r="553">
          <cell r="H553" t="str">
            <v/>
          </cell>
        </row>
        <row r="554">
          <cell r="H554" t="str">
            <v/>
          </cell>
        </row>
        <row r="555">
          <cell r="H555" t="str">
            <v/>
          </cell>
        </row>
        <row r="556">
          <cell r="H556" t="str">
            <v/>
          </cell>
        </row>
        <row r="557">
          <cell r="H557" t="str">
            <v/>
          </cell>
        </row>
        <row r="558">
          <cell r="H558" t="str">
            <v/>
          </cell>
        </row>
        <row r="559">
          <cell r="H559" t="str">
            <v/>
          </cell>
        </row>
        <row r="560">
          <cell r="H560" t="str">
            <v/>
          </cell>
        </row>
        <row r="561">
          <cell r="H561" t="str">
            <v/>
          </cell>
        </row>
        <row r="562">
          <cell r="H562" t="str">
            <v/>
          </cell>
        </row>
        <row r="563">
          <cell r="H563" t="str">
            <v/>
          </cell>
        </row>
        <row r="564">
          <cell r="H564" t="str">
            <v/>
          </cell>
        </row>
        <row r="565">
          <cell r="H565" t="str">
            <v/>
          </cell>
        </row>
        <row r="566">
          <cell r="H566" t="str">
            <v/>
          </cell>
        </row>
        <row r="567">
          <cell r="H567" t="str">
            <v/>
          </cell>
        </row>
        <row r="568">
          <cell r="H568" t="str">
            <v/>
          </cell>
        </row>
        <row r="569">
          <cell r="H569" t="str">
            <v/>
          </cell>
        </row>
        <row r="570">
          <cell r="H570" t="str">
            <v/>
          </cell>
        </row>
        <row r="571">
          <cell r="H571" t="str">
            <v/>
          </cell>
        </row>
        <row r="572">
          <cell r="H572" t="str">
            <v/>
          </cell>
        </row>
        <row r="573">
          <cell r="H573" t="str">
            <v/>
          </cell>
        </row>
        <row r="574">
          <cell r="H574" t="str">
            <v/>
          </cell>
        </row>
        <row r="575">
          <cell r="H575" t="str">
            <v/>
          </cell>
        </row>
        <row r="576">
          <cell r="H576" t="str">
            <v/>
          </cell>
        </row>
        <row r="577">
          <cell r="H577" t="str">
            <v/>
          </cell>
        </row>
        <row r="578">
          <cell r="H578" t="str">
            <v/>
          </cell>
        </row>
        <row r="579">
          <cell r="H579" t="str">
            <v/>
          </cell>
        </row>
        <row r="580">
          <cell r="H580" t="str">
            <v/>
          </cell>
        </row>
        <row r="581">
          <cell r="H581" t="str">
            <v/>
          </cell>
        </row>
        <row r="582">
          <cell r="H582" t="str">
            <v/>
          </cell>
        </row>
        <row r="583">
          <cell r="H583" t="str">
            <v/>
          </cell>
        </row>
        <row r="584">
          <cell r="H584" t="str">
            <v/>
          </cell>
        </row>
        <row r="585">
          <cell r="H585" t="str">
            <v/>
          </cell>
        </row>
        <row r="586">
          <cell r="H586" t="str">
            <v/>
          </cell>
        </row>
        <row r="587">
          <cell r="H587" t="str">
            <v/>
          </cell>
        </row>
        <row r="588">
          <cell r="H588" t="str">
            <v/>
          </cell>
        </row>
        <row r="589">
          <cell r="H589" t="str">
            <v/>
          </cell>
        </row>
        <row r="590">
          <cell r="H590" t="str">
            <v/>
          </cell>
        </row>
        <row r="591">
          <cell r="H591" t="str">
            <v/>
          </cell>
        </row>
        <row r="592">
          <cell r="H592" t="str">
            <v/>
          </cell>
        </row>
        <row r="593">
          <cell r="H593" t="str">
            <v/>
          </cell>
        </row>
        <row r="594">
          <cell r="H594" t="str">
            <v/>
          </cell>
        </row>
        <row r="595">
          <cell r="H595" t="str">
            <v/>
          </cell>
        </row>
        <row r="596">
          <cell r="H596" t="str">
            <v/>
          </cell>
        </row>
        <row r="597">
          <cell r="H597" t="str">
            <v/>
          </cell>
        </row>
        <row r="598">
          <cell r="H598" t="str">
            <v/>
          </cell>
        </row>
        <row r="599">
          <cell r="H599" t="str">
            <v/>
          </cell>
        </row>
        <row r="600">
          <cell r="H600" t="str">
            <v/>
          </cell>
        </row>
        <row r="601">
          <cell r="H601" t="str">
            <v/>
          </cell>
        </row>
        <row r="602">
          <cell r="H602" t="str">
            <v/>
          </cell>
        </row>
        <row r="603">
          <cell r="H603" t="str">
            <v/>
          </cell>
        </row>
        <row r="604">
          <cell r="H604" t="str">
            <v/>
          </cell>
        </row>
        <row r="605">
          <cell r="H605" t="str">
            <v/>
          </cell>
        </row>
        <row r="606">
          <cell r="H606" t="str">
            <v/>
          </cell>
        </row>
        <row r="607">
          <cell r="H607" t="str">
            <v/>
          </cell>
        </row>
        <row r="608">
          <cell r="H608" t="str">
            <v/>
          </cell>
        </row>
        <row r="609">
          <cell r="H609" t="str">
            <v/>
          </cell>
        </row>
        <row r="610">
          <cell r="H610" t="str">
            <v/>
          </cell>
        </row>
        <row r="611">
          <cell r="H611" t="str">
            <v/>
          </cell>
        </row>
        <row r="612">
          <cell r="H612" t="str">
            <v/>
          </cell>
        </row>
        <row r="613">
          <cell r="H613" t="str">
            <v/>
          </cell>
        </row>
        <row r="614">
          <cell r="H614" t="str">
            <v/>
          </cell>
        </row>
        <row r="615">
          <cell r="H615" t="str">
            <v/>
          </cell>
        </row>
        <row r="616">
          <cell r="H616" t="str">
            <v/>
          </cell>
        </row>
        <row r="617">
          <cell r="H617" t="str">
            <v/>
          </cell>
        </row>
        <row r="618">
          <cell r="H618" t="str">
            <v/>
          </cell>
        </row>
        <row r="619">
          <cell r="H619" t="str">
            <v/>
          </cell>
        </row>
        <row r="620">
          <cell r="H620" t="str">
            <v/>
          </cell>
        </row>
        <row r="621">
          <cell r="H621" t="str">
            <v/>
          </cell>
        </row>
        <row r="622">
          <cell r="H622" t="str">
            <v/>
          </cell>
        </row>
        <row r="623">
          <cell r="H623" t="str">
            <v/>
          </cell>
        </row>
        <row r="624">
          <cell r="H624" t="str">
            <v/>
          </cell>
        </row>
        <row r="625">
          <cell r="H625" t="str">
            <v/>
          </cell>
        </row>
        <row r="626">
          <cell r="H626" t="str">
            <v/>
          </cell>
        </row>
        <row r="627">
          <cell r="H627" t="str">
            <v/>
          </cell>
        </row>
        <row r="628">
          <cell r="H628" t="str">
            <v/>
          </cell>
        </row>
        <row r="629">
          <cell r="H629" t="str">
            <v/>
          </cell>
        </row>
        <row r="630">
          <cell r="H630" t="str">
            <v/>
          </cell>
        </row>
        <row r="631">
          <cell r="H631" t="str">
            <v/>
          </cell>
        </row>
        <row r="632">
          <cell r="H632" t="str">
            <v/>
          </cell>
        </row>
        <row r="633">
          <cell r="H633" t="str">
            <v/>
          </cell>
        </row>
        <row r="634">
          <cell r="H634" t="str">
            <v/>
          </cell>
        </row>
        <row r="635">
          <cell r="H635" t="str">
            <v/>
          </cell>
        </row>
        <row r="636">
          <cell r="H636" t="str">
            <v/>
          </cell>
        </row>
        <row r="637">
          <cell r="H637" t="str">
            <v/>
          </cell>
        </row>
        <row r="638">
          <cell r="H638" t="str">
            <v/>
          </cell>
        </row>
        <row r="639">
          <cell r="H639" t="str">
            <v/>
          </cell>
        </row>
        <row r="640">
          <cell r="H640" t="str">
            <v/>
          </cell>
        </row>
        <row r="641">
          <cell r="H641" t="str">
            <v/>
          </cell>
        </row>
        <row r="642">
          <cell r="H642" t="str">
            <v/>
          </cell>
        </row>
        <row r="643">
          <cell r="H643" t="str">
            <v/>
          </cell>
        </row>
        <row r="644">
          <cell r="H644" t="str">
            <v/>
          </cell>
        </row>
        <row r="645">
          <cell r="H645" t="str">
            <v/>
          </cell>
        </row>
        <row r="646">
          <cell r="H646" t="str">
            <v/>
          </cell>
        </row>
        <row r="647">
          <cell r="H647" t="str">
            <v/>
          </cell>
        </row>
        <row r="648">
          <cell r="H648" t="str">
            <v/>
          </cell>
        </row>
        <row r="649">
          <cell r="H649" t="str">
            <v/>
          </cell>
        </row>
        <row r="650">
          <cell r="H650" t="str">
            <v/>
          </cell>
        </row>
        <row r="651">
          <cell r="H651" t="str">
            <v/>
          </cell>
        </row>
        <row r="652">
          <cell r="H652" t="str">
            <v/>
          </cell>
        </row>
        <row r="653">
          <cell r="H653" t="str">
            <v/>
          </cell>
        </row>
        <row r="654">
          <cell r="H654" t="str">
            <v/>
          </cell>
        </row>
        <row r="655">
          <cell r="H655" t="str">
            <v/>
          </cell>
        </row>
        <row r="656">
          <cell r="H656" t="str">
            <v/>
          </cell>
        </row>
        <row r="657">
          <cell r="H657" t="str">
            <v/>
          </cell>
        </row>
        <row r="658">
          <cell r="H658" t="str">
            <v/>
          </cell>
        </row>
        <row r="659">
          <cell r="H659" t="str">
            <v/>
          </cell>
        </row>
        <row r="660">
          <cell r="H660" t="str">
            <v/>
          </cell>
        </row>
        <row r="661">
          <cell r="H661" t="str">
            <v/>
          </cell>
        </row>
        <row r="662">
          <cell r="H662" t="str">
            <v/>
          </cell>
        </row>
        <row r="663">
          <cell r="H663" t="str">
            <v/>
          </cell>
        </row>
        <row r="664">
          <cell r="H664" t="str">
            <v/>
          </cell>
        </row>
        <row r="665">
          <cell r="H665" t="str">
            <v/>
          </cell>
        </row>
        <row r="666">
          <cell r="H666" t="str">
            <v/>
          </cell>
        </row>
        <row r="667">
          <cell r="H667" t="str">
            <v/>
          </cell>
        </row>
        <row r="668">
          <cell r="H668" t="str">
            <v/>
          </cell>
        </row>
        <row r="669">
          <cell r="H669" t="str">
            <v/>
          </cell>
        </row>
        <row r="670">
          <cell r="H670" t="str">
            <v/>
          </cell>
        </row>
        <row r="671">
          <cell r="H671" t="str">
            <v/>
          </cell>
        </row>
        <row r="672">
          <cell r="H672" t="str">
            <v/>
          </cell>
        </row>
        <row r="673">
          <cell r="H673" t="str">
            <v/>
          </cell>
        </row>
        <row r="674">
          <cell r="H674" t="str">
            <v/>
          </cell>
        </row>
        <row r="675">
          <cell r="H675" t="str">
            <v/>
          </cell>
        </row>
        <row r="676">
          <cell r="H676" t="str">
            <v/>
          </cell>
        </row>
        <row r="677">
          <cell r="H677" t="str">
            <v/>
          </cell>
        </row>
        <row r="678">
          <cell r="H678" t="str">
            <v/>
          </cell>
        </row>
        <row r="679">
          <cell r="H679" t="str">
            <v/>
          </cell>
        </row>
        <row r="680">
          <cell r="H680" t="str">
            <v/>
          </cell>
        </row>
        <row r="681">
          <cell r="H681" t="str">
            <v/>
          </cell>
        </row>
        <row r="682">
          <cell r="H682" t="str">
            <v/>
          </cell>
        </row>
        <row r="683">
          <cell r="H683" t="str">
            <v/>
          </cell>
        </row>
        <row r="684">
          <cell r="H684" t="str">
            <v/>
          </cell>
        </row>
        <row r="685">
          <cell r="H685" t="str">
            <v/>
          </cell>
        </row>
        <row r="686">
          <cell r="H686" t="str">
            <v/>
          </cell>
        </row>
        <row r="687">
          <cell r="H687" t="str">
            <v/>
          </cell>
        </row>
        <row r="688">
          <cell r="H688" t="str">
            <v/>
          </cell>
        </row>
        <row r="689">
          <cell r="H689" t="str">
            <v/>
          </cell>
        </row>
        <row r="690">
          <cell r="H690" t="str">
            <v/>
          </cell>
        </row>
        <row r="691">
          <cell r="H691" t="str">
            <v/>
          </cell>
        </row>
        <row r="692">
          <cell r="H692" t="str">
            <v/>
          </cell>
        </row>
        <row r="693">
          <cell r="H693" t="str">
            <v/>
          </cell>
        </row>
        <row r="694">
          <cell r="H694" t="str">
            <v/>
          </cell>
        </row>
        <row r="695">
          <cell r="H695" t="str">
            <v/>
          </cell>
        </row>
        <row r="696">
          <cell r="H696" t="str">
            <v/>
          </cell>
        </row>
        <row r="697">
          <cell r="H697" t="str">
            <v/>
          </cell>
        </row>
        <row r="698">
          <cell r="H698" t="str">
            <v/>
          </cell>
        </row>
        <row r="699">
          <cell r="H699" t="str">
            <v/>
          </cell>
        </row>
        <row r="700">
          <cell r="H700" t="str">
            <v/>
          </cell>
        </row>
        <row r="701">
          <cell r="H701" t="str">
            <v/>
          </cell>
        </row>
        <row r="702">
          <cell r="H702" t="str">
            <v/>
          </cell>
        </row>
        <row r="703">
          <cell r="H703" t="str">
            <v/>
          </cell>
        </row>
        <row r="704">
          <cell r="H704" t="str">
            <v/>
          </cell>
        </row>
        <row r="705">
          <cell r="H705" t="str">
            <v/>
          </cell>
        </row>
        <row r="706">
          <cell r="H706" t="str">
            <v/>
          </cell>
        </row>
        <row r="707">
          <cell r="H707" t="str">
            <v/>
          </cell>
        </row>
        <row r="708">
          <cell r="H708" t="str">
            <v/>
          </cell>
        </row>
        <row r="709">
          <cell r="H709" t="str">
            <v/>
          </cell>
        </row>
        <row r="710">
          <cell r="H710" t="str">
            <v/>
          </cell>
        </row>
        <row r="711">
          <cell r="H711" t="str">
            <v/>
          </cell>
        </row>
        <row r="712">
          <cell r="H712" t="str">
            <v/>
          </cell>
        </row>
        <row r="713">
          <cell r="H713" t="str">
            <v/>
          </cell>
        </row>
        <row r="714">
          <cell r="H714" t="str">
            <v/>
          </cell>
        </row>
        <row r="715">
          <cell r="H715" t="str">
            <v/>
          </cell>
        </row>
        <row r="716">
          <cell r="H716" t="str">
            <v/>
          </cell>
        </row>
        <row r="717">
          <cell r="H717" t="str">
            <v/>
          </cell>
        </row>
        <row r="718">
          <cell r="H718" t="str">
            <v/>
          </cell>
        </row>
        <row r="719">
          <cell r="H719" t="str">
            <v/>
          </cell>
        </row>
        <row r="720">
          <cell r="H720" t="str">
            <v/>
          </cell>
        </row>
        <row r="721">
          <cell r="H721" t="str">
            <v/>
          </cell>
        </row>
        <row r="722">
          <cell r="H722" t="str">
            <v/>
          </cell>
        </row>
        <row r="723">
          <cell r="H723" t="str">
            <v/>
          </cell>
        </row>
        <row r="724">
          <cell r="H724" t="str">
            <v/>
          </cell>
        </row>
        <row r="725">
          <cell r="H725" t="str">
            <v/>
          </cell>
        </row>
        <row r="726">
          <cell r="H726" t="str">
            <v/>
          </cell>
        </row>
        <row r="727">
          <cell r="H727" t="str">
            <v/>
          </cell>
        </row>
        <row r="728">
          <cell r="H728" t="str">
            <v/>
          </cell>
        </row>
        <row r="729">
          <cell r="H729" t="str">
            <v/>
          </cell>
        </row>
        <row r="730">
          <cell r="H730" t="str">
            <v/>
          </cell>
        </row>
        <row r="731">
          <cell r="H731" t="str">
            <v/>
          </cell>
        </row>
        <row r="732">
          <cell r="H732" t="str">
            <v/>
          </cell>
        </row>
        <row r="733">
          <cell r="H733" t="str">
            <v/>
          </cell>
        </row>
        <row r="734">
          <cell r="H734" t="str">
            <v/>
          </cell>
        </row>
        <row r="735">
          <cell r="H735" t="str">
            <v/>
          </cell>
        </row>
        <row r="736">
          <cell r="H736" t="str">
            <v/>
          </cell>
        </row>
        <row r="737">
          <cell r="H737" t="str">
            <v/>
          </cell>
        </row>
        <row r="738">
          <cell r="H738" t="str">
            <v/>
          </cell>
        </row>
        <row r="739">
          <cell r="H739" t="str">
            <v/>
          </cell>
        </row>
        <row r="740">
          <cell r="H740" t="str">
            <v/>
          </cell>
        </row>
        <row r="741">
          <cell r="H741" t="str">
            <v/>
          </cell>
        </row>
        <row r="742">
          <cell r="H742" t="str">
            <v/>
          </cell>
        </row>
        <row r="743">
          <cell r="H743" t="str">
            <v/>
          </cell>
        </row>
        <row r="744">
          <cell r="H744" t="str">
            <v/>
          </cell>
        </row>
        <row r="745">
          <cell r="H745" t="str">
            <v/>
          </cell>
        </row>
        <row r="746">
          <cell r="H746" t="str">
            <v/>
          </cell>
        </row>
        <row r="747">
          <cell r="H747" t="str">
            <v/>
          </cell>
        </row>
        <row r="748">
          <cell r="H748" t="str">
            <v/>
          </cell>
        </row>
        <row r="749">
          <cell r="H749" t="str">
            <v/>
          </cell>
        </row>
        <row r="750">
          <cell r="H750" t="str">
            <v/>
          </cell>
        </row>
        <row r="751">
          <cell r="H751" t="str">
            <v/>
          </cell>
        </row>
        <row r="752">
          <cell r="H752" t="str">
            <v/>
          </cell>
        </row>
        <row r="753">
          <cell r="H753" t="str">
            <v/>
          </cell>
        </row>
        <row r="754">
          <cell r="H754" t="str">
            <v/>
          </cell>
        </row>
        <row r="755">
          <cell r="H755" t="str">
            <v/>
          </cell>
        </row>
        <row r="756">
          <cell r="H756" t="str">
            <v/>
          </cell>
        </row>
        <row r="757">
          <cell r="H757" t="str">
            <v/>
          </cell>
        </row>
        <row r="758">
          <cell r="H758" t="str">
            <v/>
          </cell>
        </row>
        <row r="759">
          <cell r="H759" t="str">
            <v/>
          </cell>
        </row>
        <row r="760">
          <cell r="H760" t="str">
            <v/>
          </cell>
        </row>
        <row r="761">
          <cell r="H761" t="str">
            <v/>
          </cell>
        </row>
        <row r="762">
          <cell r="H762" t="str">
            <v/>
          </cell>
        </row>
        <row r="763">
          <cell r="H763" t="str">
            <v/>
          </cell>
        </row>
        <row r="764">
          <cell r="H764" t="str">
            <v/>
          </cell>
        </row>
        <row r="765">
          <cell r="H765" t="str">
            <v/>
          </cell>
        </row>
        <row r="766">
          <cell r="H766" t="str">
            <v/>
          </cell>
        </row>
        <row r="767">
          <cell r="H767" t="str">
            <v/>
          </cell>
        </row>
        <row r="768">
          <cell r="H768" t="str">
            <v/>
          </cell>
        </row>
        <row r="769">
          <cell r="H769" t="str">
            <v/>
          </cell>
        </row>
        <row r="770">
          <cell r="H770" t="str">
            <v/>
          </cell>
        </row>
        <row r="771">
          <cell r="H771" t="str">
            <v/>
          </cell>
        </row>
        <row r="772">
          <cell r="H772" t="str">
            <v/>
          </cell>
        </row>
        <row r="773">
          <cell r="H773" t="str">
            <v/>
          </cell>
        </row>
        <row r="774">
          <cell r="H774" t="str">
            <v/>
          </cell>
        </row>
        <row r="775">
          <cell r="H775" t="str">
            <v/>
          </cell>
        </row>
        <row r="776">
          <cell r="H776" t="str">
            <v/>
          </cell>
        </row>
        <row r="777">
          <cell r="H777" t="str">
            <v/>
          </cell>
        </row>
        <row r="778">
          <cell r="H778" t="str">
            <v/>
          </cell>
        </row>
        <row r="779">
          <cell r="H779" t="str">
            <v/>
          </cell>
        </row>
        <row r="780">
          <cell r="H780" t="str">
            <v/>
          </cell>
        </row>
        <row r="781">
          <cell r="H781" t="str">
            <v/>
          </cell>
        </row>
        <row r="782">
          <cell r="H782" t="str">
            <v/>
          </cell>
        </row>
        <row r="783">
          <cell r="H783" t="str">
            <v/>
          </cell>
        </row>
        <row r="784">
          <cell r="H784" t="str">
            <v/>
          </cell>
        </row>
        <row r="785">
          <cell r="H785" t="str">
            <v/>
          </cell>
        </row>
        <row r="786">
          <cell r="H786" t="str">
            <v/>
          </cell>
        </row>
        <row r="787">
          <cell r="H787" t="str">
            <v/>
          </cell>
        </row>
        <row r="788">
          <cell r="H788" t="str">
            <v/>
          </cell>
        </row>
        <row r="789">
          <cell r="H789" t="str">
            <v/>
          </cell>
        </row>
        <row r="790">
          <cell r="H790" t="str">
            <v/>
          </cell>
        </row>
        <row r="791">
          <cell r="H791" t="str">
            <v/>
          </cell>
        </row>
        <row r="792">
          <cell r="H792" t="str">
            <v/>
          </cell>
        </row>
        <row r="793">
          <cell r="H793" t="str">
            <v/>
          </cell>
        </row>
        <row r="794">
          <cell r="H794" t="str">
            <v/>
          </cell>
        </row>
        <row r="795">
          <cell r="H795" t="str">
            <v/>
          </cell>
        </row>
        <row r="796">
          <cell r="H796" t="str">
            <v/>
          </cell>
        </row>
        <row r="797">
          <cell r="H797" t="str">
            <v/>
          </cell>
        </row>
        <row r="798">
          <cell r="H798" t="str">
            <v/>
          </cell>
        </row>
        <row r="799">
          <cell r="H799" t="str">
            <v/>
          </cell>
        </row>
        <row r="800">
          <cell r="H800" t="str">
            <v/>
          </cell>
        </row>
        <row r="801">
          <cell r="H801" t="str">
            <v/>
          </cell>
        </row>
        <row r="802">
          <cell r="H802" t="str">
            <v/>
          </cell>
        </row>
        <row r="803">
          <cell r="H803" t="str">
            <v/>
          </cell>
        </row>
        <row r="804">
          <cell r="H804" t="str">
            <v/>
          </cell>
        </row>
        <row r="805">
          <cell r="H805" t="str">
            <v/>
          </cell>
        </row>
        <row r="806">
          <cell r="H806" t="str">
            <v/>
          </cell>
        </row>
        <row r="807">
          <cell r="H807" t="str">
            <v/>
          </cell>
        </row>
        <row r="808">
          <cell r="H808" t="str">
            <v/>
          </cell>
        </row>
        <row r="809">
          <cell r="H809" t="str">
            <v/>
          </cell>
        </row>
        <row r="810">
          <cell r="H810" t="str">
            <v/>
          </cell>
        </row>
        <row r="811">
          <cell r="H811" t="str">
            <v/>
          </cell>
        </row>
        <row r="812">
          <cell r="H812" t="str">
            <v/>
          </cell>
        </row>
        <row r="813">
          <cell r="H813" t="str">
            <v/>
          </cell>
        </row>
        <row r="814">
          <cell r="H814" t="str">
            <v/>
          </cell>
        </row>
        <row r="815">
          <cell r="H815" t="str">
            <v/>
          </cell>
        </row>
        <row r="816">
          <cell r="H816" t="str">
            <v/>
          </cell>
        </row>
        <row r="817">
          <cell r="H817" t="str">
            <v/>
          </cell>
        </row>
        <row r="818">
          <cell r="H818" t="str">
            <v/>
          </cell>
        </row>
        <row r="819">
          <cell r="H819" t="str">
            <v/>
          </cell>
        </row>
        <row r="820">
          <cell r="H820" t="str">
            <v/>
          </cell>
        </row>
        <row r="821">
          <cell r="H821" t="str">
            <v/>
          </cell>
        </row>
        <row r="822">
          <cell r="H822" t="str">
            <v/>
          </cell>
        </row>
        <row r="823">
          <cell r="H823" t="str">
            <v/>
          </cell>
        </row>
        <row r="824">
          <cell r="H824" t="str">
            <v/>
          </cell>
        </row>
        <row r="825">
          <cell r="H825" t="str">
            <v/>
          </cell>
        </row>
        <row r="826">
          <cell r="H826" t="str">
            <v/>
          </cell>
        </row>
        <row r="827">
          <cell r="H827" t="str">
            <v/>
          </cell>
        </row>
        <row r="828">
          <cell r="H828" t="str">
            <v/>
          </cell>
        </row>
        <row r="829">
          <cell r="H829" t="str">
            <v/>
          </cell>
        </row>
        <row r="830">
          <cell r="H830" t="str">
            <v/>
          </cell>
        </row>
        <row r="831">
          <cell r="H831" t="str">
            <v/>
          </cell>
        </row>
        <row r="832">
          <cell r="H832" t="str">
            <v/>
          </cell>
        </row>
        <row r="833">
          <cell r="H833" t="str">
            <v/>
          </cell>
        </row>
        <row r="834">
          <cell r="H834" t="str">
            <v/>
          </cell>
        </row>
        <row r="835">
          <cell r="H835" t="str">
            <v/>
          </cell>
        </row>
        <row r="836">
          <cell r="H836" t="str">
            <v/>
          </cell>
        </row>
        <row r="837">
          <cell r="H837" t="str">
            <v/>
          </cell>
        </row>
        <row r="838">
          <cell r="H838" t="str">
            <v/>
          </cell>
        </row>
        <row r="839">
          <cell r="H839" t="str">
            <v/>
          </cell>
        </row>
        <row r="840">
          <cell r="H840" t="str">
            <v/>
          </cell>
        </row>
        <row r="841">
          <cell r="H841" t="str">
            <v/>
          </cell>
        </row>
        <row r="842">
          <cell r="H842" t="str">
            <v/>
          </cell>
        </row>
        <row r="843">
          <cell r="H843" t="str">
            <v/>
          </cell>
        </row>
        <row r="844">
          <cell r="H844" t="str">
            <v/>
          </cell>
        </row>
        <row r="845">
          <cell r="H845" t="str">
            <v/>
          </cell>
        </row>
        <row r="846">
          <cell r="H846" t="str">
            <v/>
          </cell>
        </row>
        <row r="847">
          <cell r="H847" t="str">
            <v/>
          </cell>
        </row>
        <row r="848">
          <cell r="H848" t="str">
            <v/>
          </cell>
        </row>
        <row r="849">
          <cell r="H849" t="str">
            <v/>
          </cell>
        </row>
        <row r="850">
          <cell r="H850" t="str">
            <v/>
          </cell>
        </row>
        <row r="851">
          <cell r="H851" t="str">
            <v/>
          </cell>
        </row>
        <row r="852">
          <cell r="H852" t="str">
            <v/>
          </cell>
        </row>
        <row r="853">
          <cell r="H853" t="str">
            <v/>
          </cell>
        </row>
        <row r="854">
          <cell r="H854" t="str">
            <v/>
          </cell>
        </row>
        <row r="855">
          <cell r="H855" t="str">
            <v/>
          </cell>
        </row>
        <row r="856">
          <cell r="H856" t="str">
            <v/>
          </cell>
        </row>
        <row r="857">
          <cell r="H857" t="str">
            <v/>
          </cell>
        </row>
        <row r="858">
          <cell r="H858" t="str">
            <v/>
          </cell>
        </row>
        <row r="859">
          <cell r="H859" t="str">
            <v/>
          </cell>
        </row>
        <row r="860">
          <cell r="H860" t="str">
            <v/>
          </cell>
        </row>
        <row r="861">
          <cell r="H861" t="str">
            <v/>
          </cell>
        </row>
        <row r="862">
          <cell r="H862" t="str">
            <v/>
          </cell>
        </row>
        <row r="863">
          <cell r="H863" t="str">
            <v/>
          </cell>
        </row>
        <row r="864">
          <cell r="H864" t="str">
            <v/>
          </cell>
        </row>
        <row r="865">
          <cell r="H865" t="str">
            <v/>
          </cell>
        </row>
        <row r="866">
          <cell r="H866" t="str">
            <v/>
          </cell>
        </row>
        <row r="867">
          <cell r="H867" t="str">
            <v/>
          </cell>
        </row>
        <row r="868">
          <cell r="H868" t="str">
            <v/>
          </cell>
        </row>
        <row r="869">
          <cell r="H869" t="str">
            <v/>
          </cell>
        </row>
        <row r="870">
          <cell r="H870" t="str">
            <v/>
          </cell>
        </row>
        <row r="871">
          <cell r="H871" t="str">
            <v/>
          </cell>
        </row>
        <row r="872">
          <cell r="H872" t="str">
            <v/>
          </cell>
        </row>
        <row r="873">
          <cell r="H873" t="str">
            <v/>
          </cell>
        </row>
        <row r="874">
          <cell r="H874" t="str">
            <v/>
          </cell>
        </row>
        <row r="875">
          <cell r="H875" t="str">
            <v/>
          </cell>
        </row>
        <row r="876">
          <cell r="H876" t="str">
            <v/>
          </cell>
        </row>
        <row r="877">
          <cell r="H877" t="str">
            <v/>
          </cell>
        </row>
        <row r="878">
          <cell r="H878" t="str">
            <v/>
          </cell>
        </row>
        <row r="879">
          <cell r="H879" t="str">
            <v/>
          </cell>
        </row>
        <row r="880">
          <cell r="H880" t="str">
            <v/>
          </cell>
        </row>
        <row r="881">
          <cell r="H881" t="str">
            <v/>
          </cell>
        </row>
        <row r="882">
          <cell r="H882" t="str">
            <v/>
          </cell>
        </row>
        <row r="883">
          <cell r="H883" t="str">
            <v/>
          </cell>
        </row>
        <row r="884">
          <cell r="H884" t="str">
            <v/>
          </cell>
        </row>
        <row r="885">
          <cell r="H885" t="str">
            <v/>
          </cell>
        </row>
        <row r="886">
          <cell r="H886" t="str">
            <v/>
          </cell>
        </row>
        <row r="887">
          <cell r="H887" t="str">
            <v/>
          </cell>
        </row>
        <row r="888">
          <cell r="H888" t="str">
            <v/>
          </cell>
        </row>
        <row r="889">
          <cell r="H889" t="str">
            <v/>
          </cell>
        </row>
        <row r="890">
          <cell r="H890" t="str">
            <v/>
          </cell>
        </row>
        <row r="891">
          <cell r="H891" t="str">
            <v/>
          </cell>
        </row>
        <row r="892">
          <cell r="H892" t="str">
            <v/>
          </cell>
        </row>
        <row r="893">
          <cell r="H893" t="str">
            <v/>
          </cell>
        </row>
        <row r="894">
          <cell r="H894" t="str">
            <v/>
          </cell>
        </row>
        <row r="895">
          <cell r="H895" t="str">
            <v/>
          </cell>
        </row>
        <row r="896">
          <cell r="H896" t="str">
            <v/>
          </cell>
        </row>
        <row r="897">
          <cell r="H897" t="str">
            <v/>
          </cell>
        </row>
        <row r="898">
          <cell r="H898" t="str">
            <v/>
          </cell>
        </row>
        <row r="899">
          <cell r="H899" t="str">
            <v/>
          </cell>
        </row>
        <row r="900">
          <cell r="H900" t="str">
            <v/>
          </cell>
        </row>
        <row r="901">
          <cell r="H901" t="str">
            <v/>
          </cell>
        </row>
        <row r="902">
          <cell r="H902" t="str">
            <v/>
          </cell>
        </row>
        <row r="903">
          <cell r="H903" t="str">
            <v/>
          </cell>
        </row>
        <row r="904">
          <cell r="H904" t="str">
            <v/>
          </cell>
        </row>
        <row r="905">
          <cell r="H905" t="str">
            <v/>
          </cell>
        </row>
        <row r="906">
          <cell r="H906" t="str">
            <v/>
          </cell>
        </row>
        <row r="907">
          <cell r="H907" t="str">
            <v/>
          </cell>
        </row>
        <row r="908">
          <cell r="H908" t="str">
            <v/>
          </cell>
        </row>
        <row r="909">
          <cell r="H909" t="str">
            <v/>
          </cell>
        </row>
        <row r="910">
          <cell r="H910" t="str">
            <v/>
          </cell>
        </row>
        <row r="911">
          <cell r="H911" t="str">
            <v/>
          </cell>
        </row>
        <row r="912">
          <cell r="H912" t="str">
            <v/>
          </cell>
        </row>
        <row r="913">
          <cell r="H913" t="str">
            <v/>
          </cell>
        </row>
        <row r="914">
          <cell r="H914" t="str">
            <v/>
          </cell>
        </row>
        <row r="915">
          <cell r="H915" t="str">
            <v/>
          </cell>
        </row>
        <row r="916">
          <cell r="H916" t="str">
            <v/>
          </cell>
        </row>
        <row r="917">
          <cell r="H917" t="str">
            <v/>
          </cell>
        </row>
        <row r="918">
          <cell r="H918" t="str">
            <v/>
          </cell>
        </row>
        <row r="919">
          <cell r="H919" t="str">
            <v/>
          </cell>
        </row>
        <row r="920">
          <cell r="H920" t="str">
            <v/>
          </cell>
        </row>
        <row r="921">
          <cell r="H921" t="str">
            <v/>
          </cell>
        </row>
        <row r="922">
          <cell r="H922" t="str">
            <v/>
          </cell>
        </row>
        <row r="923">
          <cell r="H923" t="str">
            <v/>
          </cell>
        </row>
        <row r="924">
          <cell r="H924" t="str">
            <v/>
          </cell>
        </row>
        <row r="925">
          <cell r="H925" t="str">
            <v/>
          </cell>
        </row>
        <row r="926">
          <cell r="H926" t="str">
            <v/>
          </cell>
        </row>
        <row r="927">
          <cell r="H927" t="str">
            <v/>
          </cell>
        </row>
        <row r="928">
          <cell r="H928" t="str">
            <v/>
          </cell>
        </row>
        <row r="929">
          <cell r="H929" t="str">
            <v/>
          </cell>
        </row>
        <row r="930">
          <cell r="H930" t="str">
            <v/>
          </cell>
        </row>
        <row r="931">
          <cell r="H931" t="str">
            <v/>
          </cell>
        </row>
        <row r="932">
          <cell r="H932" t="str">
            <v/>
          </cell>
        </row>
        <row r="933">
          <cell r="H933" t="str">
            <v/>
          </cell>
        </row>
        <row r="934">
          <cell r="H934" t="str">
            <v/>
          </cell>
        </row>
        <row r="935">
          <cell r="H935" t="str">
            <v/>
          </cell>
        </row>
        <row r="936">
          <cell r="H936" t="str">
            <v/>
          </cell>
        </row>
        <row r="937">
          <cell r="H937" t="str">
            <v/>
          </cell>
        </row>
        <row r="938">
          <cell r="H938" t="str">
            <v/>
          </cell>
        </row>
        <row r="939">
          <cell r="H939" t="str">
            <v/>
          </cell>
        </row>
        <row r="940">
          <cell r="H940" t="str">
            <v/>
          </cell>
        </row>
        <row r="941">
          <cell r="H941" t="str">
            <v/>
          </cell>
        </row>
        <row r="942">
          <cell r="H942" t="str">
            <v/>
          </cell>
        </row>
        <row r="943">
          <cell r="H943" t="str">
            <v/>
          </cell>
        </row>
        <row r="944">
          <cell r="H944" t="str">
            <v/>
          </cell>
        </row>
        <row r="945">
          <cell r="H945" t="str">
            <v/>
          </cell>
        </row>
        <row r="946">
          <cell r="H946" t="str">
            <v/>
          </cell>
        </row>
        <row r="947">
          <cell r="H947" t="str">
            <v/>
          </cell>
        </row>
        <row r="948">
          <cell r="H948" t="str">
            <v/>
          </cell>
        </row>
        <row r="949">
          <cell r="H949" t="str">
            <v/>
          </cell>
        </row>
        <row r="950">
          <cell r="H950" t="str">
            <v/>
          </cell>
        </row>
        <row r="951">
          <cell r="H951" t="str">
            <v/>
          </cell>
        </row>
        <row r="952">
          <cell r="H952" t="str">
            <v/>
          </cell>
        </row>
        <row r="953">
          <cell r="H953" t="str">
            <v/>
          </cell>
        </row>
        <row r="954">
          <cell r="H954" t="str">
            <v/>
          </cell>
        </row>
        <row r="955">
          <cell r="H955" t="str">
            <v/>
          </cell>
        </row>
        <row r="956">
          <cell r="H956" t="str">
            <v/>
          </cell>
        </row>
        <row r="957">
          <cell r="H957" t="str">
            <v/>
          </cell>
        </row>
        <row r="958">
          <cell r="H958" t="str">
            <v/>
          </cell>
        </row>
        <row r="959">
          <cell r="H959" t="str">
            <v/>
          </cell>
        </row>
        <row r="960">
          <cell r="H960" t="str">
            <v/>
          </cell>
        </row>
        <row r="961">
          <cell r="H961" t="str">
            <v/>
          </cell>
        </row>
        <row r="962">
          <cell r="H962" t="str">
            <v/>
          </cell>
        </row>
        <row r="963">
          <cell r="H963" t="str">
            <v/>
          </cell>
        </row>
        <row r="964">
          <cell r="H964" t="str">
            <v/>
          </cell>
        </row>
        <row r="965">
          <cell r="H965" t="str">
            <v/>
          </cell>
        </row>
        <row r="966">
          <cell r="H966" t="str">
            <v/>
          </cell>
        </row>
        <row r="967">
          <cell r="H967" t="str">
            <v/>
          </cell>
        </row>
        <row r="968">
          <cell r="H968" t="str">
            <v/>
          </cell>
        </row>
        <row r="969">
          <cell r="H969" t="str">
            <v/>
          </cell>
        </row>
        <row r="970">
          <cell r="H970" t="str">
            <v/>
          </cell>
        </row>
        <row r="971">
          <cell r="H971" t="str">
            <v/>
          </cell>
        </row>
        <row r="972">
          <cell r="H972" t="str">
            <v/>
          </cell>
        </row>
        <row r="973">
          <cell r="H973" t="str">
            <v/>
          </cell>
        </row>
        <row r="974">
          <cell r="H974" t="str">
            <v/>
          </cell>
        </row>
        <row r="975">
          <cell r="H975" t="str">
            <v/>
          </cell>
        </row>
        <row r="976">
          <cell r="H976" t="str">
            <v/>
          </cell>
        </row>
        <row r="977">
          <cell r="H977" t="str">
            <v/>
          </cell>
        </row>
        <row r="978">
          <cell r="H978" t="str">
            <v/>
          </cell>
        </row>
        <row r="979">
          <cell r="H979" t="str">
            <v/>
          </cell>
        </row>
        <row r="980">
          <cell r="H980" t="str">
            <v/>
          </cell>
        </row>
        <row r="981">
          <cell r="H981" t="str">
            <v/>
          </cell>
        </row>
        <row r="982">
          <cell r="H982" t="str">
            <v/>
          </cell>
        </row>
        <row r="983">
          <cell r="H983" t="str">
            <v/>
          </cell>
        </row>
        <row r="984">
          <cell r="H984" t="str">
            <v/>
          </cell>
        </row>
        <row r="985">
          <cell r="H985" t="str">
            <v/>
          </cell>
        </row>
        <row r="986">
          <cell r="H986" t="str">
            <v/>
          </cell>
        </row>
        <row r="987">
          <cell r="H987" t="str">
            <v/>
          </cell>
        </row>
        <row r="988">
          <cell r="H988" t="str">
            <v/>
          </cell>
        </row>
        <row r="989">
          <cell r="H989" t="str">
            <v/>
          </cell>
        </row>
        <row r="990">
          <cell r="H990" t="str">
            <v/>
          </cell>
        </row>
        <row r="991">
          <cell r="H991" t="str">
            <v/>
          </cell>
        </row>
        <row r="992">
          <cell r="H992" t="str">
            <v/>
          </cell>
        </row>
        <row r="993">
          <cell r="H993" t="str">
            <v/>
          </cell>
        </row>
        <row r="994">
          <cell r="H994" t="str">
            <v/>
          </cell>
        </row>
        <row r="995">
          <cell r="H995" t="str">
            <v/>
          </cell>
        </row>
        <row r="996">
          <cell r="H996" t="str">
            <v/>
          </cell>
        </row>
        <row r="997">
          <cell r="H997" t="str">
            <v/>
          </cell>
        </row>
        <row r="998">
          <cell r="H998" t="str">
            <v/>
          </cell>
        </row>
        <row r="999">
          <cell r="H999" t="str">
            <v/>
          </cell>
        </row>
        <row r="1000">
          <cell r="H1000" t="str">
            <v/>
          </cell>
        </row>
        <row r="1001">
          <cell r="H1001" t="str">
            <v/>
          </cell>
        </row>
        <row r="1002">
          <cell r="H1002" t="str">
            <v/>
          </cell>
        </row>
        <row r="1003">
          <cell r="H1003" t="str">
            <v/>
          </cell>
        </row>
        <row r="1004">
          <cell r="H1004" t="str">
            <v/>
          </cell>
        </row>
        <row r="1005">
          <cell r="H1005" t="str">
            <v/>
          </cell>
        </row>
        <row r="1006">
          <cell r="H1006" t="str">
            <v/>
          </cell>
        </row>
        <row r="1007">
          <cell r="H1007" t="str">
            <v/>
          </cell>
        </row>
        <row r="1008">
          <cell r="H1008" t="str">
            <v/>
          </cell>
        </row>
        <row r="1009">
          <cell r="H1009" t="str">
            <v/>
          </cell>
        </row>
        <row r="1010">
          <cell r="H1010" t="str">
            <v/>
          </cell>
        </row>
        <row r="1011">
          <cell r="H1011" t="str">
            <v/>
          </cell>
        </row>
        <row r="1012">
          <cell r="H1012" t="str">
            <v/>
          </cell>
        </row>
        <row r="1013">
          <cell r="H1013" t="str">
            <v/>
          </cell>
        </row>
        <row r="1014">
          <cell r="H1014" t="str">
            <v/>
          </cell>
        </row>
        <row r="1015">
          <cell r="H1015" t="str">
            <v/>
          </cell>
        </row>
        <row r="1016">
          <cell r="H1016" t="str">
            <v/>
          </cell>
        </row>
        <row r="1017">
          <cell r="H1017" t="str">
            <v/>
          </cell>
        </row>
        <row r="1018">
          <cell r="H1018" t="str">
            <v/>
          </cell>
        </row>
        <row r="1019">
          <cell r="H1019" t="str">
            <v/>
          </cell>
        </row>
        <row r="1020">
          <cell r="H1020" t="str">
            <v/>
          </cell>
        </row>
        <row r="1021">
          <cell r="H1021" t="str">
            <v/>
          </cell>
        </row>
        <row r="1022">
          <cell r="H1022" t="str">
            <v/>
          </cell>
        </row>
        <row r="1023">
          <cell r="H1023" t="str">
            <v/>
          </cell>
        </row>
        <row r="1024">
          <cell r="H1024" t="str">
            <v/>
          </cell>
        </row>
        <row r="1025">
          <cell r="H1025" t="str">
            <v/>
          </cell>
        </row>
        <row r="1026">
          <cell r="H1026" t="str">
            <v/>
          </cell>
        </row>
        <row r="1027">
          <cell r="H1027" t="str">
            <v/>
          </cell>
        </row>
        <row r="1028">
          <cell r="H1028" t="str">
            <v/>
          </cell>
        </row>
        <row r="1029">
          <cell r="H1029" t="str">
            <v/>
          </cell>
        </row>
        <row r="1030">
          <cell r="H1030" t="str">
            <v/>
          </cell>
        </row>
        <row r="1031">
          <cell r="H1031" t="str">
            <v/>
          </cell>
        </row>
        <row r="1032">
          <cell r="H1032" t="str">
            <v/>
          </cell>
        </row>
        <row r="1033">
          <cell r="H1033" t="str">
            <v/>
          </cell>
        </row>
        <row r="1034">
          <cell r="H1034" t="str">
            <v/>
          </cell>
        </row>
        <row r="1035">
          <cell r="H1035" t="str">
            <v/>
          </cell>
        </row>
        <row r="1036">
          <cell r="H1036" t="str">
            <v/>
          </cell>
        </row>
        <row r="1037">
          <cell r="H1037" t="str">
            <v/>
          </cell>
        </row>
        <row r="1038">
          <cell r="H1038" t="str">
            <v/>
          </cell>
        </row>
        <row r="1039">
          <cell r="H1039" t="str">
            <v/>
          </cell>
        </row>
        <row r="1040">
          <cell r="H1040" t="str">
            <v/>
          </cell>
        </row>
        <row r="1041">
          <cell r="H1041" t="str">
            <v/>
          </cell>
        </row>
        <row r="1042">
          <cell r="H1042" t="str">
            <v/>
          </cell>
        </row>
        <row r="1043">
          <cell r="H1043" t="str">
            <v/>
          </cell>
        </row>
        <row r="1044">
          <cell r="H1044" t="str">
            <v/>
          </cell>
        </row>
        <row r="1045">
          <cell r="H1045" t="str">
            <v/>
          </cell>
        </row>
        <row r="1046">
          <cell r="H1046" t="str">
            <v/>
          </cell>
        </row>
        <row r="1047">
          <cell r="H1047" t="str">
            <v/>
          </cell>
        </row>
        <row r="1048">
          <cell r="H1048" t="str">
            <v/>
          </cell>
        </row>
        <row r="1049">
          <cell r="H1049" t="str">
            <v/>
          </cell>
        </row>
        <row r="1050">
          <cell r="H1050" t="str">
            <v/>
          </cell>
        </row>
        <row r="1051">
          <cell r="H1051" t="str">
            <v/>
          </cell>
        </row>
        <row r="1052">
          <cell r="H1052" t="str">
            <v/>
          </cell>
        </row>
        <row r="1053">
          <cell r="H1053" t="str">
            <v/>
          </cell>
        </row>
        <row r="1054">
          <cell r="H1054" t="str">
            <v/>
          </cell>
        </row>
        <row r="1055">
          <cell r="H1055" t="str">
            <v/>
          </cell>
        </row>
        <row r="1056">
          <cell r="H1056" t="str">
            <v/>
          </cell>
        </row>
        <row r="1057">
          <cell r="H1057" t="str">
            <v/>
          </cell>
        </row>
        <row r="1058">
          <cell r="H1058" t="str">
            <v/>
          </cell>
        </row>
        <row r="1059">
          <cell r="H1059" t="str">
            <v/>
          </cell>
        </row>
        <row r="1060">
          <cell r="H1060" t="str">
            <v/>
          </cell>
        </row>
        <row r="1061">
          <cell r="H1061" t="str">
            <v/>
          </cell>
        </row>
        <row r="1062">
          <cell r="H1062" t="str">
            <v/>
          </cell>
        </row>
        <row r="1063">
          <cell r="H1063" t="str">
            <v/>
          </cell>
        </row>
        <row r="1064">
          <cell r="H1064" t="str">
            <v/>
          </cell>
        </row>
        <row r="1065">
          <cell r="H1065" t="str">
            <v/>
          </cell>
        </row>
        <row r="1066">
          <cell r="H1066" t="str">
            <v/>
          </cell>
        </row>
        <row r="1067">
          <cell r="H1067" t="str">
            <v/>
          </cell>
        </row>
        <row r="1068">
          <cell r="H1068" t="str">
            <v/>
          </cell>
        </row>
        <row r="1069">
          <cell r="H1069" t="str">
            <v/>
          </cell>
        </row>
        <row r="1070">
          <cell r="H1070" t="str">
            <v/>
          </cell>
        </row>
        <row r="1071">
          <cell r="H1071" t="str">
            <v/>
          </cell>
        </row>
        <row r="1072">
          <cell r="H1072" t="str">
            <v/>
          </cell>
        </row>
        <row r="1073">
          <cell r="H1073" t="str">
            <v/>
          </cell>
        </row>
        <row r="1074">
          <cell r="H1074" t="str">
            <v/>
          </cell>
        </row>
        <row r="1075">
          <cell r="H1075" t="str">
            <v/>
          </cell>
        </row>
        <row r="1076">
          <cell r="H1076" t="str">
            <v/>
          </cell>
        </row>
        <row r="1077">
          <cell r="H1077" t="str">
            <v/>
          </cell>
        </row>
        <row r="1078">
          <cell r="H1078" t="str">
            <v/>
          </cell>
        </row>
        <row r="1079">
          <cell r="H1079" t="str">
            <v/>
          </cell>
        </row>
        <row r="1080">
          <cell r="H1080" t="str">
            <v/>
          </cell>
        </row>
        <row r="1081">
          <cell r="H1081" t="str">
            <v/>
          </cell>
        </row>
        <row r="1082">
          <cell r="H1082" t="str">
            <v/>
          </cell>
        </row>
        <row r="1083">
          <cell r="H1083" t="str">
            <v/>
          </cell>
        </row>
        <row r="1084">
          <cell r="H1084" t="str">
            <v/>
          </cell>
        </row>
        <row r="1085">
          <cell r="H1085" t="str">
            <v/>
          </cell>
        </row>
        <row r="1086">
          <cell r="H1086" t="str">
            <v/>
          </cell>
        </row>
        <row r="1087">
          <cell r="H1087" t="str">
            <v/>
          </cell>
        </row>
        <row r="1088">
          <cell r="H1088" t="str">
            <v/>
          </cell>
        </row>
        <row r="1089">
          <cell r="H1089" t="str">
            <v/>
          </cell>
        </row>
        <row r="1090">
          <cell r="H1090" t="str">
            <v/>
          </cell>
        </row>
        <row r="1091">
          <cell r="H1091" t="str">
            <v/>
          </cell>
        </row>
        <row r="1092">
          <cell r="H1092" t="str">
            <v/>
          </cell>
        </row>
        <row r="1093">
          <cell r="H1093" t="str">
            <v/>
          </cell>
        </row>
        <row r="1094">
          <cell r="H1094" t="str">
            <v/>
          </cell>
        </row>
        <row r="1095">
          <cell r="H1095" t="str">
            <v/>
          </cell>
        </row>
        <row r="1096">
          <cell r="H1096" t="str">
            <v/>
          </cell>
        </row>
        <row r="1097">
          <cell r="H1097" t="str">
            <v/>
          </cell>
        </row>
        <row r="1098">
          <cell r="H1098" t="str">
            <v/>
          </cell>
        </row>
        <row r="1099">
          <cell r="H1099" t="str">
            <v/>
          </cell>
        </row>
        <row r="1100">
          <cell r="H1100" t="str">
            <v/>
          </cell>
        </row>
        <row r="1101">
          <cell r="H1101" t="str">
            <v/>
          </cell>
        </row>
        <row r="1102">
          <cell r="H1102" t="str">
            <v/>
          </cell>
        </row>
        <row r="1103">
          <cell r="H1103" t="str">
            <v/>
          </cell>
        </row>
        <row r="1104">
          <cell r="H1104" t="str">
            <v/>
          </cell>
        </row>
        <row r="1105">
          <cell r="H1105" t="str">
            <v/>
          </cell>
        </row>
        <row r="1106">
          <cell r="H1106" t="str">
            <v/>
          </cell>
        </row>
        <row r="1107">
          <cell r="H1107" t="str">
            <v/>
          </cell>
        </row>
        <row r="1108">
          <cell r="H1108" t="str">
            <v/>
          </cell>
        </row>
        <row r="1109">
          <cell r="H1109" t="str">
            <v/>
          </cell>
        </row>
        <row r="1110">
          <cell r="H1110" t="str">
            <v/>
          </cell>
        </row>
        <row r="1111">
          <cell r="H1111" t="str">
            <v/>
          </cell>
        </row>
        <row r="1112">
          <cell r="H1112" t="str">
            <v/>
          </cell>
        </row>
        <row r="1113">
          <cell r="H1113" t="str">
            <v/>
          </cell>
        </row>
        <row r="1114">
          <cell r="H1114" t="str">
            <v/>
          </cell>
        </row>
        <row r="1115">
          <cell r="H1115" t="str">
            <v/>
          </cell>
        </row>
        <row r="1116">
          <cell r="H1116" t="str">
            <v/>
          </cell>
        </row>
        <row r="1117">
          <cell r="H1117" t="str">
            <v/>
          </cell>
        </row>
        <row r="1118">
          <cell r="H1118" t="str">
            <v/>
          </cell>
        </row>
        <row r="1119">
          <cell r="H1119" t="str">
            <v/>
          </cell>
        </row>
        <row r="1120">
          <cell r="H1120" t="str">
            <v/>
          </cell>
        </row>
        <row r="1121">
          <cell r="H1121" t="str">
            <v/>
          </cell>
        </row>
        <row r="1122">
          <cell r="H1122" t="str">
            <v/>
          </cell>
        </row>
        <row r="1123">
          <cell r="H1123" t="str">
            <v/>
          </cell>
        </row>
        <row r="1124">
          <cell r="H1124" t="str">
            <v/>
          </cell>
        </row>
        <row r="1125">
          <cell r="H1125" t="str">
            <v/>
          </cell>
        </row>
        <row r="1126">
          <cell r="H1126" t="str">
            <v/>
          </cell>
        </row>
        <row r="1127">
          <cell r="H1127" t="str">
            <v/>
          </cell>
        </row>
        <row r="1128">
          <cell r="H1128" t="str">
            <v/>
          </cell>
        </row>
        <row r="1129">
          <cell r="H1129" t="str">
            <v/>
          </cell>
        </row>
        <row r="1130">
          <cell r="H1130" t="str">
            <v/>
          </cell>
        </row>
        <row r="1131">
          <cell r="H1131" t="str">
            <v/>
          </cell>
        </row>
        <row r="1132">
          <cell r="H1132" t="str">
            <v/>
          </cell>
        </row>
        <row r="1133">
          <cell r="H1133" t="str">
            <v/>
          </cell>
        </row>
        <row r="1134">
          <cell r="H1134" t="str">
            <v/>
          </cell>
        </row>
        <row r="1135">
          <cell r="H1135" t="str">
            <v/>
          </cell>
        </row>
        <row r="1136">
          <cell r="H1136" t="str">
            <v/>
          </cell>
        </row>
        <row r="1137">
          <cell r="H1137" t="str">
            <v/>
          </cell>
        </row>
        <row r="1138">
          <cell r="H1138" t="str">
            <v/>
          </cell>
        </row>
        <row r="1139">
          <cell r="H1139" t="str">
            <v/>
          </cell>
        </row>
        <row r="1140">
          <cell r="H1140" t="str">
            <v/>
          </cell>
        </row>
        <row r="1141">
          <cell r="H1141" t="str">
            <v/>
          </cell>
        </row>
        <row r="1142">
          <cell r="H1142" t="str">
            <v/>
          </cell>
        </row>
        <row r="1143">
          <cell r="H1143" t="str">
            <v/>
          </cell>
        </row>
        <row r="1144">
          <cell r="H1144" t="str">
            <v/>
          </cell>
        </row>
        <row r="1145">
          <cell r="H1145" t="str">
            <v/>
          </cell>
        </row>
        <row r="1146">
          <cell r="H1146" t="str">
            <v/>
          </cell>
        </row>
        <row r="1147">
          <cell r="H1147" t="str">
            <v/>
          </cell>
        </row>
        <row r="1148">
          <cell r="H1148" t="str">
            <v/>
          </cell>
        </row>
        <row r="1149">
          <cell r="H1149" t="str">
            <v/>
          </cell>
        </row>
        <row r="1150">
          <cell r="H1150" t="str">
            <v/>
          </cell>
        </row>
        <row r="1151">
          <cell r="H1151" t="str">
            <v/>
          </cell>
        </row>
        <row r="1152">
          <cell r="H1152" t="str">
            <v/>
          </cell>
        </row>
        <row r="1153">
          <cell r="H1153" t="str">
            <v/>
          </cell>
        </row>
        <row r="1154">
          <cell r="H1154" t="str">
            <v/>
          </cell>
        </row>
        <row r="1155">
          <cell r="H1155" t="str">
            <v/>
          </cell>
        </row>
        <row r="1156">
          <cell r="H1156" t="str">
            <v/>
          </cell>
        </row>
        <row r="1157">
          <cell r="H1157" t="str">
            <v/>
          </cell>
        </row>
        <row r="1158">
          <cell r="H1158" t="str">
            <v/>
          </cell>
        </row>
        <row r="1159">
          <cell r="H1159" t="str">
            <v/>
          </cell>
        </row>
        <row r="1160">
          <cell r="H1160" t="str">
            <v/>
          </cell>
        </row>
        <row r="1161">
          <cell r="H1161" t="str">
            <v/>
          </cell>
        </row>
        <row r="1162">
          <cell r="H1162" t="str">
            <v/>
          </cell>
        </row>
        <row r="1163">
          <cell r="H1163" t="str">
            <v/>
          </cell>
        </row>
        <row r="1164">
          <cell r="H1164" t="str">
            <v/>
          </cell>
        </row>
        <row r="1165">
          <cell r="H1165" t="str">
            <v/>
          </cell>
        </row>
        <row r="1166">
          <cell r="H1166" t="str">
            <v/>
          </cell>
        </row>
        <row r="1167">
          <cell r="H1167" t="str">
            <v/>
          </cell>
        </row>
        <row r="1168">
          <cell r="H1168" t="str">
            <v/>
          </cell>
        </row>
        <row r="1169">
          <cell r="H1169" t="str">
            <v/>
          </cell>
        </row>
        <row r="1170">
          <cell r="H1170" t="str">
            <v/>
          </cell>
        </row>
        <row r="1171">
          <cell r="H1171" t="str">
            <v/>
          </cell>
        </row>
        <row r="1172">
          <cell r="H1172" t="str">
            <v/>
          </cell>
        </row>
        <row r="1173">
          <cell r="H1173" t="str">
            <v/>
          </cell>
        </row>
        <row r="1174">
          <cell r="H1174" t="str">
            <v/>
          </cell>
        </row>
        <row r="1175">
          <cell r="H1175" t="str">
            <v/>
          </cell>
        </row>
        <row r="1176">
          <cell r="H1176" t="str">
            <v/>
          </cell>
        </row>
        <row r="1177">
          <cell r="H1177" t="str">
            <v/>
          </cell>
        </row>
        <row r="1178">
          <cell r="H1178" t="str">
            <v/>
          </cell>
        </row>
        <row r="1179">
          <cell r="H1179" t="str">
            <v/>
          </cell>
        </row>
        <row r="1180">
          <cell r="H1180" t="str">
            <v/>
          </cell>
        </row>
        <row r="1181">
          <cell r="H1181" t="str">
            <v/>
          </cell>
        </row>
        <row r="1182">
          <cell r="H1182" t="str">
            <v/>
          </cell>
        </row>
        <row r="1183">
          <cell r="H1183" t="str">
            <v/>
          </cell>
        </row>
        <row r="1184">
          <cell r="H1184" t="str">
            <v/>
          </cell>
        </row>
        <row r="1185">
          <cell r="H1185" t="str">
            <v/>
          </cell>
        </row>
        <row r="1186">
          <cell r="H1186" t="str">
            <v/>
          </cell>
        </row>
        <row r="1187">
          <cell r="H1187" t="str">
            <v/>
          </cell>
        </row>
        <row r="1188">
          <cell r="H1188" t="str">
            <v/>
          </cell>
        </row>
        <row r="1189">
          <cell r="H1189" t="str">
            <v/>
          </cell>
        </row>
        <row r="1190">
          <cell r="H1190" t="str">
            <v/>
          </cell>
        </row>
        <row r="1191">
          <cell r="H1191" t="str">
            <v/>
          </cell>
        </row>
        <row r="1192">
          <cell r="H1192" t="str">
            <v/>
          </cell>
        </row>
        <row r="1193">
          <cell r="H1193" t="str">
            <v/>
          </cell>
        </row>
        <row r="1194">
          <cell r="H1194" t="str">
            <v/>
          </cell>
        </row>
        <row r="1195">
          <cell r="H1195" t="str">
            <v/>
          </cell>
        </row>
        <row r="1196">
          <cell r="H1196" t="str">
            <v/>
          </cell>
        </row>
        <row r="1197">
          <cell r="H1197" t="str">
            <v/>
          </cell>
        </row>
        <row r="1198">
          <cell r="H1198" t="str">
            <v/>
          </cell>
        </row>
        <row r="1199">
          <cell r="H1199" t="str">
            <v/>
          </cell>
        </row>
        <row r="1200">
          <cell r="H1200" t="str">
            <v/>
          </cell>
        </row>
        <row r="1201">
          <cell r="H1201" t="str">
            <v/>
          </cell>
        </row>
        <row r="1202">
          <cell r="H1202" t="str">
            <v/>
          </cell>
        </row>
        <row r="1203">
          <cell r="H1203" t="str">
            <v/>
          </cell>
        </row>
        <row r="1204">
          <cell r="H1204" t="str">
            <v/>
          </cell>
        </row>
        <row r="1205">
          <cell r="H1205" t="str">
            <v/>
          </cell>
        </row>
        <row r="1206">
          <cell r="H1206" t="str">
            <v/>
          </cell>
        </row>
        <row r="1207">
          <cell r="H1207" t="str">
            <v/>
          </cell>
        </row>
        <row r="1208">
          <cell r="H1208" t="str">
            <v/>
          </cell>
        </row>
        <row r="1209">
          <cell r="H1209" t="str">
            <v/>
          </cell>
        </row>
        <row r="1210">
          <cell r="H1210" t="str">
            <v/>
          </cell>
        </row>
        <row r="1211">
          <cell r="H1211" t="str">
            <v/>
          </cell>
        </row>
        <row r="1212">
          <cell r="H1212" t="str">
            <v/>
          </cell>
        </row>
        <row r="1213">
          <cell r="H1213" t="str">
            <v/>
          </cell>
        </row>
        <row r="1214">
          <cell r="H1214" t="str">
            <v/>
          </cell>
        </row>
        <row r="1215">
          <cell r="H1215" t="str">
            <v/>
          </cell>
        </row>
        <row r="1216">
          <cell r="H1216" t="str">
            <v/>
          </cell>
        </row>
        <row r="1217">
          <cell r="H1217" t="str">
            <v/>
          </cell>
        </row>
        <row r="1218">
          <cell r="H1218" t="str">
            <v/>
          </cell>
        </row>
        <row r="1219">
          <cell r="H1219" t="str">
            <v/>
          </cell>
        </row>
        <row r="1220">
          <cell r="H1220" t="str">
            <v/>
          </cell>
        </row>
        <row r="1221">
          <cell r="H1221" t="str">
            <v/>
          </cell>
        </row>
        <row r="1222">
          <cell r="H1222" t="str">
            <v/>
          </cell>
        </row>
        <row r="1223">
          <cell r="H1223" t="str">
            <v/>
          </cell>
        </row>
        <row r="1224">
          <cell r="H1224" t="str">
            <v/>
          </cell>
        </row>
        <row r="1225">
          <cell r="H1225" t="str">
            <v/>
          </cell>
        </row>
        <row r="1226">
          <cell r="H1226" t="str">
            <v/>
          </cell>
        </row>
        <row r="1227">
          <cell r="H1227" t="str">
            <v/>
          </cell>
        </row>
        <row r="1228">
          <cell r="H1228" t="str">
            <v/>
          </cell>
        </row>
        <row r="1229">
          <cell r="H1229" t="str">
            <v/>
          </cell>
        </row>
        <row r="1230">
          <cell r="H1230" t="str">
            <v/>
          </cell>
        </row>
        <row r="1231">
          <cell r="H1231" t="str">
            <v/>
          </cell>
        </row>
        <row r="1232">
          <cell r="H1232" t="str">
            <v/>
          </cell>
        </row>
        <row r="1233">
          <cell r="H1233" t="str">
            <v/>
          </cell>
        </row>
        <row r="1234">
          <cell r="H1234" t="str">
            <v/>
          </cell>
        </row>
        <row r="1235">
          <cell r="H1235" t="str">
            <v/>
          </cell>
        </row>
        <row r="1236">
          <cell r="H1236" t="str">
            <v/>
          </cell>
        </row>
        <row r="1237">
          <cell r="H1237" t="str">
            <v/>
          </cell>
        </row>
        <row r="1238">
          <cell r="H1238" t="str">
            <v/>
          </cell>
        </row>
        <row r="1239">
          <cell r="H1239" t="str">
            <v/>
          </cell>
        </row>
        <row r="1240">
          <cell r="H1240" t="str">
            <v/>
          </cell>
        </row>
        <row r="1241">
          <cell r="H1241" t="str">
            <v/>
          </cell>
        </row>
        <row r="1242">
          <cell r="H1242" t="str">
            <v/>
          </cell>
        </row>
        <row r="1243">
          <cell r="H1243" t="str">
            <v/>
          </cell>
        </row>
        <row r="1244">
          <cell r="H1244" t="str">
            <v/>
          </cell>
        </row>
        <row r="1245">
          <cell r="H1245" t="str">
            <v/>
          </cell>
        </row>
        <row r="1246">
          <cell r="H1246" t="str">
            <v/>
          </cell>
        </row>
        <row r="1247">
          <cell r="H1247" t="str">
            <v/>
          </cell>
        </row>
        <row r="1248">
          <cell r="H1248" t="str">
            <v/>
          </cell>
        </row>
        <row r="1249">
          <cell r="H1249" t="str">
            <v/>
          </cell>
        </row>
        <row r="1250">
          <cell r="H1250" t="str">
            <v/>
          </cell>
        </row>
        <row r="1251">
          <cell r="H1251" t="str">
            <v/>
          </cell>
        </row>
        <row r="1252">
          <cell r="H1252" t="str">
            <v/>
          </cell>
        </row>
        <row r="1253">
          <cell r="H1253" t="str">
            <v/>
          </cell>
        </row>
        <row r="1254">
          <cell r="H1254" t="str">
            <v/>
          </cell>
        </row>
        <row r="1255">
          <cell r="H1255" t="str">
            <v/>
          </cell>
        </row>
        <row r="1256">
          <cell r="H1256" t="str">
            <v/>
          </cell>
        </row>
        <row r="1257">
          <cell r="H1257" t="str">
            <v/>
          </cell>
        </row>
        <row r="1258">
          <cell r="H1258" t="str">
            <v/>
          </cell>
        </row>
        <row r="1259">
          <cell r="H1259" t="str">
            <v/>
          </cell>
        </row>
        <row r="1260">
          <cell r="H1260" t="str">
            <v/>
          </cell>
        </row>
        <row r="1261">
          <cell r="H1261" t="str">
            <v/>
          </cell>
        </row>
        <row r="1262">
          <cell r="H1262" t="str">
            <v/>
          </cell>
        </row>
        <row r="1263">
          <cell r="H1263" t="str">
            <v/>
          </cell>
        </row>
        <row r="1264">
          <cell r="H1264" t="str">
            <v/>
          </cell>
        </row>
        <row r="1265">
          <cell r="H1265" t="str">
            <v/>
          </cell>
        </row>
        <row r="1266">
          <cell r="H1266" t="str">
            <v/>
          </cell>
        </row>
        <row r="1267">
          <cell r="H1267" t="str">
            <v/>
          </cell>
        </row>
        <row r="1268">
          <cell r="H1268" t="str">
            <v/>
          </cell>
        </row>
        <row r="1269">
          <cell r="H1269" t="str">
            <v/>
          </cell>
        </row>
        <row r="1270">
          <cell r="H1270" t="str">
            <v/>
          </cell>
        </row>
        <row r="1271">
          <cell r="H1271" t="str">
            <v/>
          </cell>
        </row>
        <row r="1272">
          <cell r="H1272" t="str">
            <v/>
          </cell>
        </row>
        <row r="1273">
          <cell r="H1273" t="str">
            <v/>
          </cell>
        </row>
        <row r="1274">
          <cell r="H1274" t="str">
            <v/>
          </cell>
        </row>
        <row r="1275">
          <cell r="H1275" t="str">
            <v/>
          </cell>
        </row>
        <row r="1276">
          <cell r="H1276" t="str">
            <v/>
          </cell>
        </row>
        <row r="1277">
          <cell r="H1277" t="str">
            <v/>
          </cell>
        </row>
        <row r="1278">
          <cell r="H1278" t="str">
            <v/>
          </cell>
        </row>
        <row r="1279">
          <cell r="H1279" t="str">
            <v/>
          </cell>
        </row>
        <row r="1280">
          <cell r="H1280" t="str">
            <v/>
          </cell>
        </row>
        <row r="1281">
          <cell r="H1281" t="str">
            <v/>
          </cell>
        </row>
        <row r="1282">
          <cell r="H1282" t="str">
            <v/>
          </cell>
        </row>
        <row r="1283">
          <cell r="H1283" t="str">
            <v/>
          </cell>
        </row>
        <row r="1284">
          <cell r="H1284" t="str">
            <v/>
          </cell>
        </row>
        <row r="1285">
          <cell r="H1285" t="str">
            <v/>
          </cell>
        </row>
        <row r="1286">
          <cell r="H1286" t="str">
            <v/>
          </cell>
        </row>
        <row r="1287">
          <cell r="H1287" t="str">
            <v/>
          </cell>
        </row>
        <row r="1288">
          <cell r="H1288" t="str">
            <v/>
          </cell>
        </row>
        <row r="1289">
          <cell r="H1289" t="str">
            <v/>
          </cell>
        </row>
        <row r="1290">
          <cell r="H1290" t="str">
            <v/>
          </cell>
        </row>
        <row r="1291">
          <cell r="H1291" t="str">
            <v/>
          </cell>
        </row>
        <row r="1292">
          <cell r="H1292" t="str">
            <v/>
          </cell>
        </row>
        <row r="1293">
          <cell r="H1293" t="str">
            <v/>
          </cell>
        </row>
        <row r="1294">
          <cell r="H1294" t="str">
            <v/>
          </cell>
        </row>
        <row r="1295">
          <cell r="H1295" t="str">
            <v/>
          </cell>
        </row>
        <row r="1296">
          <cell r="H1296" t="str">
            <v/>
          </cell>
        </row>
        <row r="1297">
          <cell r="H1297" t="str">
            <v/>
          </cell>
        </row>
        <row r="1298">
          <cell r="H1298" t="str">
            <v/>
          </cell>
        </row>
        <row r="1299">
          <cell r="H1299" t="str">
            <v/>
          </cell>
        </row>
        <row r="1300">
          <cell r="H1300" t="str">
            <v/>
          </cell>
        </row>
        <row r="1301">
          <cell r="H1301" t="str">
            <v/>
          </cell>
        </row>
        <row r="1302">
          <cell r="H1302" t="str">
            <v/>
          </cell>
        </row>
        <row r="1303">
          <cell r="H1303" t="str">
            <v/>
          </cell>
        </row>
        <row r="1304">
          <cell r="H1304" t="str">
            <v/>
          </cell>
        </row>
        <row r="1305">
          <cell r="H1305" t="str">
            <v/>
          </cell>
        </row>
        <row r="1306">
          <cell r="H1306" t="str">
            <v/>
          </cell>
        </row>
        <row r="1307">
          <cell r="H1307" t="str">
            <v/>
          </cell>
        </row>
        <row r="1308">
          <cell r="H1308" t="str">
            <v/>
          </cell>
        </row>
        <row r="1309">
          <cell r="H1309" t="str">
            <v/>
          </cell>
        </row>
        <row r="1310">
          <cell r="H1310" t="str">
            <v/>
          </cell>
        </row>
        <row r="1311">
          <cell r="H1311" t="str">
            <v/>
          </cell>
        </row>
        <row r="1312">
          <cell r="H1312" t="str">
            <v/>
          </cell>
        </row>
        <row r="1313">
          <cell r="H1313" t="str">
            <v/>
          </cell>
        </row>
        <row r="1314">
          <cell r="H1314" t="str">
            <v/>
          </cell>
        </row>
        <row r="1315">
          <cell r="H1315" t="str">
            <v/>
          </cell>
        </row>
        <row r="1316">
          <cell r="H1316" t="str">
            <v/>
          </cell>
        </row>
        <row r="1317">
          <cell r="H1317" t="str">
            <v/>
          </cell>
        </row>
        <row r="1318">
          <cell r="H1318" t="str">
            <v/>
          </cell>
        </row>
        <row r="1319">
          <cell r="H1319" t="str">
            <v/>
          </cell>
        </row>
        <row r="1320">
          <cell r="H1320" t="str">
            <v/>
          </cell>
        </row>
        <row r="1321">
          <cell r="H1321" t="str">
            <v/>
          </cell>
        </row>
        <row r="1322">
          <cell r="H1322" t="str">
            <v/>
          </cell>
        </row>
        <row r="1323">
          <cell r="H1323" t="str">
            <v/>
          </cell>
        </row>
        <row r="1324">
          <cell r="H1324" t="str">
            <v/>
          </cell>
        </row>
        <row r="1325">
          <cell r="H1325" t="str">
            <v/>
          </cell>
        </row>
        <row r="1326">
          <cell r="H1326" t="str">
            <v/>
          </cell>
        </row>
        <row r="1327">
          <cell r="H1327" t="str">
            <v/>
          </cell>
        </row>
        <row r="1328">
          <cell r="H1328" t="str">
            <v/>
          </cell>
        </row>
        <row r="1329">
          <cell r="H1329" t="str">
            <v/>
          </cell>
        </row>
        <row r="1330">
          <cell r="H1330" t="str">
            <v/>
          </cell>
        </row>
        <row r="1331">
          <cell r="H1331" t="str">
            <v/>
          </cell>
        </row>
        <row r="1332">
          <cell r="H1332" t="str">
            <v/>
          </cell>
        </row>
        <row r="1333">
          <cell r="H1333" t="str">
            <v/>
          </cell>
        </row>
        <row r="1334">
          <cell r="H1334" t="str">
            <v/>
          </cell>
        </row>
        <row r="1335">
          <cell r="H1335" t="str">
            <v/>
          </cell>
        </row>
        <row r="1336">
          <cell r="H1336" t="str">
            <v/>
          </cell>
        </row>
        <row r="1337">
          <cell r="H1337" t="str">
            <v/>
          </cell>
        </row>
        <row r="1338">
          <cell r="H1338" t="str">
            <v/>
          </cell>
        </row>
        <row r="1339">
          <cell r="H1339" t="str">
            <v/>
          </cell>
        </row>
        <row r="1340">
          <cell r="H1340" t="str">
            <v/>
          </cell>
        </row>
        <row r="1341">
          <cell r="H1341" t="str">
            <v/>
          </cell>
        </row>
        <row r="1342">
          <cell r="H1342" t="str">
            <v/>
          </cell>
        </row>
        <row r="1343">
          <cell r="H1343" t="str">
            <v/>
          </cell>
        </row>
        <row r="1344">
          <cell r="H1344" t="str">
            <v/>
          </cell>
        </row>
        <row r="1345">
          <cell r="H1345" t="str">
            <v/>
          </cell>
        </row>
        <row r="1346">
          <cell r="H1346" t="str">
            <v/>
          </cell>
        </row>
        <row r="1347">
          <cell r="H1347" t="str">
            <v/>
          </cell>
        </row>
        <row r="1348">
          <cell r="H1348" t="str">
            <v/>
          </cell>
        </row>
        <row r="1349">
          <cell r="H1349" t="str">
            <v/>
          </cell>
        </row>
        <row r="1350">
          <cell r="H1350" t="str">
            <v/>
          </cell>
        </row>
        <row r="1351">
          <cell r="H1351" t="str">
            <v/>
          </cell>
        </row>
        <row r="1352">
          <cell r="H1352" t="str">
            <v/>
          </cell>
        </row>
        <row r="1353">
          <cell r="H1353" t="str">
            <v/>
          </cell>
        </row>
        <row r="1354">
          <cell r="H1354" t="str">
            <v/>
          </cell>
        </row>
        <row r="1355">
          <cell r="H1355" t="str">
            <v/>
          </cell>
        </row>
        <row r="1356">
          <cell r="H1356" t="str">
            <v/>
          </cell>
        </row>
        <row r="1357">
          <cell r="H1357" t="str">
            <v/>
          </cell>
        </row>
        <row r="1358">
          <cell r="H1358" t="str">
            <v/>
          </cell>
        </row>
        <row r="1359">
          <cell r="H1359" t="str">
            <v/>
          </cell>
        </row>
        <row r="1360">
          <cell r="H1360" t="str">
            <v/>
          </cell>
        </row>
        <row r="1361">
          <cell r="H1361" t="str">
            <v/>
          </cell>
        </row>
        <row r="1362">
          <cell r="H1362" t="str">
            <v/>
          </cell>
        </row>
        <row r="1363">
          <cell r="H1363" t="str">
            <v/>
          </cell>
        </row>
        <row r="1364">
          <cell r="H1364" t="str">
            <v/>
          </cell>
        </row>
        <row r="1365">
          <cell r="H1365" t="str">
            <v/>
          </cell>
        </row>
        <row r="1366">
          <cell r="H1366" t="str">
            <v/>
          </cell>
        </row>
        <row r="1367">
          <cell r="H1367" t="str">
            <v/>
          </cell>
        </row>
        <row r="1368">
          <cell r="H1368" t="str">
            <v/>
          </cell>
        </row>
        <row r="1369">
          <cell r="H1369" t="str">
            <v/>
          </cell>
        </row>
        <row r="1370">
          <cell r="H1370" t="str">
            <v/>
          </cell>
        </row>
        <row r="1371">
          <cell r="H1371" t="str">
            <v/>
          </cell>
        </row>
        <row r="1372">
          <cell r="H1372" t="str">
            <v/>
          </cell>
        </row>
        <row r="1373">
          <cell r="H1373" t="str">
            <v/>
          </cell>
        </row>
        <row r="1374">
          <cell r="H1374" t="str">
            <v/>
          </cell>
        </row>
        <row r="1375">
          <cell r="H1375" t="str">
            <v/>
          </cell>
        </row>
        <row r="1376">
          <cell r="H1376" t="str">
            <v/>
          </cell>
        </row>
        <row r="1377">
          <cell r="H1377" t="str">
            <v/>
          </cell>
        </row>
        <row r="1378">
          <cell r="H1378" t="str">
            <v/>
          </cell>
        </row>
        <row r="1379">
          <cell r="H1379" t="str">
            <v/>
          </cell>
        </row>
        <row r="1380">
          <cell r="H1380" t="str">
            <v/>
          </cell>
        </row>
        <row r="1381">
          <cell r="H1381" t="str">
            <v/>
          </cell>
        </row>
        <row r="1382">
          <cell r="H1382" t="str">
            <v/>
          </cell>
        </row>
        <row r="1383">
          <cell r="H1383" t="str">
            <v/>
          </cell>
        </row>
        <row r="1384">
          <cell r="H1384" t="str">
            <v/>
          </cell>
        </row>
        <row r="1385">
          <cell r="H1385" t="str">
            <v/>
          </cell>
        </row>
        <row r="1386">
          <cell r="H1386" t="str">
            <v/>
          </cell>
        </row>
        <row r="1387">
          <cell r="H1387" t="str">
            <v/>
          </cell>
        </row>
        <row r="1388">
          <cell r="H1388" t="str">
            <v/>
          </cell>
        </row>
        <row r="1389">
          <cell r="H1389" t="str">
            <v/>
          </cell>
        </row>
        <row r="1390">
          <cell r="H1390" t="str">
            <v/>
          </cell>
        </row>
        <row r="1391">
          <cell r="H1391" t="str">
            <v/>
          </cell>
        </row>
        <row r="1392">
          <cell r="H1392" t="str">
            <v/>
          </cell>
        </row>
        <row r="1393">
          <cell r="H1393" t="str">
            <v/>
          </cell>
        </row>
        <row r="1394">
          <cell r="H1394" t="str">
            <v/>
          </cell>
        </row>
        <row r="1395">
          <cell r="H1395" t="str">
            <v/>
          </cell>
        </row>
        <row r="1396">
          <cell r="H1396" t="str">
            <v/>
          </cell>
        </row>
        <row r="1397">
          <cell r="H1397" t="str">
            <v/>
          </cell>
        </row>
        <row r="1398">
          <cell r="H1398" t="str">
            <v/>
          </cell>
        </row>
        <row r="1399">
          <cell r="H1399" t="str">
            <v/>
          </cell>
        </row>
        <row r="1400">
          <cell r="H1400" t="str">
            <v/>
          </cell>
        </row>
        <row r="1401">
          <cell r="H1401" t="str">
            <v/>
          </cell>
        </row>
        <row r="1402">
          <cell r="H1402" t="str">
            <v/>
          </cell>
        </row>
        <row r="1403">
          <cell r="H1403" t="str">
            <v/>
          </cell>
        </row>
        <row r="1404">
          <cell r="H1404" t="str">
            <v/>
          </cell>
        </row>
        <row r="1405">
          <cell r="H1405" t="str">
            <v/>
          </cell>
        </row>
        <row r="1406">
          <cell r="H1406" t="str">
            <v/>
          </cell>
        </row>
        <row r="1407">
          <cell r="H1407" t="str">
            <v/>
          </cell>
        </row>
        <row r="1408">
          <cell r="H1408" t="str">
            <v/>
          </cell>
        </row>
        <row r="1409">
          <cell r="H1409" t="str">
            <v/>
          </cell>
        </row>
        <row r="1410">
          <cell r="H1410" t="str">
            <v/>
          </cell>
        </row>
        <row r="1411">
          <cell r="H1411" t="str">
            <v/>
          </cell>
        </row>
        <row r="1412">
          <cell r="H1412" t="str">
            <v/>
          </cell>
        </row>
        <row r="1413">
          <cell r="H1413" t="str">
            <v/>
          </cell>
        </row>
        <row r="1414">
          <cell r="H1414" t="str">
            <v/>
          </cell>
        </row>
        <row r="1415">
          <cell r="H1415" t="str">
            <v/>
          </cell>
        </row>
        <row r="1416">
          <cell r="H1416" t="str">
            <v/>
          </cell>
        </row>
        <row r="1417">
          <cell r="H1417" t="str">
            <v/>
          </cell>
        </row>
        <row r="1418">
          <cell r="H1418" t="str">
            <v/>
          </cell>
        </row>
        <row r="1419">
          <cell r="H1419" t="str">
            <v/>
          </cell>
        </row>
        <row r="1420">
          <cell r="H1420" t="str">
            <v/>
          </cell>
        </row>
        <row r="1421">
          <cell r="H1421" t="str">
            <v/>
          </cell>
        </row>
        <row r="1422">
          <cell r="H1422" t="str">
            <v/>
          </cell>
        </row>
        <row r="1423">
          <cell r="H1423" t="str">
            <v/>
          </cell>
        </row>
        <row r="1424">
          <cell r="H1424" t="str">
            <v/>
          </cell>
        </row>
        <row r="1425">
          <cell r="H1425" t="str">
            <v/>
          </cell>
        </row>
        <row r="1426">
          <cell r="H1426" t="str">
            <v/>
          </cell>
        </row>
        <row r="1427">
          <cell r="H1427" t="str">
            <v/>
          </cell>
        </row>
        <row r="1428">
          <cell r="H1428" t="str">
            <v/>
          </cell>
        </row>
        <row r="1429">
          <cell r="H1429" t="str">
            <v/>
          </cell>
        </row>
        <row r="1430">
          <cell r="H1430" t="str">
            <v/>
          </cell>
        </row>
        <row r="1431">
          <cell r="H1431" t="str">
            <v/>
          </cell>
        </row>
        <row r="1432">
          <cell r="H1432" t="str">
            <v/>
          </cell>
        </row>
        <row r="1433">
          <cell r="H1433" t="str">
            <v/>
          </cell>
        </row>
        <row r="1434">
          <cell r="H1434" t="str">
            <v/>
          </cell>
        </row>
        <row r="1435">
          <cell r="H1435" t="str">
            <v/>
          </cell>
        </row>
        <row r="1436">
          <cell r="H1436" t="str">
            <v/>
          </cell>
        </row>
        <row r="1437">
          <cell r="H1437" t="str">
            <v/>
          </cell>
        </row>
        <row r="1438">
          <cell r="H1438" t="str">
            <v/>
          </cell>
        </row>
        <row r="1439">
          <cell r="H1439" t="str">
            <v/>
          </cell>
        </row>
        <row r="1440">
          <cell r="H1440" t="str">
            <v/>
          </cell>
        </row>
        <row r="1441">
          <cell r="H1441" t="str">
            <v/>
          </cell>
        </row>
        <row r="1442">
          <cell r="H1442" t="str">
            <v/>
          </cell>
        </row>
        <row r="1443">
          <cell r="H1443" t="str">
            <v/>
          </cell>
        </row>
        <row r="1444">
          <cell r="H1444" t="str">
            <v/>
          </cell>
        </row>
        <row r="1445">
          <cell r="H1445" t="str">
            <v/>
          </cell>
        </row>
        <row r="1446">
          <cell r="H1446" t="str">
            <v/>
          </cell>
        </row>
        <row r="1447">
          <cell r="H1447" t="str">
            <v/>
          </cell>
        </row>
        <row r="1448">
          <cell r="H1448" t="str">
            <v/>
          </cell>
        </row>
        <row r="1449">
          <cell r="H1449" t="str">
            <v/>
          </cell>
        </row>
        <row r="1450">
          <cell r="H1450" t="str">
            <v/>
          </cell>
        </row>
        <row r="1451">
          <cell r="H1451" t="str">
            <v/>
          </cell>
        </row>
        <row r="1452">
          <cell r="H1452" t="str">
            <v/>
          </cell>
        </row>
        <row r="1453">
          <cell r="H1453" t="str">
            <v/>
          </cell>
        </row>
        <row r="1454">
          <cell r="H1454" t="str">
            <v/>
          </cell>
        </row>
        <row r="1455">
          <cell r="H1455" t="str">
            <v/>
          </cell>
        </row>
        <row r="1456">
          <cell r="H1456" t="str">
            <v/>
          </cell>
        </row>
        <row r="1457">
          <cell r="H1457" t="str">
            <v/>
          </cell>
        </row>
        <row r="1458">
          <cell r="H1458" t="str">
            <v/>
          </cell>
        </row>
        <row r="1459">
          <cell r="H1459" t="str">
            <v/>
          </cell>
        </row>
        <row r="1460">
          <cell r="H1460" t="str">
            <v/>
          </cell>
        </row>
        <row r="1461">
          <cell r="H1461" t="str">
            <v/>
          </cell>
        </row>
        <row r="1462">
          <cell r="H1462" t="str">
            <v/>
          </cell>
        </row>
        <row r="1463">
          <cell r="H1463" t="str">
            <v/>
          </cell>
        </row>
        <row r="1464">
          <cell r="H1464" t="str">
            <v/>
          </cell>
        </row>
        <row r="1465">
          <cell r="H1465" t="str">
            <v/>
          </cell>
        </row>
        <row r="1466">
          <cell r="H1466" t="str">
            <v/>
          </cell>
        </row>
        <row r="1467">
          <cell r="H1467" t="str">
            <v/>
          </cell>
        </row>
        <row r="1468">
          <cell r="H1468" t="str">
            <v/>
          </cell>
        </row>
        <row r="1469">
          <cell r="H1469" t="str">
            <v/>
          </cell>
        </row>
        <row r="1470">
          <cell r="H1470" t="str">
            <v/>
          </cell>
        </row>
        <row r="1471">
          <cell r="H1471" t="str">
            <v/>
          </cell>
        </row>
        <row r="1472">
          <cell r="H1472" t="str">
            <v/>
          </cell>
        </row>
        <row r="1473">
          <cell r="H1473" t="str">
            <v/>
          </cell>
        </row>
        <row r="1474">
          <cell r="H1474" t="str">
            <v/>
          </cell>
        </row>
        <row r="1475">
          <cell r="H1475" t="str">
            <v/>
          </cell>
        </row>
        <row r="1476">
          <cell r="H1476" t="str">
            <v/>
          </cell>
        </row>
        <row r="1477">
          <cell r="H1477" t="str">
            <v/>
          </cell>
        </row>
        <row r="1478">
          <cell r="H1478" t="str">
            <v/>
          </cell>
        </row>
        <row r="1479">
          <cell r="H1479" t="str">
            <v/>
          </cell>
        </row>
        <row r="1480">
          <cell r="H1480" t="str">
            <v/>
          </cell>
        </row>
        <row r="1481">
          <cell r="H1481" t="str">
            <v/>
          </cell>
        </row>
        <row r="1482">
          <cell r="H1482" t="str">
            <v/>
          </cell>
        </row>
        <row r="1483">
          <cell r="H1483" t="str">
            <v/>
          </cell>
        </row>
        <row r="1484">
          <cell r="H1484" t="str">
            <v/>
          </cell>
        </row>
        <row r="1485">
          <cell r="H1485" t="str">
            <v/>
          </cell>
        </row>
        <row r="1486">
          <cell r="H1486" t="str">
            <v/>
          </cell>
        </row>
        <row r="1487">
          <cell r="H1487" t="str">
            <v/>
          </cell>
        </row>
        <row r="1488">
          <cell r="H1488" t="str">
            <v/>
          </cell>
        </row>
        <row r="1489">
          <cell r="H1489" t="str">
            <v/>
          </cell>
        </row>
        <row r="1490">
          <cell r="H1490" t="str">
            <v/>
          </cell>
        </row>
        <row r="1491">
          <cell r="H1491" t="str">
            <v/>
          </cell>
        </row>
        <row r="1492">
          <cell r="H1492" t="str">
            <v/>
          </cell>
        </row>
        <row r="1493">
          <cell r="H1493" t="str">
            <v/>
          </cell>
        </row>
        <row r="1494">
          <cell r="H1494" t="str">
            <v/>
          </cell>
        </row>
        <row r="1495">
          <cell r="H1495" t="str">
            <v/>
          </cell>
        </row>
        <row r="1496">
          <cell r="H1496" t="str">
            <v/>
          </cell>
        </row>
        <row r="1497">
          <cell r="H1497" t="str">
            <v/>
          </cell>
        </row>
        <row r="1498">
          <cell r="H1498" t="str">
            <v/>
          </cell>
        </row>
        <row r="1499">
          <cell r="H1499" t="str">
            <v/>
          </cell>
        </row>
        <row r="1500">
          <cell r="H1500" t="str">
            <v/>
          </cell>
        </row>
        <row r="1501">
          <cell r="H1501" t="str">
            <v/>
          </cell>
        </row>
        <row r="1502">
          <cell r="H1502" t="str">
            <v/>
          </cell>
        </row>
        <row r="1503">
          <cell r="H1503" t="str">
            <v/>
          </cell>
        </row>
        <row r="1504">
          <cell r="H1504" t="str">
            <v/>
          </cell>
        </row>
        <row r="1505">
          <cell r="H1505" t="str">
            <v/>
          </cell>
        </row>
        <row r="1506">
          <cell r="H1506" t="str">
            <v/>
          </cell>
        </row>
        <row r="1507">
          <cell r="H1507" t="str">
            <v/>
          </cell>
        </row>
        <row r="1508">
          <cell r="H1508" t="str">
            <v/>
          </cell>
        </row>
        <row r="1509">
          <cell r="H1509" t="str">
            <v/>
          </cell>
        </row>
        <row r="1510">
          <cell r="H1510" t="str">
            <v/>
          </cell>
        </row>
        <row r="1511">
          <cell r="H1511" t="str">
            <v/>
          </cell>
        </row>
        <row r="1512">
          <cell r="H1512" t="str">
            <v/>
          </cell>
        </row>
        <row r="1513">
          <cell r="H1513" t="str">
            <v/>
          </cell>
        </row>
        <row r="1514">
          <cell r="H1514" t="str">
            <v/>
          </cell>
        </row>
        <row r="1515">
          <cell r="H1515" t="str">
            <v/>
          </cell>
        </row>
        <row r="1516">
          <cell r="H1516" t="str">
            <v/>
          </cell>
        </row>
        <row r="1517">
          <cell r="H1517" t="str">
            <v/>
          </cell>
        </row>
        <row r="1518">
          <cell r="H1518" t="str">
            <v/>
          </cell>
        </row>
        <row r="1519">
          <cell r="H1519" t="str">
            <v/>
          </cell>
        </row>
        <row r="1520">
          <cell r="H1520" t="str">
            <v/>
          </cell>
        </row>
        <row r="1521">
          <cell r="H1521" t="str">
            <v/>
          </cell>
        </row>
        <row r="1522">
          <cell r="H1522" t="str">
            <v/>
          </cell>
        </row>
        <row r="1523">
          <cell r="H1523" t="str">
            <v/>
          </cell>
        </row>
        <row r="1524">
          <cell r="H1524" t="str">
            <v/>
          </cell>
        </row>
        <row r="1525">
          <cell r="H1525" t="str">
            <v/>
          </cell>
        </row>
        <row r="1526">
          <cell r="H1526" t="str">
            <v/>
          </cell>
        </row>
        <row r="1527">
          <cell r="H1527" t="str">
            <v/>
          </cell>
        </row>
        <row r="1528">
          <cell r="H1528" t="str">
            <v/>
          </cell>
        </row>
        <row r="1529">
          <cell r="H1529" t="str">
            <v/>
          </cell>
        </row>
        <row r="1530">
          <cell r="H1530" t="str">
            <v/>
          </cell>
        </row>
        <row r="1531">
          <cell r="H1531" t="str">
            <v/>
          </cell>
        </row>
        <row r="1532">
          <cell r="H1532" t="str">
            <v/>
          </cell>
        </row>
        <row r="1533">
          <cell r="H1533" t="str">
            <v/>
          </cell>
        </row>
        <row r="1534">
          <cell r="H1534" t="str">
            <v/>
          </cell>
        </row>
        <row r="1535">
          <cell r="H1535" t="str">
            <v/>
          </cell>
        </row>
        <row r="1536">
          <cell r="H1536" t="str">
            <v/>
          </cell>
        </row>
        <row r="1537">
          <cell r="H1537" t="str">
            <v/>
          </cell>
        </row>
        <row r="1538">
          <cell r="H1538" t="str">
            <v/>
          </cell>
        </row>
        <row r="1539">
          <cell r="H1539" t="str">
            <v/>
          </cell>
        </row>
        <row r="1540">
          <cell r="H1540" t="str">
            <v/>
          </cell>
        </row>
        <row r="1541">
          <cell r="H1541" t="str">
            <v/>
          </cell>
        </row>
        <row r="1542">
          <cell r="H1542" t="str">
            <v/>
          </cell>
        </row>
        <row r="1543">
          <cell r="H1543" t="str">
            <v/>
          </cell>
        </row>
        <row r="1544">
          <cell r="H1544" t="str">
            <v/>
          </cell>
        </row>
        <row r="1545">
          <cell r="H1545" t="str">
            <v/>
          </cell>
        </row>
        <row r="1546">
          <cell r="H1546" t="str">
            <v/>
          </cell>
        </row>
        <row r="1547">
          <cell r="H1547" t="str">
            <v/>
          </cell>
        </row>
        <row r="1548">
          <cell r="H1548" t="str">
            <v/>
          </cell>
        </row>
        <row r="1549">
          <cell r="H1549" t="str">
            <v/>
          </cell>
        </row>
        <row r="1550">
          <cell r="H1550" t="str">
            <v/>
          </cell>
        </row>
        <row r="1551">
          <cell r="H1551" t="str">
            <v/>
          </cell>
        </row>
        <row r="1552">
          <cell r="H1552" t="str">
            <v/>
          </cell>
        </row>
        <row r="1553">
          <cell r="H1553" t="str">
            <v/>
          </cell>
        </row>
        <row r="1554">
          <cell r="H1554" t="str">
            <v/>
          </cell>
        </row>
        <row r="1555">
          <cell r="H1555" t="str">
            <v/>
          </cell>
        </row>
        <row r="1556">
          <cell r="H1556" t="str">
            <v/>
          </cell>
        </row>
        <row r="1557">
          <cell r="H1557" t="str">
            <v/>
          </cell>
        </row>
        <row r="1558">
          <cell r="H1558" t="str">
            <v/>
          </cell>
        </row>
        <row r="1559">
          <cell r="H1559" t="str">
            <v/>
          </cell>
        </row>
        <row r="1560">
          <cell r="H1560" t="str">
            <v/>
          </cell>
        </row>
        <row r="1561">
          <cell r="H1561" t="str">
            <v/>
          </cell>
        </row>
        <row r="1562">
          <cell r="H1562" t="str">
            <v/>
          </cell>
        </row>
        <row r="1563">
          <cell r="H1563" t="str">
            <v/>
          </cell>
        </row>
        <row r="1564">
          <cell r="H1564" t="str">
            <v/>
          </cell>
        </row>
        <row r="1565">
          <cell r="H1565" t="str">
            <v/>
          </cell>
        </row>
        <row r="1566">
          <cell r="H1566" t="str">
            <v/>
          </cell>
        </row>
        <row r="1567">
          <cell r="H1567" t="str">
            <v/>
          </cell>
        </row>
        <row r="1568">
          <cell r="H1568" t="str">
            <v/>
          </cell>
        </row>
        <row r="1569">
          <cell r="H1569" t="str">
            <v/>
          </cell>
        </row>
        <row r="1570">
          <cell r="H1570" t="str">
            <v/>
          </cell>
        </row>
        <row r="1571">
          <cell r="H1571" t="str">
            <v/>
          </cell>
        </row>
        <row r="1572">
          <cell r="H1572" t="str">
            <v/>
          </cell>
        </row>
        <row r="1573">
          <cell r="H1573" t="str">
            <v/>
          </cell>
        </row>
        <row r="1574">
          <cell r="H1574" t="str">
            <v/>
          </cell>
        </row>
        <row r="1575">
          <cell r="H1575" t="str">
            <v/>
          </cell>
        </row>
        <row r="1576">
          <cell r="H1576" t="str">
            <v/>
          </cell>
        </row>
        <row r="1577">
          <cell r="H1577" t="str">
            <v/>
          </cell>
        </row>
        <row r="1578">
          <cell r="H1578" t="str">
            <v/>
          </cell>
        </row>
        <row r="1579">
          <cell r="H1579" t="str">
            <v/>
          </cell>
        </row>
        <row r="1580">
          <cell r="H1580" t="str">
            <v/>
          </cell>
        </row>
        <row r="1581">
          <cell r="H1581" t="str">
            <v/>
          </cell>
        </row>
        <row r="1582">
          <cell r="H1582" t="str">
            <v/>
          </cell>
        </row>
        <row r="1583">
          <cell r="H1583" t="str">
            <v/>
          </cell>
        </row>
        <row r="1584">
          <cell r="H1584" t="str">
            <v/>
          </cell>
        </row>
        <row r="1585">
          <cell r="H1585" t="str">
            <v/>
          </cell>
        </row>
        <row r="1586">
          <cell r="H1586" t="str">
            <v/>
          </cell>
        </row>
        <row r="1587">
          <cell r="H1587" t="str">
            <v/>
          </cell>
        </row>
        <row r="1588">
          <cell r="H1588" t="str">
            <v/>
          </cell>
        </row>
        <row r="1589">
          <cell r="H1589" t="str">
            <v/>
          </cell>
        </row>
        <row r="1590">
          <cell r="H1590" t="str">
            <v/>
          </cell>
        </row>
        <row r="1591">
          <cell r="H1591" t="str">
            <v/>
          </cell>
        </row>
        <row r="1592">
          <cell r="H1592" t="str">
            <v/>
          </cell>
        </row>
        <row r="1593">
          <cell r="H1593" t="str">
            <v/>
          </cell>
        </row>
        <row r="1594">
          <cell r="H1594" t="str">
            <v/>
          </cell>
        </row>
        <row r="1595">
          <cell r="H1595" t="str">
            <v/>
          </cell>
        </row>
        <row r="1596">
          <cell r="H1596" t="str">
            <v/>
          </cell>
        </row>
        <row r="1597">
          <cell r="H1597" t="str">
            <v/>
          </cell>
        </row>
        <row r="1598">
          <cell r="H1598" t="str">
            <v/>
          </cell>
        </row>
        <row r="1599">
          <cell r="H1599" t="str">
            <v/>
          </cell>
        </row>
        <row r="1600">
          <cell r="H1600" t="str">
            <v/>
          </cell>
        </row>
        <row r="1601">
          <cell r="H1601" t="str">
            <v/>
          </cell>
        </row>
        <row r="1602">
          <cell r="H1602" t="str">
            <v/>
          </cell>
        </row>
        <row r="1603">
          <cell r="H1603" t="str">
            <v/>
          </cell>
        </row>
        <row r="1604">
          <cell r="H1604" t="str">
            <v/>
          </cell>
        </row>
        <row r="1605">
          <cell r="H1605" t="str">
            <v/>
          </cell>
        </row>
        <row r="1606">
          <cell r="H1606" t="str">
            <v/>
          </cell>
        </row>
        <row r="1607">
          <cell r="H1607" t="str">
            <v/>
          </cell>
        </row>
        <row r="1608">
          <cell r="H1608" t="str">
            <v/>
          </cell>
        </row>
        <row r="1609">
          <cell r="H1609" t="str">
            <v/>
          </cell>
        </row>
        <row r="1610">
          <cell r="H1610" t="str">
            <v/>
          </cell>
        </row>
        <row r="1611">
          <cell r="H1611" t="str">
            <v/>
          </cell>
        </row>
        <row r="1612">
          <cell r="H1612" t="str">
            <v/>
          </cell>
        </row>
        <row r="1613">
          <cell r="H1613" t="str">
            <v/>
          </cell>
        </row>
        <row r="1614">
          <cell r="H1614" t="str">
            <v/>
          </cell>
        </row>
        <row r="1615">
          <cell r="H1615" t="str">
            <v/>
          </cell>
        </row>
        <row r="1616">
          <cell r="H1616" t="str">
            <v/>
          </cell>
        </row>
        <row r="1617">
          <cell r="H1617" t="str">
            <v/>
          </cell>
        </row>
        <row r="1618">
          <cell r="H1618" t="str">
            <v/>
          </cell>
        </row>
        <row r="1619">
          <cell r="H1619" t="str">
            <v/>
          </cell>
        </row>
        <row r="1620">
          <cell r="H1620" t="str">
            <v/>
          </cell>
        </row>
        <row r="1621">
          <cell r="H1621" t="str">
            <v/>
          </cell>
        </row>
        <row r="1622">
          <cell r="H1622" t="str">
            <v/>
          </cell>
        </row>
        <row r="1623">
          <cell r="H1623" t="str">
            <v/>
          </cell>
        </row>
        <row r="1624">
          <cell r="H1624" t="str">
            <v/>
          </cell>
        </row>
        <row r="1625">
          <cell r="H1625" t="str">
            <v/>
          </cell>
        </row>
        <row r="1626">
          <cell r="H1626" t="str">
            <v/>
          </cell>
        </row>
        <row r="1627">
          <cell r="H1627" t="str">
            <v/>
          </cell>
        </row>
        <row r="1628">
          <cell r="H1628" t="str">
            <v/>
          </cell>
        </row>
        <row r="1629">
          <cell r="H1629" t="str">
            <v/>
          </cell>
        </row>
        <row r="1630">
          <cell r="H1630" t="str">
            <v/>
          </cell>
        </row>
        <row r="1631">
          <cell r="H1631" t="str">
            <v/>
          </cell>
        </row>
        <row r="1632">
          <cell r="H1632" t="str">
            <v/>
          </cell>
        </row>
        <row r="1633">
          <cell r="H1633" t="str">
            <v/>
          </cell>
        </row>
        <row r="1634">
          <cell r="H1634" t="str">
            <v/>
          </cell>
        </row>
        <row r="1635">
          <cell r="H1635" t="str">
            <v/>
          </cell>
        </row>
        <row r="1636">
          <cell r="H1636" t="str">
            <v/>
          </cell>
        </row>
        <row r="1637">
          <cell r="H1637" t="str">
            <v/>
          </cell>
        </row>
        <row r="1638">
          <cell r="H1638" t="str">
            <v/>
          </cell>
        </row>
        <row r="1639">
          <cell r="H1639" t="str">
            <v/>
          </cell>
        </row>
        <row r="1640">
          <cell r="H1640" t="str">
            <v/>
          </cell>
        </row>
        <row r="1641">
          <cell r="H1641" t="str">
            <v/>
          </cell>
        </row>
        <row r="1642">
          <cell r="H1642" t="str">
            <v/>
          </cell>
        </row>
        <row r="1643">
          <cell r="H1643" t="str">
            <v/>
          </cell>
        </row>
        <row r="1644">
          <cell r="H1644" t="str">
            <v/>
          </cell>
        </row>
        <row r="1645">
          <cell r="H1645" t="str">
            <v/>
          </cell>
        </row>
        <row r="1646">
          <cell r="H1646" t="str">
            <v/>
          </cell>
        </row>
        <row r="1647">
          <cell r="H1647" t="str">
            <v/>
          </cell>
        </row>
        <row r="1648">
          <cell r="H1648" t="str">
            <v/>
          </cell>
        </row>
        <row r="1649">
          <cell r="H1649" t="str">
            <v/>
          </cell>
        </row>
        <row r="1650">
          <cell r="H1650" t="str">
            <v/>
          </cell>
        </row>
        <row r="1651">
          <cell r="H1651" t="str">
            <v/>
          </cell>
        </row>
        <row r="1652">
          <cell r="H1652" t="str">
            <v/>
          </cell>
        </row>
        <row r="1653">
          <cell r="H1653" t="str">
            <v/>
          </cell>
        </row>
        <row r="1654">
          <cell r="H1654" t="str">
            <v/>
          </cell>
        </row>
        <row r="1655">
          <cell r="H1655" t="str">
            <v/>
          </cell>
        </row>
        <row r="1656">
          <cell r="H1656" t="str">
            <v/>
          </cell>
        </row>
        <row r="1657">
          <cell r="H1657" t="str">
            <v/>
          </cell>
        </row>
        <row r="1658">
          <cell r="H1658" t="str">
            <v/>
          </cell>
        </row>
        <row r="1659">
          <cell r="H1659" t="str">
            <v/>
          </cell>
        </row>
        <row r="1660">
          <cell r="H1660" t="str">
            <v/>
          </cell>
        </row>
        <row r="1661">
          <cell r="H1661" t="str">
            <v/>
          </cell>
        </row>
        <row r="1662">
          <cell r="H1662" t="str">
            <v/>
          </cell>
        </row>
        <row r="1663">
          <cell r="H1663" t="str">
            <v/>
          </cell>
        </row>
        <row r="1664">
          <cell r="H1664" t="str">
            <v/>
          </cell>
        </row>
        <row r="1665">
          <cell r="H1665" t="str">
            <v/>
          </cell>
        </row>
        <row r="1666">
          <cell r="H1666" t="str">
            <v/>
          </cell>
        </row>
        <row r="1667">
          <cell r="H1667" t="str">
            <v/>
          </cell>
        </row>
        <row r="1668">
          <cell r="H1668" t="str">
            <v/>
          </cell>
        </row>
        <row r="1669">
          <cell r="H1669" t="str">
            <v/>
          </cell>
        </row>
        <row r="1670">
          <cell r="H1670" t="str">
            <v/>
          </cell>
        </row>
        <row r="1671">
          <cell r="H1671" t="str">
            <v/>
          </cell>
        </row>
        <row r="1672">
          <cell r="H1672" t="str">
            <v/>
          </cell>
        </row>
        <row r="1673">
          <cell r="H1673" t="str">
            <v/>
          </cell>
        </row>
        <row r="1674">
          <cell r="H1674" t="str">
            <v/>
          </cell>
        </row>
        <row r="1675">
          <cell r="H1675" t="str">
            <v/>
          </cell>
        </row>
        <row r="1676">
          <cell r="H1676" t="str">
            <v/>
          </cell>
        </row>
        <row r="1677">
          <cell r="H1677" t="str">
            <v/>
          </cell>
        </row>
        <row r="1678">
          <cell r="H1678" t="str">
            <v/>
          </cell>
        </row>
        <row r="1679">
          <cell r="H1679" t="str">
            <v/>
          </cell>
        </row>
        <row r="1680">
          <cell r="H1680" t="str">
            <v/>
          </cell>
        </row>
        <row r="1681">
          <cell r="H1681" t="str">
            <v/>
          </cell>
        </row>
        <row r="1682">
          <cell r="H1682" t="str">
            <v/>
          </cell>
        </row>
        <row r="1683">
          <cell r="H1683" t="str">
            <v/>
          </cell>
        </row>
        <row r="1684">
          <cell r="H1684" t="str">
            <v/>
          </cell>
        </row>
        <row r="1685">
          <cell r="H1685" t="str">
            <v/>
          </cell>
        </row>
        <row r="1686">
          <cell r="H1686" t="str">
            <v/>
          </cell>
        </row>
        <row r="1687">
          <cell r="H1687" t="str">
            <v/>
          </cell>
        </row>
        <row r="1688">
          <cell r="H1688" t="str">
            <v/>
          </cell>
        </row>
        <row r="1689">
          <cell r="H1689" t="str">
            <v/>
          </cell>
        </row>
        <row r="1690">
          <cell r="H1690" t="str">
            <v/>
          </cell>
        </row>
        <row r="1691">
          <cell r="H1691" t="str">
            <v/>
          </cell>
        </row>
        <row r="1692">
          <cell r="H1692" t="str">
            <v/>
          </cell>
        </row>
        <row r="1693">
          <cell r="H1693" t="str">
            <v/>
          </cell>
        </row>
        <row r="1694">
          <cell r="H1694" t="str">
            <v/>
          </cell>
        </row>
        <row r="1695">
          <cell r="H1695" t="str">
            <v/>
          </cell>
        </row>
        <row r="1696">
          <cell r="H1696" t="str">
            <v/>
          </cell>
        </row>
        <row r="1697">
          <cell r="H1697" t="str">
            <v/>
          </cell>
        </row>
        <row r="1698">
          <cell r="H1698" t="str">
            <v/>
          </cell>
        </row>
        <row r="1699">
          <cell r="H1699" t="str">
            <v/>
          </cell>
        </row>
        <row r="1700">
          <cell r="H1700" t="str">
            <v/>
          </cell>
        </row>
        <row r="1701">
          <cell r="H1701" t="str">
            <v/>
          </cell>
        </row>
        <row r="1702">
          <cell r="H1702" t="str">
            <v/>
          </cell>
        </row>
        <row r="1703">
          <cell r="H1703" t="str">
            <v/>
          </cell>
        </row>
        <row r="1704">
          <cell r="H1704" t="str">
            <v/>
          </cell>
        </row>
        <row r="1705">
          <cell r="H1705" t="str">
            <v/>
          </cell>
        </row>
        <row r="1706">
          <cell r="H1706" t="str">
            <v/>
          </cell>
        </row>
        <row r="1707">
          <cell r="H1707" t="str">
            <v/>
          </cell>
        </row>
        <row r="1708">
          <cell r="H1708" t="str">
            <v/>
          </cell>
        </row>
        <row r="1709">
          <cell r="H1709" t="str">
            <v/>
          </cell>
        </row>
        <row r="1710">
          <cell r="H1710" t="str">
            <v/>
          </cell>
        </row>
        <row r="1711">
          <cell r="H1711" t="str">
            <v/>
          </cell>
        </row>
        <row r="1712">
          <cell r="H1712" t="str">
            <v/>
          </cell>
        </row>
        <row r="1713">
          <cell r="H1713" t="str">
            <v/>
          </cell>
        </row>
        <row r="1714">
          <cell r="H1714" t="str">
            <v/>
          </cell>
        </row>
        <row r="1715">
          <cell r="H1715" t="str">
            <v/>
          </cell>
        </row>
        <row r="1716">
          <cell r="H1716" t="str">
            <v/>
          </cell>
        </row>
        <row r="1717">
          <cell r="H1717" t="str">
            <v/>
          </cell>
        </row>
        <row r="1718">
          <cell r="H1718" t="str">
            <v/>
          </cell>
        </row>
        <row r="1719">
          <cell r="H1719" t="str">
            <v/>
          </cell>
        </row>
        <row r="1720">
          <cell r="H1720" t="str">
            <v/>
          </cell>
        </row>
        <row r="1721">
          <cell r="H1721" t="str">
            <v/>
          </cell>
        </row>
        <row r="1722">
          <cell r="H1722" t="str">
            <v/>
          </cell>
        </row>
        <row r="1723">
          <cell r="H1723" t="str">
            <v/>
          </cell>
        </row>
        <row r="1724">
          <cell r="H1724" t="str">
            <v/>
          </cell>
        </row>
        <row r="1725">
          <cell r="H1725" t="str">
            <v/>
          </cell>
        </row>
        <row r="1726">
          <cell r="H1726" t="str">
            <v/>
          </cell>
        </row>
        <row r="1727">
          <cell r="H1727" t="str">
            <v/>
          </cell>
        </row>
        <row r="1728">
          <cell r="H1728" t="str">
            <v/>
          </cell>
        </row>
        <row r="1729">
          <cell r="H1729" t="str">
            <v/>
          </cell>
        </row>
        <row r="1730">
          <cell r="H1730" t="str">
            <v/>
          </cell>
        </row>
        <row r="1731">
          <cell r="H1731" t="str">
            <v/>
          </cell>
        </row>
        <row r="1732">
          <cell r="H1732" t="str">
            <v/>
          </cell>
        </row>
        <row r="1733">
          <cell r="H1733" t="str">
            <v/>
          </cell>
        </row>
        <row r="1734">
          <cell r="H1734" t="str">
            <v/>
          </cell>
        </row>
        <row r="1735">
          <cell r="H1735" t="str">
            <v/>
          </cell>
        </row>
        <row r="1736">
          <cell r="H1736" t="str">
            <v/>
          </cell>
        </row>
        <row r="1737">
          <cell r="H1737" t="str">
            <v/>
          </cell>
        </row>
        <row r="1738">
          <cell r="H1738" t="str">
            <v/>
          </cell>
        </row>
        <row r="1739">
          <cell r="H1739" t="str">
            <v/>
          </cell>
        </row>
        <row r="1740">
          <cell r="H1740" t="str">
            <v/>
          </cell>
        </row>
        <row r="1741">
          <cell r="H1741" t="str">
            <v/>
          </cell>
        </row>
        <row r="1742">
          <cell r="H1742" t="str">
            <v/>
          </cell>
        </row>
        <row r="1743">
          <cell r="H1743" t="str">
            <v/>
          </cell>
        </row>
        <row r="1744">
          <cell r="H1744" t="str">
            <v/>
          </cell>
        </row>
        <row r="1745">
          <cell r="H1745" t="str">
            <v/>
          </cell>
        </row>
        <row r="1746">
          <cell r="H1746" t="str">
            <v/>
          </cell>
        </row>
        <row r="1747">
          <cell r="H1747" t="str">
            <v/>
          </cell>
        </row>
        <row r="1748">
          <cell r="H1748" t="str">
            <v/>
          </cell>
        </row>
        <row r="1749">
          <cell r="H1749" t="str">
            <v/>
          </cell>
        </row>
        <row r="1750">
          <cell r="H1750" t="str">
            <v/>
          </cell>
        </row>
        <row r="1751">
          <cell r="H1751" t="str">
            <v/>
          </cell>
        </row>
        <row r="1752">
          <cell r="H1752" t="str">
            <v/>
          </cell>
        </row>
        <row r="1753">
          <cell r="H1753" t="str">
            <v/>
          </cell>
        </row>
        <row r="1754">
          <cell r="H1754" t="str">
            <v/>
          </cell>
        </row>
        <row r="1755">
          <cell r="H1755" t="str">
            <v/>
          </cell>
        </row>
        <row r="1756">
          <cell r="H1756" t="str">
            <v/>
          </cell>
        </row>
        <row r="1757">
          <cell r="H1757" t="str">
            <v/>
          </cell>
        </row>
        <row r="1758">
          <cell r="H1758" t="str">
            <v/>
          </cell>
        </row>
        <row r="1759">
          <cell r="H1759" t="str">
            <v/>
          </cell>
        </row>
        <row r="1760">
          <cell r="H1760" t="str">
            <v/>
          </cell>
        </row>
        <row r="1761">
          <cell r="H1761" t="str">
            <v/>
          </cell>
        </row>
        <row r="1762">
          <cell r="H1762" t="str">
            <v/>
          </cell>
        </row>
        <row r="1763">
          <cell r="H1763" t="str">
            <v/>
          </cell>
        </row>
        <row r="1764">
          <cell r="H1764" t="str">
            <v/>
          </cell>
        </row>
        <row r="1765">
          <cell r="H1765" t="str">
            <v/>
          </cell>
        </row>
        <row r="1766">
          <cell r="H1766" t="str">
            <v/>
          </cell>
        </row>
        <row r="1767">
          <cell r="H1767" t="str">
            <v/>
          </cell>
        </row>
        <row r="1768">
          <cell r="H1768" t="str">
            <v/>
          </cell>
        </row>
        <row r="1769">
          <cell r="H1769" t="str">
            <v/>
          </cell>
        </row>
        <row r="1770">
          <cell r="H1770" t="str">
            <v/>
          </cell>
        </row>
        <row r="1771">
          <cell r="H1771" t="str">
            <v/>
          </cell>
        </row>
        <row r="1772">
          <cell r="H1772" t="str">
            <v/>
          </cell>
        </row>
        <row r="1773">
          <cell r="H1773" t="str">
            <v/>
          </cell>
        </row>
        <row r="1774">
          <cell r="H1774" t="str">
            <v/>
          </cell>
        </row>
        <row r="1775">
          <cell r="H1775" t="str">
            <v/>
          </cell>
        </row>
        <row r="1776">
          <cell r="H1776" t="str">
            <v/>
          </cell>
        </row>
        <row r="1777">
          <cell r="H1777" t="str">
            <v/>
          </cell>
        </row>
        <row r="1778">
          <cell r="H1778" t="str">
            <v/>
          </cell>
        </row>
        <row r="1779">
          <cell r="H1779" t="str">
            <v/>
          </cell>
        </row>
        <row r="1780">
          <cell r="H1780" t="str">
            <v/>
          </cell>
        </row>
        <row r="1781">
          <cell r="H1781" t="str">
            <v/>
          </cell>
        </row>
        <row r="1782">
          <cell r="H1782" t="str">
            <v/>
          </cell>
        </row>
        <row r="1783">
          <cell r="H1783" t="str">
            <v/>
          </cell>
        </row>
        <row r="1784">
          <cell r="H1784" t="str">
            <v/>
          </cell>
        </row>
        <row r="1785">
          <cell r="H1785" t="str">
            <v/>
          </cell>
        </row>
        <row r="1786">
          <cell r="H1786" t="str">
            <v/>
          </cell>
        </row>
        <row r="1787">
          <cell r="H1787" t="str">
            <v/>
          </cell>
        </row>
        <row r="1788">
          <cell r="H1788" t="str">
            <v/>
          </cell>
        </row>
        <row r="1789">
          <cell r="H1789" t="str">
            <v/>
          </cell>
        </row>
        <row r="1790">
          <cell r="H1790" t="str">
            <v/>
          </cell>
        </row>
        <row r="1791">
          <cell r="H1791" t="str">
            <v/>
          </cell>
        </row>
        <row r="1792">
          <cell r="H1792" t="str">
            <v/>
          </cell>
        </row>
        <row r="1793">
          <cell r="H1793" t="str">
            <v/>
          </cell>
        </row>
        <row r="1794">
          <cell r="H1794" t="str">
            <v/>
          </cell>
        </row>
        <row r="1795">
          <cell r="H1795" t="str">
            <v/>
          </cell>
        </row>
        <row r="1796">
          <cell r="H1796" t="str">
            <v/>
          </cell>
        </row>
        <row r="1797">
          <cell r="H1797" t="str">
            <v/>
          </cell>
        </row>
        <row r="1798">
          <cell r="H1798" t="str">
            <v/>
          </cell>
        </row>
        <row r="1799">
          <cell r="H1799" t="str">
            <v/>
          </cell>
        </row>
        <row r="1800">
          <cell r="H1800" t="str">
            <v/>
          </cell>
        </row>
        <row r="1801">
          <cell r="H1801" t="str">
            <v/>
          </cell>
        </row>
        <row r="1802">
          <cell r="H1802" t="str">
            <v/>
          </cell>
        </row>
        <row r="1803">
          <cell r="H1803" t="str">
            <v/>
          </cell>
        </row>
        <row r="1804">
          <cell r="H1804" t="str">
            <v/>
          </cell>
        </row>
        <row r="1805">
          <cell r="H1805" t="str">
            <v/>
          </cell>
        </row>
        <row r="1806">
          <cell r="H1806" t="str">
            <v/>
          </cell>
        </row>
        <row r="1807">
          <cell r="H1807" t="str">
            <v/>
          </cell>
        </row>
        <row r="1808">
          <cell r="H1808" t="str">
            <v/>
          </cell>
        </row>
        <row r="1809">
          <cell r="H1809" t="str">
            <v/>
          </cell>
        </row>
        <row r="1810">
          <cell r="H1810" t="str">
            <v/>
          </cell>
        </row>
        <row r="1811">
          <cell r="H1811" t="str">
            <v/>
          </cell>
        </row>
        <row r="1812">
          <cell r="H1812" t="str">
            <v/>
          </cell>
        </row>
        <row r="1813">
          <cell r="H1813" t="str">
            <v/>
          </cell>
        </row>
        <row r="1814">
          <cell r="H1814" t="str">
            <v/>
          </cell>
        </row>
        <row r="1815">
          <cell r="H1815" t="str">
            <v/>
          </cell>
        </row>
        <row r="1816">
          <cell r="H1816" t="str">
            <v/>
          </cell>
        </row>
        <row r="1817">
          <cell r="H1817" t="str">
            <v/>
          </cell>
        </row>
        <row r="1818">
          <cell r="H1818" t="str">
            <v/>
          </cell>
        </row>
        <row r="1819">
          <cell r="H1819" t="str">
            <v/>
          </cell>
        </row>
        <row r="1820">
          <cell r="H1820" t="str">
            <v/>
          </cell>
        </row>
        <row r="1821">
          <cell r="H1821" t="str">
            <v/>
          </cell>
        </row>
        <row r="1822">
          <cell r="H1822" t="str">
            <v/>
          </cell>
        </row>
        <row r="1823">
          <cell r="H1823" t="str">
            <v/>
          </cell>
        </row>
        <row r="1824">
          <cell r="H1824" t="str">
            <v/>
          </cell>
        </row>
        <row r="1825">
          <cell r="H1825" t="str">
            <v/>
          </cell>
        </row>
        <row r="1826">
          <cell r="H1826" t="str">
            <v/>
          </cell>
        </row>
        <row r="1827">
          <cell r="H1827" t="str">
            <v/>
          </cell>
        </row>
        <row r="1828">
          <cell r="H1828" t="str">
            <v/>
          </cell>
        </row>
        <row r="1829">
          <cell r="H1829" t="str">
            <v/>
          </cell>
        </row>
        <row r="1830">
          <cell r="H1830" t="str">
            <v/>
          </cell>
        </row>
        <row r="1831">
          <cell r="H1831" t="str">
            <v/>
          </cell>
        </row>
        <row r="1832">
          <cell r="H1832" t="str">
            <v/>
          </cell>
        </row>
        <row r="1833">
          <cell r="H1833" t="str">
            <v/>
          </cell>
        </row>
        <row r="1834">
          <cell r="H1834" t="str">
            <v/>
          </cell>
        </row>
        <row r="1835">
          <cell r="H1835" t="str">
            <v/>
          </cell>
        </row>
        <row r="1836">
          <cell r="H1836" t="str">
            <v/>
          </cell>
        </row>
        <row r="1837">
          <cell r="H1837" t="str">
            <v/>
          </cell>
        </row>
        <row r="1838">
          <cell r="H1838" t="str">
            <v/>
          </cell>
        </row>
        <row r="1839">
          <cell r="H1839" t="str">
            <v/>
          </cell>
        </row>
        <row r="1840">
          <cell r="H1840" t="str">
            <v/>
          </cell>
        </row>
        <row r="1841">
          <cell r="H1841" t="str">
            <v/>
          </cell>
        </row>
        <row r="1842">
          <cell r="H1842" t="str">
            <v/>
          </cell>
        </row>
        <row r="1843">
          <cell r="H1843" t="str">
            <v/>
          </cell>
        </row>
        <row r="1844">
          <cell r="H1844" t="str">
            <v/>
          </cell>
        </row>
        <row r="1845">
          <cell r="H1845" t="str">
            <v/>
          </cell>
        </row>
        <row r="1846">
          <cell r="H1846" t="str">
            <v/>
          </cell>
        </row>
        <row r="1847">
          <cell r="H1847" t="str">
            <v/>
          </cell>
        </row>
        <row r="1848">
          <cell r="H1848" t="str">
            <v/>
          </cell>
        </row>
        <row r="1849">
          <cell r="H1849" t="str">
            <v/>
          </cell>
        </row>
        <row r="1850">
          <cell r="H1850" t="str">
            <v/>
          </cell>
        </row>
        <row r="1851">
          <cell r="H1851" t="str">
            <v/>
          </cell>
        </row>
        <row r="1852">
          <cell r="H1852" t="str">
            <v/>
          </cell>
        </row>
        <row r="1853">
          <cell r="H1853" t="str">
            <v/>
          </cell>
        </row>
        <row r="1854">
          <cell r="H1854" t="str">
            <v/>
          </cell>
        </row>
        <row r="1855">
          <cell r="H1855" t="str">
            <v/>
          </cell>
        </row>
        <row r="1856">
          <cell r="H1856" t="str">
            <v/>
          </cell>
        </row>
        <row r="1857">
          <cell r="H1857" t="str">
            <v/>
          </cell>
        </row>
        <row r="1858">
          <cell r="H1858" t="str">
            <v/>
          </cell>
        </row>
        <row r="1859">
          <cell r="H1859" t="str">
            <v/>
          </cell>
        </row>
        <row r="1860">
          <cell r="H1860" t="str">
            <v/>
          </cell>
        </row>
        <row r="1861">
          <cell r="H1861" t="str">
            <v/>
          </cell>
        </row>
        <row r="1862">
          <cell r="H1862" t="str">
            <v/>
          </cell>
        </row>
        <row r="1863">
          <cell r="H1863" t="str">
            <v/>
          </cell>
        </row>
        <row r="1864">
          <cell r="H1864" t="str">
            <v/>
          </cell>
        </row>
        <row r="1865">
          <cell r="H1865" t="str">
            <v/>
          </cell>
        </row>
        <row r="1866">
          <cell r="H1866" t="str">
            <v/>
          </cell>
        </row>
        <row r="1867">
          <cell r="H1867" t="str">
            <v/>
          </cell>
        </row>
        <row r="1868">
          <cell r="H1868" t="str">
            <v/>
          </cell>
        </row>
        <row r="1869">
          <cell r="H1869" t="str">
            <v/>
          </cell>
        </row>
        <row r="1870">
          <cell r="H1870" t="str">
            <v/>
          </cell>
        </row>
        <row r="1871">
          <cell r="H1871" t="str">
            <v/>
          </cell>
        </row>
        <row r="1872">
          <cell r="H1872" t="str">
            <v/>
          </cell>
        </row>
        <row r="1873">
          <cell r="H1873" t="str">
            <v/>
          </cell>
        </row>
        <row r="1874">
          <cell r="H1874" t="str">
            <v/>
          </cell>
        </row>
        <row r="1875">
          <cell r="H1875" t="str">
            <v/>
          </cell>
        </row>
        <row r="1876">
          <cell r="H1876" t="str">
            <v/>
          </cell>
        </row>
        <row r="1877">
          <cell r="H1877" t="str">
            <v/>
          </cell>
        </row>
        <row r="1878">
          <cell r="H1878" t="str">
            <v/>
          </cell>
        </row>
        <row r="1879">
          <cell r="H1879" t="str">
            <v/>
          </cell>
        </row>
        <row r="1880">
          <cell r="H1880" t="str">
            <v/>
          </cell>
        </row>
        <row r="1881">
          <cell r="H1881" t="str">
            <v/>
          </cell>
        </row>
        <row r="1882">
          <cell r="H1882" t="str">
            <v/>
          </cell>
        </row>
        <row r="1883">
          <cell r="H1883" t="str">
            <v/>
          </cell>
        </row>
        <row r="1884">
          <cell r="H1884" t="str">
            <v/>
          </cell>
        </row>
        <row r="1885">
          <cell r="H1885" t="str">
            <v/>
          </cell>
        </row>
        <row r="1886">
          <cell r="H1886" t="str">
            <v/>
          </cell>
        </row>
        <row r="1887">
          <cell r="H1887" t="str">
            <v/>
          </cell>
        </row>
        <row r="1888">
          <cell r="H1888" t="str">
            <v/>
          </cell>
        </row>
        <row r="1889">
          <cell r="H1889" t="str">
            <v/>
          </cell>
        </row>
        <row r="1890">
          <cell r="H1890" t="str">
            <v/>
          </cell>
        </row>
        <row r="1891">
          <cell r="H1891" t="str">
            <v/>
          </cell>
        </row>
        <row r="1892">
          <cell r="H1892" t="str">
            <v/>
          </cell>
        </row>
        <row r="1893">
          <cell r="H1893" t="str">
            <v/>
          </cell>
        </row>
        <row r="1894">
          <cell r="H1894" t="str">
            <v/>
          </cell>
        </row>
        <row r="1895">
          <cell r="H1895" t="str">
            <v/>
          </cell>
        </row>
        <row r="1896">
          <cell r="H1896" t="str">
            <v/>
          </cell>
        </row>
        <row r="1897">
          <cell r="H1897" t="str">
            <v/>
          </cell>
        </row>
        <row r="1898">
          <cell r="H1898" t="str">
            <v/>
          </cell>
        </row>
        <row r="1899">
          <cell r="H1899" t="str">
            <v/>
          </cell>
        </row>
        <row r="1900">
          <cell r="H1900" t="str">
            <v/>
          </cell>
        </row>
        <row r="1901">
          <cell r="H1901" t="str">
            <v/>
          </cell>
        </row>
        <row r="1902">
          <cell r="H1902" t="str">
            <v/>
          </cell>
        </row>
        <row r="1903">
          <cell r="H1903" t="str">
            <v/>
          </cell>
        </row>
        <row r="1904">
          <cell r="H1904" t="str">
            <v/>
          </cell>
        </row>
        <row r="1905">
          <cell r="H1905" t="str">
            <v/>
          </cell>
        </row>
        <row r="1906">
          <cell r="H1906" t="str">
            <v/>
          </cell>
        </row>
        <row r="1907">
          <cell r="H1907" t="str">
            <v/>
          </cell>
        </row>
        <row r="1908">
          <cell r="H1908" t="str">
            <v/>
          </cell>
        </row>
        <row r="1909">
          <cell r="H1909" t="str">
            <v/>
          </cell>
        </row>
        <row r="1910">
          <cell r="H1910" t="str">
            <v/>
          </cell>
        </row>
        <row r="1911">
          <cell r="H1911" t="str">
            <v/>
          </cell>
        </row>
        <row r="1912">
          <cell r="H1912" t="str">
            <v/>
          </cell>
        </row>
        <row r="1913">
          <cell r="H1913" t="str">
            <v/>
          </cell>
        </row>
        <row r="1914">
          <cell r="H1914" t="str">
            <v/>
          </cell>
        </row>
        <row r="1915">
          <cell r="H1915" t="str">
            <v/>
          </cell>
        </row>
        <row r="1916">
          <cell r="H1916" t="str">
            <v/>
          </cell>
        </row>
        <row r="1917">
          <cell r="H1917" t="str">
            <v/>
          </cell>
        </row>
        <row r="1918">
          <cell r="H1918" t="str">
            <v/>
          </cell>
        </row>
        <row r="1919">
          <cell r="H1919" t="str">
            <v/>
          </cell>
        </row>
        <row r="1920">
          <cell r="H1920" t="str">
            <v/>
          </cell>
        </row>
        <row r="1921">
          <cell r="H1921" t="str">
            <v/>
          </cell>
        </row>
        <row r="1922">
          <cell r="H1922" t="str">
            <v/>
          </cell>
        </row>
        <row r="1923">
          <cell r="H1923" t="str">
            <v/>
          </cell>
        </row>
        <row r="1924">
          <cell r="H1924" t="str">
            <v/>
          </cell>
        </row>
        <row r="1925">
          <cell r="H1925" t="str">
            <v/>
          </cell>
        </row>
        <row r="1926">
          <cell r="H1926" t="str">
            <v/>
          </cell>
        </row>
        <row r="1927">
          <cell r="H1927" t="str">
            <v/>
          </cell>
        </row>
        <row r="1928">
          <cell r="H1928" t="str">
            <v/>
          </cell>
        </row>
        <row r="1929">
          <cell r="H1929" t="str">
            <v/>
          </cell>
        </row>
        <row r="1930">
          <cell r="H1930" t="str">
            <v/>
          </cell>
        </row>
        <row r="1931">
          <cell r="H1931" t="str">
            <v/>
          </cell>
        </row>
        <row r="1932">
          <cell r="H1932" t="str">
            <v/>
          </cell>
        </row>
        <row r="1933">
          <cell r="H1933" t="str">
            <v/>
          </cell>
        </row>
        <row r="1934">
          <cell r="H1934" t="str">
            <v/>
          </cell>
        </row>
        <row r="1935">
          <cell r="H1935" t="str">
            <v/>
          </cell>
        </row>
        <row r="1936">
          <cell r="H1936" t="str">
            <v/>
          </cell>
        </row>
        <row r="1937">
          <cell r="H1937" t="str">
            <v/>
          </cell>
        </row>
        <row r="1938">
          <cell r="H1938" t="str">
            <v/>
          </cell>
        </row>
        <row r="1939">
          <cell r="H1939" t="str">
            <v/>
          </cell>
        </row>
        <row r="1940">
          <cell r="H1940" t="str">
            <v/>
          </cell>
        </row>
        <row r="1941">
          <cell r="H1941" t="str">
            <v/>
          </cell>
        </row>
        <row r="1942">
          <cell r="H1942" t="str">
            <v/>
          </cell>
        </row>
        <row r="1943">
          <cell r="H1943" t="str">
            <v/>
          </cell>
        </row>
        <row r="1944">
          <cell r="H1944" t="str">
            <v/>
          </cell>
        </row>
        <row r="1945">
          <cell r="H1945" t="str">
            <v/>
          </cell>
        </row>
        <row r="1946">
          <cell r="H1946" t="str">
            <v/>
          </cell>
        </row>
        <row r="1947">
          <cell r="H1947" t="str">
            <v/>
          </cell>
        </row>
        <row r="1948">
          <cell r="H1948" t="str">
            <v/>
          </cell>
        </row>
        <row r="1949">
          <cell r="H1949" t="str">
            <v/>
          </cell>
        </row>
        <row r="1950">
          <cell r="H1950" t="str">
            <v/>
          </cell>
        </row>
        <row r="1951">
          <cell r="H1951" t="str">
            <v/>
          </cell>
        </row>
        <row r="1952">
          <cell r="H1952" t="str">
            <v/>
          </cell>
        </row>
        <row r="1953">
          <cell r="H1953" t="str">
            <v/>
          </cell>
        </row>
        <row r="1954">
          <cell r="H1954" t="str">
            <v/>
          </cell>
        </row>
        <row r="1955">
          <cell r="H1955" t="str">
            <v/>
          </cell>
        </row>
        <row r="1956">
          <cell r="H1956" t="str">
            <v/>
          </cell>
        </row>
        <row r="1957">
          <cell r="H1957" t="str">
            <v/>
          </cell>
        </row>
        <row r="1958">
          <cell r="H1958" t="str">
            <v/>
          </cell>
        </row>
        <row r="1959">
          <cell r="H1959" t="str">
            <v/>
          </cell>
        </row>
        <row r="1960">
          <cell r="H1960" t="str">
            <v/>
          </cell>
        </row>
        <row r="1961">
          <cell r="H1961" t="str">
            <v/>
          </cell>
        </row>
        <row r="1962">
          <cell r="H1962" t="str">
            <v/>
          </cell>
        </row>
        <row r="1963">
          <cell r="H1963" t="str">
            <v/>
          </cell>
        </row>
        <row r="1964">
          <cell r="H1964" t="str">
            <v/>
          </cell>
        </row>
        <row r="1965">
          <cell r="H1965" t="str">
            <v/>
          </cell>
        </row>
        <row r="1966">
          <cell r="H1966" t="str">
            <v/>
          </cell>
        </row>
        <row r="1967">
          <cell r="H1967" t="str">
            <v/>
          </cell>
        </row>
        <row r="1968">
          <cell r="H1968" t="str">
            <v/>
          </cell>
        </row>
        <row r="1969">
          <cell r="H1969" t="str">
            <v/>
          </cell>
        </row>
        <row r="1970">
          <cell r="H1970" t="str">
            <v/>
          </cell>
        </row>
        <row r="1971">
          <cell r="H1971" t="str">
            <v/>
          </cell>
        </row>
        <row r="1972">
          <cell r="H1972" t="str">
            <v/>
          </cell>
        </row>
        <row r="1973">
          <cell r="H1973" t="str">
            <v/>
          </cell>
        </row>
        <row r="1974">
          <cell r="H1974" t="str">
            <v/>
          </cell>
        </row>
        <row r="1975">
          <cell r="H1975" t="str">
            <v/>
          </cell>
        </row>
        <row r="1976">
          <cell r="H1976" t="str">
            <v/>
          </cell>
        </row>
        <row r="1977">
          <cell r="H1977" t="str">
            <v/>
          </cell>
        </row>
        <row r="1978">
          <cell r="H1978" t="str">
            <v/>
          </cell>
        </row>
        <row r="1979">
          <cell r="H1979" t="str">
            <v/>
          </cell>
        </row>
        <row r="1980">
          <cell r="H1980" t="str">
            <v/>
          </cell>
        </row>
        <row r="1981">
          <cell r="H1981" t="str">
            <v/>
          </cell>
        </row>
        <row r="1982">
          <cell r="H1982" t="str">
            <v/>
          </cell>
        </row>
        <row r="1983">
          <cell r="H1983" t="str">
            <v/>
          </cell>
        </row>
        <row r="1984">
          <cell r="H1984" t="str">
            <v/>
          </cell>
        </row>
        <row r="1985">
          <cell r="H1985" t="str">
            <v/>
          </cell>
        </row>
        <row r="1986">
          <cell r="H1986" t="str">
            <v/>
          </cell>
        </row>
        <row r="1987">
          <cell r="H1987" t="str">
            <v/>
          </cell>
        </row>
        <row r="1988">
          <cell r="H1988" t="str">
            <v/>
          </cell>
        </row>
        <row r="1989">
          <cell r="H1989" t="str">
            <v/>
          </cell>
        </row>
        <row r="1990">
          <cell r="H1990" t="str">
            <v/>
          </cell>
        </row>
        <row r="1991">
          <cell r="H1991" t="str">
            <v/>
          </cell>
        </row>
        <row r="1992">
          <cell r="H1992" t="str">
            <v/>
          </cell>
        </row>
        <row r="1993">
          <cell r="H1993" t="str">
            <v/>
          </cell>
        </row>
        <row r="1994">
          <cell r="H1994" t="str">
            <v/>
          </cell>
        </row>
        <row r="1995">
          <cell r="H1995" t="str">
            <v/>
          </cell>
        </row>
        <row r="1996">
          <cell r="H1996" t="str">
            <v/>
          </cell>
        </row>
        <row r="1997">
          <cell r="H1997" t="str">
            <v/>
          </cell>
        </row>
        <row r="1998">
          <cell r="H1998" t="str">
            <v/>
          </cell>
        </row>
        <row r="1999">
          <cell r="H1999" t="str">
            <v/>
          </cell>
        </row>
        <row r="2000">
          <cell r="H2000" t="str">
            <v/>
          </cell>
        </row>
        <row r="2001">
          <cell r="H2001" t="str">
            <v/>
          </cell>
        </row>
        <row r="2002">
          <cell r="H2002" t="str">
            <v/>
          </cell>
        </row>
        <row r="2003">
          <cell r="H2003" t="str">
            <v/>
          </cell>
        </row>
        <row r="2004">
          <cell r="H2004" t="str">
            <v/>
          </cell>
        </row>
        <row r="2005">
          <cell r="H2005" t="str">
            <v/>
          </cell>
        </row>
        <row r="2006">
          <cell r="H2006" t="str">
            <v/>
          </cell>
        </row>
        <row r="2007">
          <cell r="H2007" t="str">
            <v/>
          </cell>
        </row>
        <row r="2008">
          <cell r="H2008" t="str">
            <v/>
          </cell>
        </row>
        <row r="2009">
          <cell r="H2009" t="str">
            <v/>
          </cell>
        </row>
        <row r="2010">
          <cell r="H2010" t="str">
            <v/>
          </cell>
        </row>
        <row r="2011">
          <cell r="H2011" t="str">
            <v/>
          </cell>
        </row>
        <row r="2012">
          <cell r="H2012" t="str">
            <v/>
          </cell>
        </row>
        <row r="2013">
          <cell r="H2013" t="str">
            <v/>
          </cell>
        </row>
        <row r="2014">
          <cell r="H2014" t="str">
            <v/>
          </cell>
        </row>
        <row r="2015">
          <cell r="H2015" t="str">
            <v/>
          </cell>
        </row>
        <row r="2016">
          <cell r="H2016" t="str">
            <v/>
          </cell>
        </row>
        <row r="2017">
          <cell r="H2017" t="str">
            <v/>
          </cell>
        </row>
        <row r="2018">
          <cell r="H2018" t="str">
            <v/>
          </cell>
        </row>
        <row r="2019">
          <cell r="H2019" t="str">
            <v/>
          </cell>
        </row>
        <row r="2020">
          <cell r="H2020" t="str">
            <v/>
          </cell>
        </row>
        <row r="2021">
          <cell r="H2021" t="str">
            <v/>
          </cell>
        </row>
        <row r="2022">
          <cell r="H2022" t="str">
            <v/>
          </cell>
        </row>
        <row r="2023">
          <cell r="H2023" t="str">
            <v/>
          </cell>
        </row>
        <row r="2024">
          <cell r="H2024" t="str">
            <v/>
          </cell>
        </row>
        <row r="2025">
          <cell r="H2025" t="str">
            <v/>
          </cell>
        </row>
        <row r="2026">
          <cell r="H2026" t="str">
            <v/>
          </cell>
        </row>
        <row r="2027">
          <cell r="H2027" t="str">
            <v/>
          </cell>
        </row>
        <row r="2028">
          <cell r="H2028" t="str">
            <v/>
          </cell>
        </row>
        <row r="2029">
          <cell r="H2029" t="str">
            <v/>
          </cell>
        </row>
        <row r="2030">
          <cell r="H2030" t="str">
            <v/>
          </cell>
        </row>
        <row r="2031">
          <cell r="H2031" t="str">
            <v/>
          </cell>
        </row>
        <row r="2032">
          <cell r="H2032" t="str">
            <v/>
          </cell>
        </row>
        <row r="2033">
          <cell r="H2033" t="str">
            <v/>
          </cell>
        </row>
        <row r="2034">
          <cell r="H2034" t="str">
            <v/>
          </cell>
        </row>
        <row r="2035">
          <cell r="H2035" t="str">
            <v/>
          </cell>
        </row>
        <row r="2036">
          <cell r="H2036" t="str">
            <v/>
          </cell>
        </row>
        <row r="2037">
          <cell r="H2037" t="str">
            <v/>
          </cell>
        </row>
        <row r="2038">
          <cell r="H2038" t="str">
            <v/>
          </cell>
        </row>
        <row r="2039">
          <cell r="H2039" t="str">
            <v/>
          </cell>
        </row>
        <row r="2040">
          <cell r="H2040" t="str">
            <v/>
          </cell>
        </row>
        <row r="2041">
          <cell r="H2041" t="str">
            <v/>
          </cell>
        </row>
        <row r="2042">
          <cell r="H2042" t="str">
            <v/>
          </cell>
        </row>
        <row r="2043">
          <cell r="H2043" t="str">
            <v/>
          </cell>
        </row>
        <row r="2044">
          <cell r="H2044" t="str">
            <v/>
          </cell>
        </row>
        <row r="2045">
          <cell r="H2045" t="str">
            <v/>
          </cell>
        </row>
        <row r="2046">
          <cell r="H2046" t="str">
            <v/>
          </cell>
        </row>
        <row r="2047">
          <cell r="H2047" t="str">
            <v/>
          </cell>
        </row>
        <row r="2048">
          <cell r="H2048" t="str">
            <v/>
          </cell>
        </row>
        <row r="2049">
          <cell r="H2049" t="str">
            <v/>
          </cell>
        </row>
        <row r="2050">
          <cell r="H2050" t="str">
            <v/>
          </cell>
        </row>
        <row r="2051">
          <cell r="H2051" t="str">
            <v/>
          </cell>
        </row>
        <row r="2052">
          <cell r="H2052" t="str">
            <v/>
          </cell>
        </row>
        <row r="2053">
          <cell r="H2053" t="str">
            <v/>
          </cell>
        </row>
        <row r="2054">
          <cell r="H2054" t="str">
            <v/>
          </cell>
        </row>
        <row r="2055">
          <cell r="H2055" t="str">
            <v/>
          </cell>
        </row>
        <row r="2056">
          <cell r="H2056" t="str">
            <v/>
          </cell>
        </row>
        <row r="2057">
          <cell r="H2057" t="str">
            <v/>
          </cell>
        </row>
        <row r="2058">
          <cell r="H2058" t="str">
            <v/>
          </cell>
        </row>
        <row r="2059">
          <cell r="H2059" t="str">
            <v/>
          </cell>
        </row>
        <row r="2060">
          <cell r="H2060" t="str">
            <v/>
          </cell>
        </row>
        <row r="2061">
          <cell r="H2061" t="str">
            <v/>
          </cell>
        </row>
        <row r="2062">
          <cell r="H2062" t="str">
            <v/>
          </cell>
        </row>
        <row r="2063">
          <cell r="H2063" t="str">
            <v/>
          </cell>
        </row>
        <row r="2064">
          <cell r="H2064" t="str">
            <v/>
          </cell>
        </row>
        <row r="2065">
          <cell r="H2065" t="str">
            <v/>
          </cell>
        </row>
        <row r="2066">
          <cell r="H2066" t="str">
            <v/>
          </cell>
        </row>
        <row r="2067">
          <cell r="H2067" t="str">
            <v/>
          </cell>
        </row>
        <row r="2068">
          <cell r="H2068" t="str">
            <v/>
          </cell>
        </row>
        <row r="2069">
          <cell r="H2069" t="str">
            <v/>
          </cell>
        </row>
        <row r="2070">
          <cell r="H2070" t="str">
            <v/>
          </cell>
        </row>
        <row r="2071">
          <cell r="H2071" t="str">
            <v/>
          </cell>
        </row>
        <row r="2072">
          <cell r="H2072" t="str">
            <v/>
          </cell>
        </row>
        <row r="2073">
          <cell r="H2073" t="str">
            <v/>
          </cell>
        </row>
        <row r="2074">
          <cell r="H2074" t="str">
            <v/>
          </cell>
        </row>
        <row r="2075">
          <cell r="H2075" t="str">
            <v/>
          </cell>
        </row>
        <row r="2076">
          <cell r="H2076" t="str">
            <v/>
          </cell>
        </row>
        <row r="2077">
          <cell r="H2077" t="str">
            <v/>
          </cell>
        </row>
        <row r="2078">
          <cell r="H2078" t="str">
            <v/>
          </cell>
        </row>
        <row r="2079">
          <cell r="H2079" t="str">
            <v/>
          </cell>
        </row>
        <row r="2080">
          <cell r="H2080" t="str">
            <v/>
          </cell>
        </row>
        <row r="2081">
          <cell r="H2081" t="str">
            <v/>
          </cell>
        </row>
        <row r="2082">
          <cell r="H2082" t="str">
            <v/>
          </cell>
        </row>
        <row r="2083">
          <cell r="H2083" t="str">
            <v/>
          </cell>
        </row>
        <row r="2084">
          <cell r="H2084" t="str">
            <v/>
          </cell>
        </row>
        <row r="2085">
          <cell r="H2085" t="str">
            <v/>
          </cell>
        </row>
        <row r="2086">
          <cell r="H2086" t="str">
            <v/>
          </cell>
        </row>
        <row r="2087">
          <cell r="H2087" t="str">
            <v/>
          </cell>
        </row>
        <row r="2088">
          <cell r="H2088" t="str">
            <v/>
          </cell>
        </row>
        <row r="2089">
          <cell r="H2089" t="str">
            <v/>
          </cell>
        </row>
        <row r="2090">
          <cell r="H2090" t="str">
            <v/>
          </cell>
        </row>
        <row r="2091">
          <cell r="H2091" t="str">
            <v/>
          </cell>
        </row>
        <row r="2092">
          <cell r="H2092" t="str">
            <v/>
          </cell>
        </row>
        <row r="2093">
          <cell r="H2093" t="str">
            <v/>
          </cell>
        </row>
        <row r="2094">
          <cell r="H2094" t="str">
            <v/>
          </cell>
        </row>
        <row r="2095">
          <cell r="H2095" t="str">
            <v/>
          </cell>
        </row>
        <row r="2096">
          <cell r="H2096" t="str">
            <v/>
          </cell>
        </row>
        <row r="2097">
          <cell r="H2097" t="str">
            <v/>
          </cell>
        </row>
        <row r="2098">
          <cell r="H2098" t="str">
            <v/>
          </cell>
        </row>
        <row r="2099">
          <cell r="H2099" t="str">
            <v/>
          </cell>
        </row>
        <row r="2100">
          <cell r="H2100" t="str">
            <v/>
          </cell>
        </row>
        <row r="2101">
          <cell r="H2101" t="str">
            <v/>
          </cell>
        </row>
        <row r="2102">
          <cell r="H2102" t="str">
            <v/>
          </cell>
        </row>
        <row r="2103">
          <cell r="H2103" t="str">
            <v/>
          </cell>
        </row>
        <row r="2104">
          <cell r="H2104" t="str">
            <v/>
          </cell>
        </row>
        <row r="2105">
          <cell r="H2105" t="str">
            <v/>
          </cell>
        </row>
        <row r="2106">
          <cell r="H2106" t="str">
            <v/>
          </cell>
        </row>
        <row r="2107">
          <cell r="H2107" t="str">
            <v/>
          </cell>
        </row>
        <row r="2108">
          <cell r="H2108" t="str">
            <v/>
          </cell>
        </row>
        <row r="2109">
          <cell r="H2109" t="str">
            <v/>
          </cell>
        </row>
        <row r="2110">
          <cell r="H2110" t="str">
            <v/>
          </cell>
        </row>
        <row r="2111">
          <cell r="H2111" t="str">
            <v/>
          </cell>
        </row>
        <row r="2112">
          <cell r="H2112" t="str">
            <v/>
          </cell>
        </row>
        <row r="2113">
          <cell r="H2113" t="str">
            <v/>
          </cell>
        </row>
        <row r="2114">
          <cell r="H2114" t="str">
            <v/>
          </cell>
        </row>
        <row r="2115">
          <cell r="H2115" t="str">
            <v/>
          </cell>
        </row>
        <row r="2116">
          <cell r="H2116" t="str">
            <v/>
          </cell>
        </row>
        <row r="2117">
          <cell r="H2117" t="str">
            <v/>
          </cell>
        </row>
        <row r="2118">
          <cell r="H2118" t="str">
            <v/>
          </cell>
        </row>
        <row r="2119">
          <cell r="H2119" t="str">
            <v/>
          </cell>
        </row>
        <row r="2120">
          <cell r="H2120" t="str">
            <v/>
          </cell>
        </row>
        <row r="2121">
          <cell r="H2121" t="str">
            <v/>
          </cell>
        </row>
        <row r="2122">
          <cell r="H2122" t="str">
            <v/>
          </cell>
        </row>
        <row r="2123">
          <cell r="H2123" t="str">
            <v/>
          </cell>
        </row>
        <row r="2124">
          <cell r="H2124" t="str">
            <v/>
          </cell>
        </row>
        <row r="2125">
          <cell r="H2125" t="str">
            <v/>
          </cell>
        </row>
        <row r="2126">
          <cell r="H2126" t="str">
            <v/>
          </cell>
        </row>
        <row r="2127">
          <cell r="H2127" t="str">
            <v/>
          </cell>
        </row>
        <row r="2128">
          <cell r="H2128" t="str">
            <v/>
          </cell>
        </row>
        <row r="2129">
          <cell r="H2129" t="str">
            <v/>
          </cell>
        </row>
        <row r="2130">
          <cell r="H2130" t="str">
            <v/>
          </cell>
        </row>
        <row r="2131">
          <cell r="H2131" t="str">
            <v/>
          </cell>
        </row>
        <row r="2132">
          <cell r="H2132" t="str">
            <v/>
          </cell>
        </row>
        <row r="2133">
          <cell r="H2133" t="str">
            <v/>
          </cell>
        </row>
        <row r="2134">
          <cell r="H2134" t="str">
            <v/>
          </cell>
        </row>
        <row r="2135">
          <cell r="H2135" t="str">
            <v/>
          </cell>
        </row>
        <row r="2136">
          <cell r="H2136" t="str">
            <v/>
          </cell>
        </row>
        <row r="2137">
          <cell r="H2137" t="str">
            <v/>
          </cell>
        </row>
        <row r="2138">
          <cell r="H2138" t="str">
            <v/>
          </cell>
        </row>
        <row r="2139">
          <cell r="H2139" t="str">
            <v/>
          </cell>
        </row>
        <row r="2140">
          <cell r="H2140" t="str">
            <v/>
          </cell>
        </row>
        <row r="2141">
          <cell r="H2141" t="str">
            <v/>
          </cell>
        </row>
        <row r="2142">
          <cell r="H2142" t="str">
            <v/>
          </cell>
        </row>
        <row r="2143">
          <cell r="H2143" t="str">
            <v/>
          </cell>
        </row>
        <row r="2144">
          <cell r="H2144" t="str">
            <v/>
          </cell>
        </row>
        <row r="2145">
          <cell r="H2145" t="str">
            <v/>
          </cell>
        </row>
        <row r="2146">
          <cell r="H2146" t="str">
            <v/>
          </cell>
        </row>
        <row r="2147">
          <cell r="H2147" t="str">
            <v/>
          </cell>
        </row>
        <row r="2148">
          <cell r="H2148" t="str">
            <v/>
          </cell>
        </row>
        <row r="2149">
          <cell r="H2149" t="str">
            <v/>
          </cell>
        </row>
        <row r="2150">
          <cell r="H2150" t="str">
            <v/>
          </cell>
        </row>
        <row r="2151">
          <cell r="H2151" t="str">
            <v/>
          </cell>
        </row>
        <row r="2152">
          <cell r="H2152" t="str">
            <v/>
          </cell>
        </row>
        <row r="2153">
          <cell r="H2153" t="str">
            <v/>
          </cell>
        </row>
        <row r="2154">
          <cell r="H2154" t="str">
            <v/>
          </cell>
        </row>
        <row r="2155">
          <cell r="H2155" t="str">
            <v/>
          </cell>
        </row>
        <row r="2156">
          <cell r="H2156" t="str">
            <v/>
          </cell>
        </row>
        <row r="2157">
          <cell r="H2157" t="str">
            <v/>
          </cell>
        </row>
        <row r="2158">
          <cell r="H2158" t="str">
            <v/>
          </cell>
        </row>
        <row r="2159">
          <cell r="H2159" t="str">
            <v/>
          </cell>
        </row>
        <row r="2160">
          <cell r="H2160" t="str">
            <v/>
          </cell>
        </row>
        <row r="2161">
          <cell r="H2161" t="str">
            <v/>
          </cell>
        </row>
        <row r="2162">
          <cell r="H2162" t="str">
            <v/>
          </cell>
        </row>
        <row r="2163">
          <cell r="H2163" t="str">
            <v/>
          </cell>
        </row>
        <row r="2164">
          <cell r="H2164" t="str">
            <v/>
          </cell>
        </row>
        <row r="2165">
          <cell r="H2165" t="str">
            <v/>
          </cell>
        </row>
        <row r="2166">
          <cell r="H2166" t="str">
            <v/>
          </cell>
        </row>
        <row r="2167">
          <cell r="H2167" t="str">
            <v/>
          </cell>
        </row>
        <row r="2168">
          <cell r="H2168" t="str">
            <v/>
          </cell>
        </row>
        <row r="2169">
          <cell r="H2169" t="str">
            <v/>
          </cell>
        </row>
        <row r="2170">
          <cell r="H2170" t="str">
            <v/>
          </cell>
        </row>
        <row r="2171">
          <cell r="H2171" t="str">
            <v/>
          </cell>
        </row>
        <row r="2172">
          <cell r="H2172" t="str">
            <v/>
          </cell>
        </row>
        <row r="2173">
          <cell r="H2173" t="str">
            <v/>
          </cell>
        </row>
        <row r="2174">
          <cell r="H2174" t="str">
            <v/>
          </cell>
        </row>
        <row r="2175">
          <cell r="H2175" t="str">
            <v/>
          </cell>
        </row>
        <row r="2176">
          <cell r="H2176" t="str">
            <v/>
          </cell>
        </row>
        <row r="2177">
          <cell r="H2177" t="str">
            <v/>
          </cell>
        </row>
        <row r="2178">
          <cell r="H2178" t="str">
            <v/>
          </cell>
        </row>
        <row r="2179">
          <cell r="H2179" t="str">
            <v/>
          </cell>
        </row>
        <row r="2180">
          <cell r="H2180" t="str">
            <v/>
          </cell>
        </row>
        <row r="2181">
          <cell r="H2181" t="str">
            <v/>
          </cell>
        </row>
        <row r="2182">
          <cell r="H2182" t="str">
            <v/>
          </cell>
        </row>
        <row r="2183">
          <cell r="H2183" t="str">
            <v/>
          </cell>
        </row>
        <row r="2184">
          <cell r="H2184" t="str">
            <v/>
          </cell>
        </row>
        <row r="2185">
          <cell r="H2185" t="str">
            <v/>
          </cell>
        </row>
        <row r="2186">
          <cell r="H2186" t="str">
            <v/>
          </cell>
        </row>
        <row r="2187">
          <cell r="H2187" t="str">
            <v/>
          </cell>
        </row>
        <row r="2188">
          <cell r="H2188" t="str">
            <v/>
          </cell>
        </row>
        <row r="2189">
          <cell r="H2189" t="str">
            <v/>
          </cell>
        </row>
        <row r="2190">
          <cell r="H2190" t="str">
            <v/>
          </cell>
        </row>
        <row r="2191">
          <cell r="H2191" t="str">
            <v/>
          </cell>
        </row>
        <row r="2192">
          <cell r="H2192" t="str">
            <v/>
          </cell>
        </row>
        <row r="2193">
          <cell r="H2193" t="str">
            <v/>
          </cell>
        </row>
        <row r="2194">
          <cell r="H2194" t="str">
            <v/>
          </cell>
        </row>
        <row r="2195">
          <cell r="H2195" t="str">
            <v/>
          </cell>
        </row>
        <row r="2196">
          <cell r="H2196" t="str">
            <v/>
          </cell>
        </row>
        <row r="2197">
          <cell r="H2197" t="str">
            <v/>
          </cell>
        </row>
        <row r="2198">
          <cell r="H2198" t="str">
            <v/>
          </cell>
        </row>
        <row r="2199">
          <cell r="H2199" t="str">
            <v/>
          </cell>
        </row>
        <row r="2200">
          <cell r="H2200" t="str">
            <v/>
          </cell>
        </row>
        <row r="2201">
          <cell r="H2201" t="str">
            <v/>
          </cell>
        </row>
        <row r="2202">
          <cell r="H2202" t="str">
            <v/>
          </cell>
        </row>
        <row r="2203">
          <cell r="H2203" t="str">
            <v/>
          </cell>
        </row>
        <row r="2204">
          <cell r="H2204" t="str">
            <v/>
          </cell>
        </row>
        <row r="2205">
          <cell r="H2205" t="str">
            <v/>
          </cell>
        </row>
        <row r="2206">
          <cell r="H2206" t="str">
            <v/>
          </cell>
        </row>
        <row r="2207">
          <cell r="H2207" t="str">
            <v/>
          </cell>
        </row>
        <row r="2208">
          <cell r="H2208" t="str">
            <v/>
          </cell>
        </row>
        <row r="2209">
          <cell r="H2209" t="str">
            <v/>
          </cell>
        </row>
        <row r="2210">
          <cell r="H2210" t="str">
            <v/>
          </cell>
        </row>
        <row r="2211">
          <cell r="H2211" t="str">
            <v/>
          </cell>
        </row>
        <row r="2212">
          <cell r="H2212" t="str">
            <v/>
          </cell>
        </row>
        <row r="2213">
          <cell r="H2213" t="str">
            <v/>
          </cell>
        </row>
        <row r="2214">
          <cell r="H2214" t="str">
            <v/>
          </cell>
        </row>
        <row r="2215">
          <cell r="H2215" t="str">
            <v/>
          </cell>
        </row>
        <row r="2216">
          <cell r="H2216" t="str">
            <v/>
          </cell>
        </row>
        <row r="2217">
          <cell r="H2217" t="str">
            <v/>
          </cell>
        </row>
        <row r="2218">
          <cell r="H2218" t="str">
            <v/>
          </cell>
        </row>
        <row r="2219">
          <cell r="H2219" t="str">
            <v/>
          </cell>
        </row>
        <row r="2220">
          <cell r="H2220" t="str">
            <v/>
          </cell>
        </row>
        <row r="2221">
          <cell r="H2221" t="str">
            <v/>
          </cell>
        </row>
        <row r="2222">
          <cell r="H2222" t="str">
            <v/>
          </cell>
        </row>
        <row r="2223">
          <cell r="H2223" t="str">
            <v/>
          </cell>
        </row>
        <row r="2224">
          <cell r="H2224" t="str">
            <v/>
          </cell>
        </row>
        <row r="2225">
          <cell r="H2225" t="str">
            <v/>
          </cell>
        </row>
        <row r="2226">
          <cell r="H2226" t="str">
            <v/>
          </cell>
        </row>
        <row r="2227">
          <cell r="H2227" t="str">
            <v/>
          </cell>
        </row>
        <row r="2228">
          <cell r="H2228" t="str">
            <v/>
          </cell>
        </row>
        <row r="2229">
          <cell r="H2229" t="str">
            <v/>
          </cell>
        </row>
        <row r="2230">
          <cell r="H2230" t="str">
            <v/>
          </cell>
        </row>
        <row r="2231">
          <cell r="H2231" t="str">
            <v/>
          </cell>
        </row>
        <row r="2232">
          <cell r="H2232" t="str">
            <v/>
          </cell>
        </row>
        <row r="2233">
          <cell r="H2233" t="str">
            <v/>
          </cell>
        </row>
        <row r="2234">
          <cell r="H2234" t="str">
            <v/>
          </cell>
        </row>
        <row r="2235">
          <cell r="H2235" t="str">
            <v/>
          </cell>
        </row>
        <row r="2236">
          <cell r="H2236" t="str">
            <v/>
          </cell>
        </row>
        <row r="2237">
          <cell r="H2237" t="str">
            <v/>
          </cell>
        </row>
        <row r="2238">
          <cell r="H2238" t="str">
            <v/>
          </cell>
        </row>
        <row r="2239">
          <cell r="H2239" t="str">
            <v/>
          </cell>
        </row>
        <row r="2240">
          <cell r="H2240" t="str">
            <v/>
          </cell>
        </row>
        <row r="2241">
          <cell r="H2241" t="str">
            <v/>
          </cell>
        </row>
        <row r="2242">
          <cell r="H2242" t="str">
            <v/>
          </cell>
        </row>
        <row r="2243">
          <cell r="H2243" t="str">
            <v/>
          </cell>
        </row>
        <row r="2244">
          <cell r="H2244" t="str">
            <v/>
          </cell>
        </row>
        <row r="2245">
          <cell r="H2245" t="str">
            <v/>
          </cell>
        </row>
        <row r="2246">
          <cell r="H2246" t="str">
            <v/>
          </cell>
        </row>
        <row r="2247">
          <cell r="H2247" t="str">
            <v/>
          </cell>
        </row>
        <row r="2248">
          <cell r="H2248" t="str">
            <v/>
          </cell>
        </row>
        <row r="2249">
          <cell r="H2249" t="str">
            <v/>
          </cell>
        </row>
        <row r="2250">
          <cell r="H2250" t="str">
            <v/>
          </cell>
        </row>
        <row r="2251">
          <cell r="H2251" t="str">
            <v/>
          </cell>
        </row>
        <row r="2252">
          <cell r="H2252" t="str">
            <v/>
          </cell>
        </row>
        <row r="2253">
          <cell r="H2253" t="str">
            <v/>
          </cell>
        </row>
        <row r="2254">
          <cell r="H2254" t="str">
            <v/>
          </cell>
        </row>
        <row r="2255">
          <cell r="H2255" t="str">
            <v/>
          </cell>
        </row>
        <row r="2256">
          <cell r="H2256" t="str">
            <v/>
          </cell>
        </row>
        <row r="2257">
          <cell r="H2257" t="str">
            <v/>
          </cell>
        </row>
        <row r="2258">
          <cell r="H2258" t="str">
            <v/>
          </cell>
        </row>
        <row r="2259">
          <cell r="H2259" t="str">
            <v/>
          </cell>
        </row>
        <row r="2260">
          <cell r="H2260" t="str">
            <v/>
          </cell>
        </row>
        <row r="2261">
          <cell r="H2261" t="str">
            <v/>
          </cell>
        </row>
        <row r="2262">
          <cell r="H2262" t="str">
            <v/>
          </cell>
        </row>
        <row r="2263">
          <cell r="H2263" t="str">
            <v/>
          </cell>
        </row>
        <row r="2264">
          <cell r="H2264" t="str">
            <v/>
          </cell>
        </row>
        <row r="2265">
          <cell r="H2265" t="str">
            <v/>
          </cell>
        </row>
        <row r="2266">
          <cell r="H2266" t="str">
            <v/>
          </cell>
        </row>
        <row r="2267">
          <cell r="H2267" t="str">
            <v/>
          </cell>
        </row>
        <row r="2268">
          <cell r="H2268" t="str">
            <v/>
          </cell>
        </row>
        <row r="2269">
          <cell r="H2269" t="str">
            <v/>
          </cell>
        </row>
        <row r="2270">
          <cell r="H2270" t="str">
            <v/>
          </cell>
        </row>
        <row r="2271">
          <cell r="H2271" t="str">
            <v/>
          </cell>
        </row>
        <row r="2272">
          <cell r="H2272" t="str">
            <v/>
          </cell>
        </row>
        <row r="2273">
          <cell r="H2273" t="str">
            <v/>
          </cell>
        </row>
        <row r="2274">
          <cell r="H2274" t="str">
            <v/>
          </cell>
        </row>
        <row r="2275">
          <cell r="H2275" t="str">
            <v/>
          </cell>
        </row>
        <row r="2276">
          <cell r="H2276" t="str">
            <v/>
          </cell>
        </row>
        <row r="2277">
          <cell r="H2277" t="str">
            <v/>
          </cell>
        </row>
        <row r="2278">
          <cell r="H2278" t="str">
            <v/>
          </cell>
        </row>
        <row r="2279">
          <cell r="H2279" t="str">
            <v/>
          </cell>
        </row>
        <row r="2280">
          <cell r="H2280" t="str">
            <v/>
          </cell>
        </row>
        <row r="2281">
          <cell r="H2281" t="str">
            <v/>
          </cell>
        </row>
        <row r="2282">
          <cell r="H2282" t="str">
            <v/>
          </cell>
        </row>
        <row r="2283">
          <cell r="H2283" t="str">
            <v/>
          </cell>
        </row>
        <row r="2284">
          <cell r="H2284" t="str">
            <v/>
          </cell>
        </row>
        <row r="2285">
          <cell r="H2285" t="str">
            <v/>
          </cell>
        </row>
        <row r="2286">
          <cell r="H2286" t="str">
            <v/>
          </cell>
        </row>
        <row r="2287">
          <cell r="H2287" t="str">
            <v/>
          </cell>
        </row>
        <row r="2288">
          <cell r="H2288" t="str">
            <v/>
          </cell>
        </row>
        <row r="2289">
          <cell r="H2289" t="str">
            <v/>
          </cell>
        </row>
        <row r="2290">
          <cell r="H2290" t="str">
            <v/>
          </cell>
        </row>
        <row r="2291">
          <cell r="H2291" t="str">
            <v/>
          </cell>
        </row>
        <row r="2292">
          <cell r="H2292" t="str">
            <v/>
          </cell>
        </row>
        <row r="2293">
          <cell r="H2293" t="str">
            <v/>
          </cell>
        </row>
        <row r="2294">
          <cell r="H2294" t="str">
            <v/>
          </cell>
        </row>
        <row r="2295">
          <cell r="H2295" t="str">
            <v/>
          </cell>
        </row>
        <row r="2296">
          <cell r="H2296" t="str">
            <v/>
          </cell>
        </row>
        <row r="2297">
          <cell r="H2297" t="str">
            <v/>
          </cell>
        </row>
        <row r="2298">
          <cell r="H2298" t="str">
            <v/>
          </cell>
        </row>
        <row r="2299">
          <cell r="H2299" t="str">
            <v/>
          </cell>
        </row>
        <row r="2300">
          <cell r="H2300" t="str">
            <v/>
          </cell>
        </row>
        <row r="2301">
          <cell r="H2301" t="str">
            <v/>
          </cell>
        </row>
        <row r="2302">
          <cell r="H2302" t="str">
            <v/>
          </cell>
        </row>
        <row r="2303">
          <cell r="H2303" t="str">
            <v/>
          </cell>
        </row>
        <row r="2304">
          <cell r="H2304" t="str">
            <v/>
          </cell>
        </row>
        <row r="2305">
          <cell r="H2305" t="str">
            <v/>
          </cell>
        </row>
        <row r="2306">
          <cell r="H2306" t="str">
            <v/>
          </cell>
        </row>
        <row r="2307">
          <cell r="H2307" t="str">
            <v/>
          </cell>
        </row>
        <row r="2308">
          <cell r="H2308" t="str">
            <v/>
          </cell>
        </row>
        <row r="2309">
          <cell r="H2309" t="str">
            <v/>
          </cell>
        </row>
        <row r="2310">
          <cell r="H2310" t="str">
            <v/>
          </cell>
        </row>
        <row r="2311">
          <cell r="H2311" t="str">
            <v/>
          </cell>
        </row>
        <row r="2312">
          <cell r="H2312" t="str">
            <v/>
          </cell>
        </row>
        <row r="2313">
          <cell r="H2313" t="str">
            <v/>
          </cell>
        </row>
        <row r="2314">
          <cell r="H2314" t="str">
            <v/>
          </cell>
        </row>
        <row r="2315">
          <cell r="H2315" t="str">
            <v/>
          </cell>
        </row>
        <row r="2316">
          <cell r="H2316" t="str">
            <v/>
          </cell>
        </row>
        <row r="2317">
          <cell r="H2317" t="str">
            <v/>
          </cell>
        </row>
        <row r="2318">
          <cell r="H2318" t="str">
            <v/>
          </cell>
        </row>
        <row r="2319">
          <cell r="H2319" t="str">
            <v/>
          </cell>
        </row>
        <row r="2320">
          <cell r="H2320" t="str">
            <v/>
          </cell>
        </row>
        <row r="2321">
          <cell r="H2321" t="str">
            <v/>
          </cell>
        </row>
        <row r="2322">
          <cell r="H2322" t="str">
            <v/>
          </cell>
        </row>
        <row r="2323">
          <cell r="H2323" t="str">
            <v/>
          </cell>
        </row>
        <row r="2324">
          <cell r="H2324" t="str">
            <v/>
          </cell>
        </row>
        <row r="2325">
          <cell r="H2325" t="str">
            <v/>
          </cell>
        </row>
        <row r="2326">
          <cell r="H2326" t="str">
            <v/>
          </cell>
        </row>
        <row r="2327">
          <cell r="H2327" t="str">
            <v/>
          </cell>
        </row>
        <row r="2328">
          <cell r="H2328" t="str">
            <v/>
          </cell>
        </row>
        <row r="2329">
          <cell r="H2329" t="str">
            <v/>
          </cell>
        </row>
        <row r="2330">
          <cell r="H2330" t="str">
            <v/>
          </cell>
        </row>
        <row r="2331">
          <cell r="H2331" t="str">
            <v/>
          </cell>
        </row>
        <row r="2332">
          <cell r="H2332" t="str">
            <v/>
          </cell>
        </row>
        <row r="2333">
          <cell r="H2333" t="str">
            <v/>
          </cell>
        </row>
        <row r="2334">
          <cell r="H2334" t="str">
            <v/>
          </cell>
        </row>
        <row r="2335">
          <cell r="H2335" t="str">
            <v/>
          </cell>
        </row>
        <row r="2336">
          <cell r="H2336" t="str">
            <v/>
          </cell>
        </row>
        <row r="2337">
          <cell r="H2337" t="str">
            <v/>
          </cell>
        </row>
        <row r="2338">
          <cell r="H2338" t="str">
            <v/>
          </cell>
        </row>
        <row r="2339">
          <cell r="H2339" t="str">
            <v/>
          </cell>
        </row>
        <row r="2340">
          <cell r="H2340" t="str">
            <v/>
          </cell>
        </row>
        <row r="2341">
          <cell r="H2341" t="str">
            <v/>
          </cell>
        </row>
        <row r="2342">
          <cell r="H2342" t="str">
            <v/>
          </cell>
        </row>
        <row r="2343">
          <cell r="H2343" t="str">
            <v/>
          </cell>
        </row>
        <row r="2344">
          <cell r="H2344" t="str">
            <v/>
          </cell>
        </row>
        <row r="2345">
          <cell r="H2345" t="str">
            <v/>
          </cell>
        </row>
        <row r="2346">
          <cell r="H2346" t="str">
            <v/>
          </cell>
        </row>
        <row r="2347">
          <cell r="H2347" t="str">
            <v/>
          </cell>
        </row>
        <row r="2348">
          <cell r="H2348" t="str">
            <v/>
          </cell>
        </row>
        <row r="2349">
          <cell r="H2349" t="str">
            <v/>
          </cell>
        </row>
        <row r="2350">
          <cell r="H2350" t="str">
            <v/>
          </cell>
        </row>
        <row r="2351">
          <cell r="H2351" t="str">
            <v/>
          </cell>
        </row>
        <row r="2352">
          <cell r="H2352" t="str">
            <v/>
          </cell>
        </row>
        <row r="2353">
          <cell r="H2353" t="str">
            <v/>
          </cell>
        </row>
        <row r="2354">
          <cell r="H2354" t="str">
            <v/>
          </cell>
        </row>
        <row r="2355">
          <cell r="H2355" t="str">
            <v/>
          </cell>
        </row>
        <row r="2356">
          <cell r="H2356" t="str">
            <v/>
          </cell>
        </row>
        <row r="2357">
          <cell r="H2357" t="str">
            <v/>
          </cell>
        </row>
        <row r="2358">
          <cell r="H2358" t="str">
            <v/>
          </cell>
        </row>
        <row r="2359">
          <cell r="H2359" t="str">
            <v/>
          </cell>
        </row>
        <row r="2360">
          <cell r="H2360" t="str">
            <v/>
          </cell>
        </row>
        <row r="2361">
          <cell r="H2361" t="str">
            <v/>
          </cell>
        </row>
        <row r="2362">
          <cell r="H2362" t="str">
            <v/>
          </cell>
        </row>
        <row r="2363">
          <cell r="H2363" t="str">
            <v/>
          </cell>
        </row>
        <row r="2364">
          <cell r="H2364" t="str">
            <v/>
          </cell>
        </row>
        <row r="2365">
          <cell r="H2365" t="str">
            <v/>
          </cell>
        </row>
        <row r="2366">
          <cell r="H2366" t="str">
            <v/>
          </cell>
        </row>
        <row r="2367">
          <cell r="H2367" t="str">
            <v/>
          </cell>
        </row>
        <row r="2368">
          <cell r="H2368" t="str">
            <v/>
          </cell>
        </row>
        <row r="2369">
          <cell r="H2369" t="str">
            <v/>
          </cell>
        </row>
        <row r="2370">
          <cell r="H2370" t="str">
            <v/>
          </cell>
        </row>
        <row r="2371">
          <cell r="H2371" t="str">
            <v/>
          </cell>
        </row>
        <row r="2372">
          <cell r="H2372" t="str">
            <v/>
          </cell>
        </row>
        <row r="2373">
          <cell r="H2373" t="str">
            <v/>
          </cell>
        </row>
        <row r="2374">
          <cell r="H2374" t="str">
            <v/>
          </cell>
        </row>
        <row r="2375">
          <cell r="H2375" t="str">
            <v/>
          </cell>
        </row>
        <row r="2376">
          <cell r="H2376" t="str">
            <v/>
          </cell>
        </row>
        <row r="2377">
          <cell r="H2377" t="str">
            <v/>
          </cell>
        </row>
        <row r="2378">
          <cell r="H2378" t="str">
            <v/>
          </cell>
        </row>
        <row r="2379">
          <cell r="H2379" t="str">
            <v/>
          </cell>
        </row>
        <row r="2380">
          <cell r="H2380" t="str">
            <v/>
          </cell>
        </row>
        <row r="2381">
          <cell r="H2381" t="str">
            <v/>
          </cell>
        </row>
        <row r="2382">
          <cell r="H2382" t="str">
            <v/>
          </cell>
        </row>
        <row r="2383">
          <cell r="H2383" t="str">
            <v/>
          </cell>
        </row>
        <row r="2384">
          <cell r="H2384" t="str">
            <v/>
          </cell>
        </row>
        <row r="2385">
          <cell r="H2385" t="str">
            <v/>
          </cell>
        </row>
        <row r="2386">
          <cell r="H2386" t="str">
            <v/>
          </cell>
        </row>
        <row r="2387">
          <cell r="H2387" t="str">
            <v/>
          </cell>
        </row>
        <row r="2388">
          <cell r="H2388" t="str">
            <v/>
          </cell>
        </row>
        <row r="2389">
          <cell r="H2389" t="str">
            <v/>
          </cell>
        </row>
        <row r="2390">
          <cell r="H2390" t="str">
            <v/>
          </cell>
        </row>
        <row r="2391">
          <cell r="H2391" t="str">
            <v/>
          </cell>
        </row>
        <row r="2392">
          <cell r="H2392" t="str">
            <v/>
          </cell>
        </row>
        <row r="2393">
          <cell r="H2393" t="str">
            <v/>
          </cell>
        </row>
        <row r="2394">
          <cell r="H2394" t="str">
            <v/>
          </cell>
        </row>
        <row r="2395">
          <cell r="H2395" t="str">
            <v/>
          </cell>
        </row>
        <row r="2396">
          <cell r="H2396" t="str">
            <v/>
          </cell>
        </row>
        <row r="2397">
          <cell r="H2397" t="str">
            <v/>
          </cell>
        </row>
        <row r="2398">
          <cell r="H2398" t="str">
            <v/>
          </cell>
        </row>
        <row r="2399">
          <cell r="H2399" t="str">
            <v/>
          </cell>
        </row>
        <row r="2400">
          <cell r="H2400" t="str">
            <v/>
          </cell>
        </row>
        <row r="2401">
          <cell r="H2401" t="str">
            <v/>
          </cell>
        </row>
        <row r="2402">
          <cell r="H2402" t="str">
            <v/>
          </cell>
        </row>
        <row r="2403">
          <cell r="H2403" t="str">
            <v/>
          </cell>
        </row>
        <row r="2404">
          <cell r="H2404" t="str">
            <v/>
          </cell>
        </row>
        <row r="2405">
          <cell r="H2405" t="str">
            <v/>
          </cell>
        </row>
        <row r="2406">
          <cell r="H2406" t="str">
            <v/>
          </cell>
        </row>
        <row r="2407">
          <cell r="H2407" t="str">
            <v/>
          </cell>
        </row>
        <row r="2408">
          <cell r="H2408" t="str">
            <v/>
          </cell>
        </row>
        <row r="2409">
          <cell r="H2409" t="str">
            <v/>
          </cell>
        </row>
        <row r="2410">
          <cell r="H2410" t="str">
            <v/>
          </cell>
        </row>
        <row r="2411">
          <cell r="H2411" t="str">
            <v/>
          </cell>
        </row>
        <row r="2412">
          <cell r="H2412" t="str">
            <v/>
          </cell>
        </row>
        <row r="2413">
          <cell r="H2413" t="str">
            <v/>
          </cell>
        </row>
        <row r="2414">
          <cell r="H2414" t="str">
            <v/>
          </cell>
        </row>
        <row r="2415">
          <cell r="H2415" t="str">
            <v/>
          </cell>
        </row>
        <row r="2416">
          <cell r="H2416" t="str">
            <v/>
          </cell>
        </row>
        <row r="2417">
          <cell r="H2417" t="str">
            <v/>
          </cell>
        </row>
        <row r="2418">
          <cell r="H2418" t="str">
            <v/>
          </cell>
        </row>
        <row r="2419">
          <cell r="H2419" t="str">
            <v/>
          </cell>
        </row>
        <row r="2420">
          <cell r="H2420" t="str">
            <v/>
          </cell>
        </row>
        <row r="2421">
          <cell r="H2421" t="str">
            <v/>
          </cell>
        </row>
        <row r="2422">
          <cell r="H2422" t="str">
            <v/>
          </cell>
        </row>
        <row r="2423">
          <cell r="H2423" t="str">
            <v/>
          </cell>
        </row>
        <row r="2424">
          <cell r="H2424" t="str">
            <v/>
          </cell>
        </row>
        <row r="2425">
          <cell r="H2425" t="str">
            <v/>
          </cell>
        </row>
        <row r="2426">
          <cell r="H2426" t="str">
            <v/>
          </cell>
        </row>
        <row r="2427">
          <cell r="H2427" t="str">
            <v/>
          </cell>
        </row>
        <row r="2428">
          <cell r="H2428" t="str">
            <v/>
          </cell>
        </row>
        <row r="2429">
          <cell r="H2429" t="str">
            <v/>
          </cell>
        </row>
        <row r="2430">
          <cell r="H2430" t="str">
            <v/>
          </cell>
        </row>
        <row r="2431">
          <cell r="H2431" t="str">
            <v/>
          </cell>
        </row>
        <row r="2432">
          <cell r="H2432" t="str">
            <v/>
          </cell>
        </row>
        <row r="2433">
          <cell r="H2433" t="str">
            <v/>
          </cell>
        </row>
        <row r="2434">
          <cell r="H2434" t="str">
            <v/>
          </cell>
        </row>
        <row r="2435">
          <cell r="H2435" t="str">
            <v/>
          </cell>
        </row>
        <row r="2436">
          <cell r="H2436" t="str">
            <v/>
          </cell>
        </row>
        <row r="2437">
          <cell r="H2437" t="str">
            <v/>
          </cell>
        </row>
        <row r="2438">
          <cell r="H2438" t="str">
            <v/>
          </cell>
        </row>
        <row r="2439">
          <cell r="H2439" t="str">
            <v/>
          </cell>
        </row>
        <row r="2440">
          <cell r="H2440" t="str">
            <v/>
          </cell>
        </row>
        <row r="2441">
          <cell r="H2441" t="str">
            <v/>
          </cell>
        </row>
        <row r="2442">
          <cell r="H2442" t="str">
            <v/>
          </cell>
        </row>
        <row r="2443">
          <cell r="H2443" t="str">
            <v/>
          </cell>
        </row>
        <row r="2444">
          <cell r="H2444" t="str">
            <v/>
          </cell>
        </row>
        <row r="2445">
          <cell r="H2445" t="str">
            <v/>
          </cell>
        </row>
        <row r="2446">
          <cell r="H2446" t="str">
            <v/>
          </cell>
        </row>
        <row r="2447">
          <cell r="H2447" t="str">
            <v/>
          </cell>
        </row>
        <row r="2448">
          <cell r="H2448" t="str">
            <v/>
          </cell>
        </row>
        <row r="2449">
          <cell r="H2449" t="str">
            <v/>
          </cell>
        </row>
        <row r="2450">
          <cell r="H2450" t="str">
            <v/>
          </cell>
        </row>
        <row r="2451">
          <cell r="H2451" t="str">
            <v/>
          </cell>
        </row>
        <row r="2452">
          <cell r="H2452" t="str">
            <v/>
          </cell>
        </row>
        <row r="2453">
          <cell r="H2453" t="str">
            <v/>
          </cell>
        </row>
        <row r="2454">
          <cell r="H2454" t="str">
            <v/>
          </cell>
        </row>
        <row r="2455">
          <cell r="H2455" t="str">
            <v/>
          </cell>
        </row>
        <row r="2456">
          <cell r="H2456" t="str">
            <v/>
          </cell>
        </row>
        <row r="2457">
          <cell r="H2457" t="str">
            <v/>
          </cell>
        </row>
        <row r="2458">
          <cell r="H2458" t="str">
            <v/>
          </cell>
        </row>
        <row r="2459">
          <cell r="H2459" t="str">
            <v/>
          </cell>
        </row>
        <row r="2460">
          <cell r="H2460" t="str">
            <v/>
          </cell>
        </row>
        <row r="2461">
          <cell r="H2461" t="str">
            <v/>
          </cell>
        </row>
        <row r="2462">
          <cell r="H2462" t="str">
            <v/>
          </cell>
        </row>
        <row r="2463">
          <cell r="H2463" t="str">
            <v/>
          </cell>
        </row>
        <row r="2464">
          <cell r="H2464" t="str">
            <v/>
          </cell>
        </row>
        <row r="2465">
          <cell r="H2465" t="str">
            <v/>
          </cell>
        </row>
        <row r="2466">
          <cell r="H2466" t="str">
            <v/>
          </cell>
        </row>
        <row r="2467">
          <cell r="H2467" t="str">
            <v/>
          </cell>
        </row>
        <row r="2468">
          <cell r="H2468" t="str">
            <v/>
          </cell>
        </row>
        <row r="2469">
          <cell r="H2469" t="str">
            <v/>
          </cell>
        </row>
        <row r="2470">
          <cell r="H2470" t="str">
            <v/>
          </cell>
        </row>
        <row r="2471">
          <cell r="H2471" t="str">
            <v/>
          </cell>
        </row>
        <row r="2472">
          <cell r="H2472" t="str">
            <v/>
          </cell>
        </row>
        <row r="2473">
          <cell r="H2473" t="str">
            <v/>
          </cell>
        </row>
        <row r="2474">
          <cell r="H2474" t="str">
            <v/>
          </cell>
        </row>
        <row r="2475">
          <cell r="H2475" t="str">
            <v/>
          </cell>
        </row>
        <row r="2476">
          <cell r="H2476" t="str">
            <v/>
          </cell>
        </row>
        <row r="2477">
          <cell r="H2477" t="str">
            <v/>
          </cell>
        </row>
        <row r="2478">
          <cell r="H2478" t="str">
            <v/>
          </cell>
        </row>
        <row r="2479">
          <cell r="H2479" t="str">
            <v/>
          </cell>
        </row>
        <row r="2480">
          <cell r="H2480" t="str">
            <v/>
          </cell>
        </row>
        <row r="2481">
          <cell r="H2481" t="str">
            <v/>
          </cell>
        </row>
        <row r="2482">
          <cell r="H2482" t="str">
            <v/>
          </cell>
        </row>
        <row r="2483">
          <cell r="H2483" t="str">
            <v/>
          </cell>
        </row>
        <row r="2484">
          <cell r="H2484" t="str">
            <v/>
          </cell>
        </row>
        <row r="2485">
          <cell r="H2485" t="str">
            <v/>
          </cell>
        </row>
        <row r="2486">
          <cell r="H2486" t="str">
            <v/>
          </cell>
        </row>
        <row r="2487">
          <cell r="H2487" t="str">
            <v/>
          </cell>
        </row>
        <row r="2488">
          <cell r="H2488" t="str">
            <v/>
          </cell>
        </row>
        <row r="2489">
          <cell r="H2489" t="str">
            <v/>
          </cell>
        </row>
        <row r="2490">
          <cell r="H2490" t="str">
            <v/>
          </cell>
        </row>
        <row r="2491">
          <cell r="H2491" t="str">
            <v/>
          </cell>
        </row>
        <row r="2492">
          <cell r="H2492" t="str">
            <v/>
          </cell>
        </row>
        <row r="2493">
          <cell r="H2493" t="str">
            <v/>
          </cell>
        </row>
        <row r="2494">
          <cell r="H2494" t="str">
            <v/>
          </cell>
        </row>
        <row r="2495">
          <cell r="H2495" t="str">
            <v/>
          </cell>
        </row>
        <row r="2496">
          <cell r="H2496" t="str">
            <v/>
          </cell>
        </row>
        <row r="2497">
          <cell r="H2497" t="str">
            <v/>
          </cell>
        </row>
        <row r="2498">
          <cell r="H2498" t="str">
            <v/>
          </cell>
        </row>
        <row r="2499">
          <cell r="H2499" t="str">
            <v/>
          </cell>
        </row>
        <row r="2500">
          <cell r="H2500" t="str">
            <v/>
          </cell>
        </row>
        <row r="2501">
          <cell r="H2501" t="str">
            <v/>
          </cell>
        </row>
        <row r="2502">
          <cell r="H2502" t="str">
            <v/>
          </cell>
        </row>
        <row r="2503">
          <cell r="H2503" t="str">
            <v/>
          </cell>
        </row>
        <row r="2504">
          <cell r="H2504" t="str">
            <v/>
          </cell>
        </row>
        <row r="2505">
          <cell r="H2505" t="str">
            <v/>
          </cell>
        </row>
        <row r="2506">
          <cell r="H2506" t="str">
            <v/>
          </cell>
        </row>
        <row r="2507">
          <cell r="H2507" t="str">
            <v/>
          </cell>
        </row>
        <row r="2508">
          <cell r="H2508" t="str">
            <v/>
          </cell>
        </row>
        <row r="2509">
          <cell r="H2509" t="str">
            <v/>
          </cell>
        </row>
        <row r="2510">
          <cell r="H2510" t="str">
            <v/>
          </cell>
        </row>
        <row r="2511">
          <cell r="H2511" t="str">
            <v/>
          </cell>
        </row>
        <row r="2512">
          <cell r="H2512" t="str">
            <v/>
          </cell>
        </row>
        <row r="2513">
          <cell r="H2513" t="str">
            <v/>
          </cell>
        </row>
        <row r="2514">
          <cell r="H2514" t="str">
            <v/>
          </cell>
        </row>
        <row r="2515">
          <cell r="H2515" t="str">
            <v/>
          </cell>
        </row>
        <row r="2516">
          <cell r="H2516" t="str">
            <v/>
          </cell>
        </row>
        <row r="2517">
          <cell r="H2517" t="str">
            <v/>
          </cell>
        </row>
        <row r="2518">
          <cell r="H2518" t="str">
            <v/>
          </cell>
        </row>
        <row r="2519">
          <cell r="H2519" t="str">
            <v/>
          </cell>
        </row>
        <row r="2520">
          <cell r="H2520" t="str">
            <v/>
          </cell>
        </row>
        <row r="2521">
          <cell r="H2521" t="str">
            <v/>
          </cell>
        </row>
        <row r="2522">
          <cell r="H2522" t="str">
            <v/>
          </cell>
        </row>
        <row r="2523">
          <cell r="H2523" t="str">
            <v/>
          </cell>
        </row>
        <row r="2524">
          <cell r="H2524" t="str">
            <v/>
          </cell>
        </row>
        <row r="2525">
          <cell r="H2525" t="str">
            <v/>
          </cell>
        </row>
        <row r="2526">
          <cell r="H2526" t="str">
            <v/>
          </cell>
        </row>
        <row r="2527">
          <cell r="H2527" t="str">
            <v/>
          </cell>
        </row>
        <row r="2528">
          <cell r="H2528" t="str">
            <v/>
          </cell>
        </row>
        <row r="2529">
          <cell r="H2529" t="str">
            <v/>
          </cell>
        </row>
        <row r="2530">
          <cell r="H2530" t="str">
            <v/>
          </cell>
        </row>
        <row r="2531">
          <cell r="H2531" t="str">
            <v/>
          </cell>
        </row>
        <row r="2532">
          <cell r="H2532" t="str">
            <v/>
          </cell>
        </row>
        <row r="2533">
          <cell r="H2533" t="str">
            <v/>
          </cell>
        </row>
        <row r="2534">
          <cell r="H2534" t="str">
            <v/>
          </cell>
        </row>
        <row r="2535">
          <cell r="H2535" t="str">
            <v/>
          </cell>
        </row>
        <row r="2536">
          <cell r="H2536" t="str">
            <v/>
          </cell>
        </row>
        <row r="2537">
          <cell r="H2537" t="str">
            <v/>
          </cell>
        </row>
        <row r="2538">
          <cell r="H2538" t="str">
            <v/>
          </cell>
        </row>
        <row r="2539">
          <cell r="H2539" t="str">
            <v/>
          </cell>
        </row>
        <row r="2540">
          <cell r="H2540" t="str">
            <v/>
          </cell>
        </row>
        <row r="2541">
          <cell r="H2541" t="str">
            <v/>
          </cell>
        </row>
        <row r="2542">
          <cell r="H2542" t="str">
            <v/>
          </cell>
        </row>
        <row r="2543">
          <cell r="H2543" t="str">
            <v/>
          </cell>
        </row>
        <row r="2544">
          <cell r="H2544" t="str">
            <v/>
          </cell>
        </row>
        <row r="2545">
          <cell r="H2545" t="str">
            <v/>
          </cell>
        </row>
        <row r="2546">
          <cell r="H2546" t="str">
            <v/>
          </cell>
        </row>
        <row r="2547">
          <cell r="H2547" t="str">
            <v/>
          </cell>
        </row>
        <row r="2548">
          <cell r="H2548" t="str">
            <v/>
          </cell>
        </row>
        <row r="2549">
          <cell r="H2549" t="str">
            <v/>
          </cell>
        </row>
        <row r="2550">
          <cell r="H2550" t="str">
            <v/>
          </cell>
        </row>
        <row r="2551">
          <cell r="H2551" t="str">
            <v/>
          </cell>
        </row>
        <row r="2552">
          <cell r="H2552" t="str">
            <v/>
          </cell>
        </row>
        <row r="2553">
          <cell r="H2553" t="str">
            <v/>
          </cell>
        </row>
        <row r="2554">
          <cell r="H2554" t="str">
            <v/>
          </cell>
        </row>
        <row r="2555">
          <cell r="H2555" t="str">
            <v/>
          </cell>
        </row>
        <row r="2556">
          <cell r="H2556" t="str">
            <v/>
          </cell>
        </row>
        <row r="2557">
          <cell r="H2557" t="str">
            <v/>
          </cell>
        </row>
        <row r="2558">
          <cell r="H2558" t="str">
            <v/>
          </cell>
        </row>
        <row r="2559">
          <cell r="H2559" t="str">
            <v/>
          </cell>
        </row>
        <row r="2560">
          <cell r="H2560" t="str">
            <v/>
          </cell>
        </row>
        <row r="2561">
          <cell r="H2561" t="str">
            <v/>
          </cell>
        </row>
        <row r="2562">
          <cell r="H2562" t="str">
            <v/>
          </cell>
        </row>
        <row r="2563">
          <cell r="H2563" t="str">
            <v/>
          </cell>
        </row>
        <row r="2564">
          <cell r="H2564" t="str">
            <v/>
          </cell>
        </row>
        <row r="2565">
          <cell r="H2565" t="str">
            <v/>
          </cell>
        </row>
        <row r="2566">
          <cell r="H2566" t="str">
            <v/>
          </cell>
        </row>
        <row r="2567">
          <cell r="H2567" t="str">
            <v/>
          </cell>
        </row>
        <row r="2568">
          <cell r="H2568" t="str">
            <v/>
          </cell>
        </row>
        <row r="2569">
          <cell r="H2569" t="str">
            <v/>
          </cell>
        </row>
        <row r="2570">
          <cell r="H2570" t="str">
            <v/>
          </cell>
        </row>
        <row r="2571">
          <cell r="H2571" t="str">
            <v/>
          </cell>
        </row>
        <row r="2572">
          <cell r="H2572" t="str">
            <v/>
          </cell>
        </row>
        <row r="2573">
          <cell r="H2573" t="str">
            <v/>
          </cell>
        </row>
        <row r="2574">
          <cell r="H2574" t="str">
            <v/>
          </cell>
        </row>
        <row r="2575">
          <cell r="H2575" t="str">
            <v/>
          </cell>
        </row>
        <row r="2576">
          <cell r="H2576" t="str">
            <v/>
          </cell>
        </row>
        <row r="2577">
          <cell r="H2577" t="str">
            <v/>
          </cell>
        </row>
        <row r="2578">
          <cell r="H2578" t="str">
            <v/>
          </cell>
        </row>
        <row r="2579">
          <cell r="H2579" t="str">
            <v/>
          </cell>
        </row>
        <row r="2580">
          <cell r="H2580" t="str">
            <v/>
          </cell>
        </row>
        <row r="2581">
          <cell r="H2581" t="str">
            <v/>
          </cell>
        </row>
        <row r="2582">
          <cell r="H2582" t="str">
            <v/>
          </cell>
        </row>
        <row r="2583">
          <cell r="H2583" t="str">
            <v/>
          </cell>
        </row>
        <row r="2584">
          <cell r="H2584" t="str">
            <v/>
          </cell>
        </row>
        <row r="2585">
          <cell r="H2585" t="str">
            <v/>
          </cell>
        </row>
        <row r="2586">
          <cell r="H2586" t="str">
            <v/>
          </cell>
        </row>
        <row r="2587">
          <cell r="H2587" t="str">
            <v/>
          </cell>
        </row>
        <row r="2588">
          <cell r="H2588" t="str">
            <v/>
          </cell>
        </row>
        <row r="2589">
          <cell r="H2589" t="str">
            <v/>
          </cell>
        </row>
        <row r="2590">
          <cell r="H2590" t="str">
            <v/>
          </cell>
        </row>
        <row r="2591">
          <cell r="H2591" t="str">
            <v/>
          </cell>
        </row>
        <row r="2592">
          <cell r="H2592" t="str">
            <v/>
          </cell>
        </row>
        <row r="2593">
          <cell r="H2593" t="str">
            <v/>
          </cell>
        </row>
        <row r="2594">
          <cell r="H2594" t="str">
            <v/>
          </cell>
        </row>
        <row r="2595">
          <cell r="H2595" t="str">
            <v/>
          </cell>
        </row>
        <row r="2596">
          <cell r="H2596" t="str">
            <v/>
          </cell>
        </row>
        <row r="2597">
          <cell r="H2597" t="str">
            <v/>
          </cell>
        </row>
        <row r="2598">
          <cell r="H2598" t="str">
            <v/>
          </cell>
        </row>
        <row r="2599">
          <cell r="H2599" t="str">
            <v/>
          </cell>
        </row>
        <row r="2600">
          <cell r="H2600" t="str">
            <v/>
          </cell>
        </row>
        <row r="2601">
          <cell r="H2601" t="str">
            <v/>
          </cell>
        </row>
        <row r="2602">
          <cell r="H2602" t="str">
            <v/>
          </cell>
        </row>
        <row r="2603">
          <cell r="H2603" t="str">
            <v/>
          </cell>
        </row>
        <row r="2604">
          <cell r="H2604" t="str">
            <v/>
          </cell>
        </row>
        <row r="2605">
          <cell r="H2605" t="str">
            <v/>
          </cell>
        </row>
        <row r="2606">
          <cell r="H2606" t="str">
            <v/>
          </cell>
        </row>
        <row r="2607">
          <cell r="H2607" t="str">
            <v/>
          </cell>
        </row>
        <row r="2608">
          <cell r="H2608" t="str">
            <v/>
          </cell>
        </row>
        <row r="2609">
          <cell r="H2609" t="str">
            <v/>
          </cell>
        </row>
        <row r="2610">
          <cell r="H2610" t="str">
            <v/>
          </cell>
        </row>
        <row r="2611">
          <cell r="H2611" t="str">
            <v/>
          </cell>
        </row>
        <row r="2612">
          <cell r="H2612" t="str">
            <v/>
          </cell>
        </row>
        <row r="2613">
          <cell r="H2613" t="str">
            <v/>
          </cell>
        </row>
        <row r="2614">
          <cell r="H2614" t="str">
            <v/>
          </cell>
        </row>
        <row r="2615">
          <cell r="H2615" t="str">
            <v/>
          </cell>
        </row>
        <row r="2616">
          <cell r="H2616" t="str">
            <v/>
          </cell>
        </row>
        <row r="2617">
          <cell r="H2617" t="str">
            <v/>
          </cell>
        </row>
        <row r="2618">
          <cell r="H2618" t="str">
            <v/>
          </cell>
        </row>
        <row r="2619">
          <cell r="H2619" t="str">
            <v/>
          </cell>
        </row>
        <row r="2620">
          <cell r="H2620" t="str">
            <v/>
          </cell>
        </row>
        <row r="2621">
          <cell r="H2621" t="str">
            <v/>
          </cell>
        </row>
        <row r="2622">
          <cell r="H2622" t="str">
            <v/>
          </cell>
        </row>
        <row r="2623">
          <cell r="H2623" t="str">
            <v/>
          </cell>
        </row>
        <row r="2624">
          <cell r="H2624" t="str">
            <v/>
          </cell>
        </row>
        <row r="2625">
          <cell r="H2625" t="str">
            <v/>
          </cell>
        </row>
        <row r="2626">
          <cell r="H2626" t="str">
            <v/>
          </cell>
        </row>
        <row r="2627">
          <cell r="H2627" t="str">
            <v/>
          </cell>
        </row>
        <row r="2628">
          <cell r="H2628" t="str">
            <v/>
          </cell>
        </row>
        <row r="2629">
          <cell r="H2629" t="str">
            <v/>
          </cell>
        </row>
        <row r="2630">
          <cell r="H2630" t="str">
            <v/>
          </cell>
        </row>
        <row r="2631">
          <cell r="H2631" t="str">
            <v/>
          </cell>
        </row>
        <row r="2632">
          <cell r="H2632" t="str">
            <v/>
          </cell>
        </row>
        <row r="2633">
          <cell r="H2633" t="str">
            <v/>
          </cell>
        </row>
        <row r="2634">
          <cell r="H2634" t="str">
            <v/>
          </cell>
        </row>
        <row r="2635">
          <cell r="H2635" t="str">
            <v/>
          </cell>
        </row>
        <row r="2636">
          <cell r="H2636" t="str">
            <v/>
          </cell>
        </row>
        <row r="2637">
          <cell r="H2637" t="str">
            <v/>
          </cell>
        </row>
        <row r="2638">
          <cell r="H2638" t="str">
            <v/>
          </cell>
        </row>
        <row r="2639">
          <cell r="H2639" t="str">
            <v/>
          </cell>
        </row>
        <row r="2640">
          <cell r="H2640" t="str">
            <v/>
          </cell>
        </row>
        <row r="2641">
          <cell r="H2641" t="str">
            <v/>
          </cell>
        </row>
        <row r="2642">
          <cell r="H2642" t="str">
            <v/>
          </cell>
        </row>
        <row r="2643">
          <cell r="H2643" t="str">
            <v/>
          </cell>
        </row>
        <row r="2644">
          <cell r="H2644" t="str">
            <v/>
          </cell>
        </row>
        <row r="2645">
          <cell r="H2645" t="str">
            <v/>
          </cell>
        </row>
        <row r="2646">
          <cell r="H2646" t="str">
            <v/>
          </cell>
        </row>
        <row r="2647">
          <cell r="H2647" t="str">
            <v/>
          </cell>
        </row>
        <row r="2648">
          <cell r="H2648" t="str">
            <v/>
          </cell>
        </row>
        <row r="2649">
          <cell r="H2649" t="str">
            <v/>
          </cell>
        </row>
        <row r="2650">
          <cell r="H2650" t="str">
            <v/>
          </cell>
        </row>
        <row r="2651">
          <cell r="H2651" t="str">
            <v/>
          </cell>
        </row>
        <row r="2652">
          <cell r="H2652" t="str">
            <v/>
          </cell>
        </row>
        <row r="2653">
          <cell r="H2653" t="str">
            <v/>
          </cell>
        </row>
        <row r="2654">
          <cell r="H2654" t="str">
            <v/>
          </cell>
        </row>
        <row r="2655">
          <cell r="H2655" t="str">
            <v/>
          </cell>
        </row>
        <row r="2656">
          <cell r="H2656" t="str">
            <v/>
          </cell>
        </row>
        <row r="2657">
          <cell r="H2657" t="str">
            <v/>
          </cell>
        </row>
        <row r="2658">
          <cell r="H2658" t="str">
            <v/>
          </cell>
        </row>
        <row r="2659">
          <cell r="H2659" t="str">
            <v/>
          </cell>
        </row>
        <row r="2660">
          <cell r="H2660" t="str">
            <v/>
          </cell>
        </row>
        <row r="2661">
          <cell r="H2661" t="str">
            <v/>
          </cell>
        </row>
        <row r="2662">
          <cell r="H2662" t="str">
            <v/>
          </cell>
        </row>
        <row r="2663">
          <cell r="H2663" t="str">
            <v/>
          </cell>
        </row>
        <row r="2664">
          <cell r="H2664" t="str">
            <v/>
          </cell>
        </row>
        <row r="2665">
          <cell r="H2665" t="str">
            <v/>
          </cell>
        </row>
        <row r="2666">
          <cell r="H2666" t="str">
            <v/>
          </cell>
        </row>
        <row r="2667">
          <cell r="H2667" t="str">
            <v/>
          </cell>
        </row>
        <row r="2668">
          <cell r="H2668" t="str">
            <v/>
          </cell>
        </row>
        <row r="2669">
          <cell r="H2669" t="str">
            <v/>
          </cell>
        </row>
        <row r="2670">
          <cell r="H2670" t="str">
            <v/>
          </cell>
        </row>
        <row r="2671">
          <cell r="H2671" t="str">
            <v/>
          </cell>
        </row>
        <row r="2672">
          <cell r="H2672" t="str">
            <v/>
          </cell>
        </row>
        <row r="2673">
          <cell r="H2673" t="str">
            <v/>
          </cell>
        </row>
        <row r="2674">
          <cell r="H2674" t="str">
            <v/>
          </cell>
        </row>
        <row r="2675">
          <cell r="H2675" t="str">
            <v/>
          </cell>
        </row>
        <row r="2676">
          <cell r="H2676" t="str">
            <v/>
          </cell>
        </row>
        <row r="2677">
          <cell r="H2677" t="str">
            <v/>
          </cell>
        </row>
        <row r="2678">
          <cell r="H2678" t="str">
            <v/>
          </cell>
        </row>
        <row r="2679">
          <cell r="H2679" t="str">
            <v/>
          </cell>
        </row>
        <row r="2680">
          <cell r="H2680" t="str">
            <v/>
          </cell>
        </row>
        <row r="2681">
          <cell r="H2681" t="str">
            <v/>
          </cell>
        </row>
        <row r="2682">
          <cell r="H2682" t="str">
            <v/>
          </cell>
        </row>
        <row r="2683">
          <cell r="H2683" t="str">
            <v/>
          </cell>
        </row>
        <row r="2684">
          <cell r="H2684" t="str">
            <v/>
          </cell>
        </row>
        <row r="2685">
          <cell r="H2685" t="str">
            <v/>
          </cell>
        </row>
        <row r="2686">
          <cell r="H2686" t="str">
            <v/>
          </cell>
        </row>
        <row r="2687">
          <cell r="H2687" t="str">
            <v/>
          </cell>
        </row>
        <row r="2688">
          <cell r="H2688" t="str">
            <v/>
          </cell>
        </row>
        <row r="2689">
          <cell r="H2689" t="str">
            <v/>
          </cell>
        </row>
        <row r="2690">
          <cell r="H2690" t="str">
            <v/>
          </cell>
        </row>
        <row r="2691">
          <cell r="H2691" t="str">
            <v/>
          </cell>
        </row>
        <row r="2692">
          <cell r="H2692" t="str">
            <v/>
          </cell>
        </row>
        <row r="2693">
          <cell r="H2693" t="str">
            <v/>
          </cell>
        </row>
        <row r="2694">
          <cell r="H2694" t="str">
            <v/>
          </cell>
        </row>
        <row r="2695">
          <cell r="H2695" t="str">
            <v/>
          </cell>
        </row>
        <row r="2696">
          <cell r="H2696" t="str">
            <v/>
          </cell>
        </row>
        <row r="2697">
          <cell r="H2697" t="str">
            <v/>
          </cell>
        </row>
        <row r="2698">
          <cell r="H2698" t="str">
            <v/>
          </cell>
        </row>
        <row r="2699">
          <cell r="H2699" t="str">
            <v/>
          </cell>
        </row>
        <row r="2700">
          <cell r="H2700" t="str">
            <v/>
          </cell>
        </row>
        <row r="2701">
          <cell r="H2701" t="str">
            <v/>
          </cell>
        </row>
        <row r="2702">
          <cell r="H2702" t="str">
            <v/>
          </cell>
        </row>
        <row r="2703">
          <cell r="H2703" t="str">
            <v/>
          </cell>
        </row>
        <row r="2704">
          <cell r="H2704" t="str">
            <v/>
          </cell>
        </row>
        <row r="2705">
          <cell r="H2705" t="str">
            <v/>
          </cell>
        </row>
        <row r="2706">
          <cell r="H2706" t="str">
            <v/>
          </cell>
        </row>
        <row r="2707">
          <cell r="H2707" t="str">
            <v/>
          </cell>
        </row>
        <row r="2708">
          <cell r="H2708" t="str">
            <v/>
          </cell>
        </row>
        <row r="2709">
          <cell r="H2709" t="str">
            <v/>
          </cell>
        </row>
        <row r="2710">
          <cell r="H2710" t="str">
            <v/>
          </cell>
        </row>
        <row r="2711">
          <cell r="H2711" t="str">
            <v/>
          </cell>
        </row>
        <row r="2712">
          <cell r="H2712" t="str">
            <v/>
          </cell>
        </row>
        <row r="2713">
          <cell r="H2713" t="str">
            <v/>
          </cell>
        </row>
        <row r="2714">
          <cell r="H2714" t="str">
            <v/>
          </cell>
        </row>
        <row r="2715">
          <cell r="H2715" t="str">
            <v/>
          </cell>
        </row>
        <row r="2716">
          <cell r="H2716" t="str">
            <v/>
          </cell>
        </row>
        <row r="2717">
          <cell r="H2717" t="str">
            <v/>
          </cell>
        </row>
        <row r="2718">
          <cell r="H2718" t="str">
            <v/>
          </cell>
        </row>
        <row r="2719">
          <cell r="H2719" t="str">
            <v/>
          </cell>
        </row>
        <row r="2720">
          <cell r="H2720" t="str">
            <v/>
          </cell>
        </row>
        <row r="2721">
          <cell r="H2721" t="str">
            <v/>
          </cell>
        </row>
        <row r="2722">
          <cell r="H2722" t="str">
            <v/>
          </cell>
        </row>
        <row r="2723">
          <cell r="H2723" t="str">
            <v/>
          </cell>
        </row>
        <row r="2724">
          <cell r="H2724" t="str">
            <v/>
          </cell>
        </row>
        <row r="2725">
          <cell r="H2725" t="str">
            <v/>
          </cell>
        </row>
        <row r="2726">
          <cell r="H2726" t="str">
            <v/>
          </cell>
        </row>
        <row r="2727">
          <cell r="H2727" t="str">
            <v/>
          </cell>
        </row>
        <row r="2728">
          <cell r="H2728" t="str">
            <v/>
          </cell>
        </row>
        <row r="2729">
          <cell r="H2729" t="str">
            <v/>
          </cell>
        </row>
        <row r="2730">
          <cell r="H2730" t="str">
            <v/>
          </cell>
        </row>
        <row r="2731">
          <cell r="H2731" t="str">
            <v/>
          </cell>
        </row>
        <row r="2732">
          <cell r="H2732" t="str">
            <v/>
          </cell>
        </row>
        <row r="2733">
          <cell r="H2733" t="str">
            <v/>
          </cell>
        </row>
        <row r="2734">
          <cell r="H2734" t="str">
            <v/>
          </cell>
        </row>
        <row r="2735">
          <cell r="H2735" t="str">
            <v/>
          </cell>
        </row>
        <row r="2736">
          <cell r="H2736" t="str">
            <v/>
          </cell>
        </row>
        <row r="2737">
          <cell r="H2737" t="str">
            <v/>
          </cell>
        </row>
        <row r="2738">
          <cell r="H2738" t="str">
            <v/>
          </cell>
        </row>
        <row r="2739">
          <cell r="H2739" t="str">
            <v/>
          </cell>
        </row>
        <row r="2740">
          <cell r="H2740" t="str">
            <v/>
          </cell>
        </row>
        <row r="2741">
          <cell r="H2741" t="str">
            <v/>
          </cell>
        </row>
        <row r="2742">
          <cell r="H2742" t="str">
            <v/>
          </cell>
        </row>
        <row r="2743">
          <cell r="H2743" t="str">
            <v/>
          </cell>
        </row>
        <row r="2744">
          <cell r="H2744" t="str">
            <v/>
          </cell>
        </row>
        <row r="2745">
          <cell r="H2745" t="str">
            <v/>
          </cell>
        </row>
        <row r="2746">
          <cell r="H2746" t="str">
            <v/>
          </cell>
        </row>
        <row r="2747">
          <cell r="H2747" t="str">
            <v/>
          </cell>
        </row>
        <row r="2748">
          <cell r="H2748" t="str">
            <v/>
          </cell>
        </row>
        <row r="2749">
          <cell r="H2749" t="str">
            <v/>
          </cell>
        </row>
        <row r="2750">
          <cell r="H2750" t="str">
            <v/>
          </cell>
        </row>
        <row r="2751">
          <cell r="H2751" t="str">
            <v/>
          </cell>
        </row>
        <row r="2752">
          <cell r="H2752" t="str">
            <v/>
          </cell>
        </row>
        <row r="2753">
          <cell r="H2753" t="str">
            <v/>
          </cell>
        </row>
        <row r="2754">
          <cell r="H2754" t="str">
            <v/>
          </cell>
        </row>
        <row r="2755">
          <cell r="H2755" t="str">
            <v/>
          </cell>
        </row>
        <row r="2756">
          <cell r="H2756" t="str">
            <v/>
          </cell>
        </row>
        <row r="2757">
          <cell r="H2757" t="str">
            <v/>
          </cell>
        </row>
        <row r="2758">
          <cell r="H2758" t="str">
            <v/>
          </cell>
        </row>
        <row r="2759">
          <cell r="H2759" t="str">
            <v/>
          </cell>
        </row>
        <row r="2760">
          <cell r="H2760" t="str">
            <v/>
          </cell>
        </row>
        <row r="2761">
          <cell r="H2761" t="str">
            <v/>
          </cell>
        </row>
        <row r="2762">
          <cell r="H2762" t="str">
            <v/>
          </cell>
        </row>
        <row r="2763">
          <cell r="H2763" t="str">
            <v/>
          </cell>
        </row>
        <row r="2764">
          <cell r="H2764" t="str">
            <v/>
          </cell>
        </row>
        <row r="2765">
          <cell r="H2765" t="str">
            <v/>
          </cell>
        </row>
        <row r="2766">
          <cell r="H2766" t="str">
            <v/>
          </cell>
        </row>
        <row r="2767">
          <cell r="H2767" t="str">
            <v/>
          </cell>
        </row>
        <row r="2768">
          <cell r="H2768" t="str">
            <v/>
          </cell>
        </row>
        <row r="2769">
          <cell r="H2769" t="str">
            <v/>
          </cell>
        </row>
        <row r="2770">
          <cell r="H2770" t="str">
            <v/>
          </cell>
        </row>
        <row r="2771">
          <cell r="H2771" t="str">
            <v/>
          </cell>
        </row>
        <row r="2772">
          <cell r="H2772" t="str">
            <v/>
          </cell>
        </row>
        <row r="2773">
          <cell r="H2773" t="str">
            <v/>
          </cell>
        </row>
        <row r="2774">
          <cell r="H2774" t="str">
            <v/>
          </cell>
        </row>
        <row r="2775">
          <cell r="H2775" t="str">
            <v/>
          </cell>
        </row>
        <row r="2776">
          <cell r="H2776" t="str">
            <v/>
          </cell>
        </row>
        <row r="2777">
          <cell r="H2777" t="str">
            <v/>
          </cell>
        </row>
        <row r="2778">
          <cell r="H2778" t="str">
            <v/>
          </cell>
        </row>
        <row r="2779">
          <cell r="H2779" t="str">
            <v/>
          </cell>
        </row>
        <row r="2780">
          <cell r="H2780" t="str">
            <v/>
          </cell>
        </row>
        <row r="2781">
          <cell r="H2781" t="str">
            <v/>
          </cell>
        </row>
        <row r="2782">
          <cell r="H2782" t="str">
            <v/>
          </cell>
        </row>
        <row r="2783">
          <cell r="H2783" t="str">
            <v/>
          </cell>
        </row>
        <row r="2784">
          <cell r="H2784" t="str">
            <v/>
          </cell>
        </row>
        <row r="2785">
          <cell r="H2785" t="str">
            <v/>
          </cell>
        </row>
        <row r="2786">
          <cell r="H2786" t="str">
            <v/>
          </cell>
        </row>
        <row r="2787">
          <cell r="H2787" t="str">
            <v/>
          </cell>
        </row>
        <row r="2788">
          <cell r="H2788" t="str">
            <v/>
          </cell>
        </row>
        <row r="2789">
          <cell r="H2789" t="str">
            <v/>
          </cell>
        </row>
        <row r="2790">
          <cell r="H2790" t="str">
            <v/>
          </cell>
        </row>
        <row r="2791">
          <cell r="H2791" t="str">
            <v/>
          </cell>
        </row>
        <row r="2792">
          <cell r="H2792" t="str">
            <v/>
          </cell>
        </row>
        <row r="2793">
          <cell r="H2793" t="str">
            <v/>
          </cell>
        </row>
        <row r="2794">
          <cell r="H2794" t="str">
            <v/>
          </cell>
        </row>
        <row r="2795">
          <cell r="H2795" t="str">
            <v/>
          </cell>
        </row>
        <row r="2796">
          <cell r="H2796" t="str">
            <v/>
          </cell>
        </row>
        <row r="2797">
          <cell r="H2797" t="str">
            <v/>
          </cell>
        </row>
        <row r="2798">
          <cell r="H2798" t="str">
            <v/>
          </cell>
        </row>
        <row r="2799">
          <cell r="H2799" t="str">
            <v/>
          </cell>
        </row>
        <row r="2800">
          <cell r="H2800" t="str">
            <v/>
          </cell>
        </row>
        <row r="2801">
          <cell r="H2801" t="str">
            <v/>
          </cell>
        </row>
        <row r="2802">
          <cell r="H2802" t="str">
            <v/>
          </cell>
        </row>
        <row r="2803">
          <cell r="H2803" t="str">
            <v/>
          </cell>
        </row>
        <row r="2804">
          <cell r="H2804" t="str">
            <v/>
          </cell>
        </row>
        <row r="2805">
          <cell r="H2805" t="str">
            <v/>
          </cell>
        </row>
        <row r="2806">
          <cell r="H2806" t="str">
            <v/>
          </cell>
        </row>
        <row r="2807">
          <cell r="H2807" t="str">
            <v/>
          </cell>
        </row>
        <row r="2808">
          <cell r="H2808" t="str">
            <v/>
          </cell>
        </row>
        <row r="2809">
          <cell r="H2809" t="str">
            <v/>
          </cell>
        </row>
        <row r="2810">
          <cell r="H2810" t="str">
            <v/>
          </cell>
        </row>
        <row r="2811">
          <cell r="H2811" t="str">
            <v/>
          </cell>
        </row>
        <row r="2812">
          <cell r="H2812" t="str">
            <v/>
          </cell>
        </row>
        <row r="2813">
          <cell r="H2813" t="str">
            <v/>
          </cell>
        </row>
        <row r="2814">
          <cell r="H2814" t="str">
            <v/>
          </cell>
        </row>
        <row r="2815">
          <cell r="H2815" t="str">
            <v/>
          </cell>
        </row>
        <row r="2816">
          <cell r="H2816" t="str">
            <v/>
          </cell>
        </row>
        <row r="2817">
          <cell r="H2817" t="str">
            <v/>
          </cell>
        </row>
        <row r="2818">
          <cell r="H2818" t="str">
            <v/>
          </cell>
        </row>
        <row r="2819">
          <cell r="H2819" t="str">
            <v/>
          </cell>
        </row>
        <row r="2820">
          <cell r="H2820" t="str">
            <v/>
          </cell>
        </row>
        <row r="2821">
          <cell r="H2821" t="str">
            <v/>
          </cell>
        </row>
        <row r="2822">
          <cell r="H2822" t="str">
            <v/>
          </cell>
        </row>
        <row r="2823">
          <cell r="H2823" t="str">
            <v/>
          </cell>
        </row>
        <row r="2824">
          <cell r="H2824" t="str">
            <v/>
          </cell>
        </row>
        <row r="2825">
          <cell r="H2825" t="str">
            <v/>
          </cell>
        </row>
        <row r="2826">
          <cell r="H2826" t="str">
            <v/>
          </cell>
        </row>
        <row r="2827">
          <cell r="H2827" t="str">
            <v/>
          </cell>
        </row>
        <row r="2828">
          <cell r="H2828" t="str">
            <v/>
          </cell>
        </row>
        <row r="2829">
          <cell r="H2829" t="str">
            <v/>
          </cell>
        </row>
        <row r="2830">
          <cell r="H2830" t="str">
            <v/>
          </cell>
        </row>
        <row r="2831">
          <cell r="H2831" t="str">
            <v/>
          </cell>
        </row>
        <row r="2832">
          <cell r="H2832" t="str">
            <v/>
          </cell>
        </row>
        <row r="2833">
          <cell r="H2833" t="str">
            <v/>
          </cell>
        </row>
        <row r="2834">
          <cell r="H2834" t="str">
            <v/>
          </cell>
        </row>
        <row r="2835">
          <cell r="H2835" t="str">
            <v/>
          </cell>
        </row>
        <row r="2836">
          <cell r="H2836" t="str">
            <v/>
          </cell>
        </row>
        <row r="2837">
          <cell r="H2837" t="str">
            <v/>
          </cell>
        </row>
        <row r="2838">
          <cell r="H2838" t="str">
            <v/>
          </cell>
        </row>
        <row r="2839">
          <cell r="H2839" t="str">
            <v/>
          </cell>
        </row>
        <row r="2840">
          <cell r="H2840" t="str">
            <v/>
          </cell>
        </row>
        <row r="2841">
          <cell r="H2841" t="str">
            <v/>
          </cell>
        </row>
        <row r="2842">
          <cell r="H2842" t="str">
            <v/>
          </cell>
        </row>
        <row r="2843">
          <cell r="H2843" t="str">
            <v/>
          </cell>
        </row>
        <row r="2844">
          <cell r="H2844" t="str">
            <v/>
          </cell>
        </row>
        <row r="2845">
          <cell r="H2845" t="str">
            <v/>
          </cell>
        </row>
        <row r="2846">
          <cell r="H2846" t="str">
            <v/>
          </cell>
        </row>
        <row r="2847">
          <cell r="H2847" t="str">
            <v/>
          </cell>
        </row>
        <row r="2848">
          <cell r="H2848" t="str">
            <v/>
          </cell>
        </row>
        <row r="2849">
          <cell r="H2849" t="str">
            <v/>
          </cell>
        </row>
        <row r="2850">
          <cell r="H2850" t="str">
            <v/>
          </cell>
        </row>
        <row r="2851">
          <cell r="H2851" t="str">
            <v/>
          </cell>
        </row>
        <row r="2852">
          <cell r="H2852" t="str">
            <v/>
          </cell>
        </row>
        <row r="2853">
          <cell r="H2853" t="str">
            <v/>
          </cell>
        </row>
        <row r="2854">
          <cell r="H2854" t="str">
            <v/>
          </cell>
        </row>
        <row r="2855">
          <cell r="H2855" t="str">
            <v/>
          </cell>
        </row>
        <row r="2856">
          <cell r="H2856" t="str">
            <v/>
          </cell>
        </row>
        <row r="2857">
          <cell r="H2857" t="str">
            <v/>
          </cell>
        </row>
        <row r="2858">
          <cell r="H2858" t="str">
            <v/>
          </cell>
        </row>
        <row r="2859">
          <cell r="H2859" t="str">
            <v/>
          </cell>
        </row>
        <row r="2860">
          <cell r="H2860" t="str">
            <v/>
          </cell>
        </row>
        <row r="2861">
          <cell r="H2861" t="str">
            <v/>
          </cell>
        </row>
        <row r="2862">
          <cell r="H2862" t="str">
            <v/>
          </cell>
        </row>
        <row r="2863">
          <cell r="H2863" t="str">
            <v/>
          </cell>
        </row>
        <row r="2864">
          <cell r="H2864" t="str">
            <v/>
          </cell>
        </row>
        <row r="2865">
          <cell r="H2865" t="str">
            <v/>
          </cell>
        </row>
        <row r="2866">
          <cell r="H2866" t="str">
            <v/>
          </cell>
        </row>
        <row r="2867">
          <cell r="H2867" t="str">
            <v/>
          </cell>
        </row>
        <row r="2868">
          <cell r="H2868" t="str">
            <v/>
          </cell>
        </row>
        <row r="2869">
          <cell r="H2869" t="str">
            <v/>
          </cell>
        </row>
        <row r="2870">
          <cell r="H2870" t="str">
            <v/>
          </cell>
        </row>
        <row r="2871">
          <cell r="H2871" t="str">
            <v/>
          </cell>
        </row>
        <row r="2872">
          <cell r="H2872" t="str">
            <v/>
          </cell>
        </row>
        <row r="2873">
          <cell r="H2873" t="str">
            <v/>
          </cell>
        </row>
        <row r="2874">
          <cell r="H2874" t="str">
            <v/>
          </cell>
        </row>
        <row r="2875">
          <cell r="H2875" t="str">
            <v/>
          </cell>
        </row>
        <row r="2876">
          <cell r="H2876" t="str">
            <v/>
          </cell>
        </row>
        <row r="2877">
          <cell r="H2877" t="str">
            <v/>
          </cell>
        </row>
        <row r="2878">
          <cell r="H2878" t="str">
            <v/>
          </cell>
        </row>
        <row r="2879">
          <cell r="H2879" t="str">
            <v/>
          </cell>
        </row>
        <row r="2880">
          <cell r="H2880" t="str">
            <v/>
          </cell>
        </row>
        <row r="2881">
          <cell r="H2881" t="str">
            <v/>
          </cell>
        </row>
        <row r="2882">
          <cell r="H2882" t="str">
            <v/>
          </cell>
        </row>
        <row r="2883">
          <cell r="H2883" t="str">
            <v/>
          </cell>
        </row>
        <row r="2884">
          <cell r="H2884" t="str">
            <v/>
          </cell>
        </row>
        <row r="2885">
          <cell r="H2885" t="str">
            <v/>
          </cell>
        </row>
        <row r="2886">
          <cell r="H2886" t="str">
            <v/>
          </cell>
        </row>
        <row r="2887">
          <cell r="H2887" t="str">
            <v/>
          </cell>
        </row>
        <row r="2888">
          <cell r="H2888" t="str">
            <v/>
          </cell>
        </row>
        <row r="2889">
          <cell r="H2889" t="str">
            <v/>
          </cell>
        </row>
        <row r="2890">
          <cell r="H2890" t="str">
            <v/>
          </cell>
        </row>
        <row r="2891">
          <cell r="H2891" t="str">
            <v/>
          </cell>
        </row>
        <row r="2892">
          <cell r="H2892" t="str">
            <v/>
          </cell>
        </row>
        <row r="2893">
          <cell r="H2893" t="str">
            <v/>
          </cell>
        </row>
        <row r="2894">
          <cell r="H2894" t="str">
            <v/>
          </cell>
        </row>
        <row r="2895">
          <cell r="H2895" t="str">
            <v/>
          </cell>
        </row>
        <row r="2896">
          <cell r="H2896" t="str">
            <v/>
          </cell>
        </row>
        <row r="2897">
          <cell r="H2897" t="str">
            <v/>
          </cell>
        </row>
        <row r="2898">
          <cell r="H2898" t="str">
            <v/>
          </cell>
        </row>
        <row r="2899">
          <cell r="H2899" t="str">
            <v/>
          </cell>
        </row>
        <row r="2900">
          <cell r="H2900" t="str">
            <v/>
          </cell>
        </row>
        <row r="2901">
          <cell r="H2901" t="str">
            <v/>
          </cell>
        </row>
        <row r="2902">
          <cell r="H2902" t="str">
            <v/>
          </cell>
        </row>
        <row r="2903">
          <cell r="H2903" t="str">
            <v/>
          </cell>
        </row>
        <row r="2904">
          <cell r="H2904" t="str">
            <v/>
          </cell>
        </row>
        <row r="2905">
          <cell r="H2905" t="str">
            <v/>
          </cell>
        </row>
        <row r="2906">
          <cell r="H2906" t="str">
            <v/>
          </cell>
        </row>
        <row r="2907">
          <cell r="H2907" t="str">
            <v/>
          </cell>
        </row>
        <row r="2908">
          <cell r="H2908" t="str">
            <v/>
          </cell>
        </row>
        <row r="2909">
          <cell r="H2909" t="str">
            <v/>
          </cell>
        </row>
        <row r="2910">
          <cell r="H2910" t="str">
            <v/>
          </cell>
        </row>
        <row r="2911">
          <cell r="H2911" t="str">
            <v/>
          </cell>
        </row>
        <row r="2912">
          <cell r="H2912" t="str">
            <v/>
          </cell>
        </row>
        <row r="2913">
          <cell r="H2913" t="str">
            <v/>
          </cell>
        </row>
        <row r="2914">
          <cell r="H2914" t="str">
            <v/>
          </cell>
        </row>
        <row r="2915">
          <cell r="H2915" t="str">
            <v/>
          </cell>
        </row>
        <row r="2916">
          <cell r="H2916" t="str">
            <v/>
          </cell>
        </row>
        <row r="2917">
          <cell r="H2917" t="str">
            <v/>
          </cell>
        </row>
        <row r="2918">
          <cell r="H2918" t="str">
            <v/>
          </cell>
        </row>
        <row r="2919">
          <cell r="H2919" t="str">
            <v/>
          </cell>
        </row>
        <row r="2920">
          <cell r="H2920" t="str">
            <v/>
          </cell>
        </row>
        <row r="2921">
          <cell r="H2921" t="str">
            <v/>
          </cell>
        </row>
        <row r="2922">
          <cell r="H2922" t="str">
            <v/>
          </cell>
        </row>
        <row r="2923">
          <cell r="H2923" t="str">
            <v/>
          </cell>
        </row>
        <row r="2924">
          <cell r="H2924" t="str">
            <v/>
          </cell>
        </row>
        <row r="2925">
          <cell r="H2925" t="str">
            <v/>
          </cell>
        </row>
        <row r="2926">
          <cell r="H2926" t="str">
            <v/>
          </cell>
        </row>
        <row r="2927">
          <cell r="H2927" t="str">
            <v/>
          </cell>
        </row>
        <row r="2928">
          <cell r="H2928" t="str">
            <v/>
          </cell>
        </row>
        <row r="2929">
          <cell r="H2929" t="str">
            <v/>
          </cell>
        </row>
        <row r="2930">
          <cell r="H2930" t="str">
            <v/>
          </cell>
        </row>
        <row r="2931">
          <cell r="H2931" t="str">
            <v/>
          </cell>
        </row>
        <row r="2932">
          <cell r="H2932" t="str">
            <v/>
          </cell>
        </row>
        <row r="2933">
          <cell r="H2933" t="str">
            <v/>
          </cell>
        </row>
        <row r="2934">
          <cell r="H2934" t="str">
            <v/>
          </cell>
        </row>
        <row r="2935">
          <cell r="H2935" t="str">
            <v/>
          </cell>
        </row>
        <row r="2936">
          <cell r="H2936" t="str">
            <v/>
          </cell>
        </row>
        <row r="2937">
          <cell r="H2937" t="str">
            <v/>
          </cell>
        </row>
        <row r="2938">
          <cell r="H2938" t="str">
            <v/>
          </cell>
        </row>
        <row r="2939">
          <cell r="H2939" t="str">
            <v/>
          </cell>
        </row>
        <row r="2940">
          <cell r="H2940" t="str">
            <v/>
          </cell>
        </row>
        <row r="2941">
          <cell r="H2941" t="str">
            <v/>
          </cell>
        </row>
        <row r="2942">
          <cell r="H2942" t="str">
            <v/>
          </cell>
        </row>
        <row r="2943">
          <cell r="H2943" t="str">
            <v/>
          </cell>
        </row>
        <row r="2944">
          <cell r="H2944" t="str">
            <v/>
          </cell>
        </row>
        <row r="2945">
          <cell r="H2945" t="str">
            <v/>
          </cell>
        </row>
        <row r="2946">
          <cell r="H2946" t="str">
            <v/>
          </cell>
        </row>
        <row r="2947">
          <cell r="H2947" t="str">
            <v/>
          </cell>
        </row>
        <row r="2948">
          <cell r="H2948" t="str">
            <v/>
          </cell>
        </row>
        <row r="2949">
          <cell r="H2949" t="str">
            <v/>
          </cell>
        </row>
        <row r="2950">
          <cell r="H2950" t="str">
            <v/>
          </cell>
        </row>
        <row r="2951">
          <cell r="H2951" t="str">
            <v/>
          </cell>
        </row>
        <row r="2952">
          <cell r="H2952" t="str">
            <v/>
          </cell>
        </row>
        <row r="2953">
          <cell r="H2953" t="str">
            <v/>
          </cell>
        </row>
        <row r="2954">
          <cell r="H2954" t="str">
            <v/>
          </cell>
        </row>
        <row r="2955">
          <cell r="H2955" t="str">
            <v/>
          </cell>
        </row>
        <row r="2956">
          <cell r="H2956" t="str">
            <v/>
          </cell>
        </row>
        <row r="2957">
          <cell r="H2957" t="str">
            <v/>
          </cell>
        </row>
        <row r="2958">
          <cell r="H2958" t="str">
            <v/>
          </cell>
        </row>
        <row r="2959">
          <cell r="H2959" t="str">
            <v/>
          </cell>
        </row>
        <row r="2960">
          <cell r="H2960" t="str">
            <v/>
          </cell>
        </row>
        <row r="2961">
          <cell r="H2961" t="str">
            <v/>
          </cell>
        </row>
        <row r="2962">
          <cell r="H2962" t="str">
            <v/>
          </cell>
        </row>
        <row r="2963">
          <cell r="H2963" t="str">
            <v/>
          </cell>
        </row>
        <row r="2964">
          <cell r="H2964" t="str">
            <v/>
          </cell>
        </row>
        <row r="2965">
          <cell r="H2965" t="str">
            <v/>
          </cell>
        </row>
        <row r="2966">
          <cell r="H2966" t="str">
            <v/>
          </cell>
        </row>
        <row r="2967">
          <cell r="H2967" t="str">
            <v/>
          </cell>
        </row>
        <row r="2968">
          <cell r="H2968" t="str">
            <v/>
          </cell>
        </row>
        <row r="2969">
          <cell r="H2969" t="str">
            <v/>
          </cell>
        </row>
        <row r="2970">
          <cell r="H2970" t="str">
            <v/>
          </cell>
        </row>
        <row r="2971">
          <cell r="H2971" t="str">
            <v/>
          </cell>
        </row>
        <row r="2972">
          <cell r="H2972" t="str">
            <v/>
          </cell>
        </row>
        <row r="2973">
          <cell r="H2973" t="str">
            <v/>
          </cell>
        </row>
        <row r="2974">
          <cell r="H2974" t="str">
            <v/>
          </cell>
        </row>
        <row r="2975">
          <cell r="H2975" t="str">
            <v/>
          </cell>
        </row>
        <row r="2976">
          <cell r="H2976" t="str">
            <v/>
          </cell>
        </row>
        <row r="2977">
          <cell r="H2977" t="str">
            <v/>
          </cell>
        </row>
        <row r="2978">
          <cell r="H2978" t="str">
            <v/>
          </cell>
        </row>
        <row r="2979">
          <cell r="H2979" t="str">
            <v/>
          </cell>
        </row>
        <row r="2980">
          <cell r="H2980" t="str">
            <v/>
          </cell>
        </row>
        <row r="2981">
          <cell r="H2981" t="str">
            <v/>
          </cell>
        </row>
        <row r="2982">
          <cell r="H2982" t="str">
            <v/>
          </cell>
        </row>
        <row r="2983">
          <cell r="H2983" t="str">
            <v/>
          </cell>
        </row>
        <row r="2984">
          <cell r="H2984" t="str">
            <v/>
          </cell>
        </row>
        <row r="2985">
          <cell r="H2985" t="str">
            <v/>
          </cell>
        </row>
        <row r="2986">
          <cell r="H2986" t="str">
            <v/>
          </cell>
        </row>
        <row r="2987">
          <cell r="H2987" t="str">
            <v/>
          </cell>
        </row>
        <row r="2988">
          <cell r="H2988" t="str">
            <v/>
          </cell>
        </row>
        <row r="2989">
          <cell r="H2989" t="str">
            <v/>
          </cell>
        </row>
        <row r="2990">
          <cell r="H2990" t="str">
            <v/>
          </cell>
        </row>
        <row r="2991">
          <cell r="H2991" t="str">
            <v/>
          </cell>
        </row>
        <row r="2992">
          <cell r="H2992" t="str">
            <v/>
          </cell>
        </row>
        <row r="2993">
          <cell r="H2993" t="str">
            <v/>
          </cell>
        </row>
        <row r="2994">
          <cell r="H2994" t="str">
            <v/>
          </cell>
        </row>
        <row r="2995">
          <cell r="H2995" t="str">
            <v/>
          </cell>
        </row>
        <row r="2996">
          <cell r="H2996" t="str">
            <v/>
          </cell>
        </row>
        <row r="2997">
          <cell r="H2997" t="str">
            <v/>
          </cell>
        </row>
        <row r="2998">
          <cell r="H2998" t="str">
            <v/>
          </cell>
        </row>
        <row r="2999">
          <cell r="H2999" t="str">
            <v/>
          </cell>
        </row>
        <row r="3000">
          <cell r="H3000" t="str">
            <v/>
          </cell>
        </row>
        <row r="3001">
          <cell r="H3001" t="str">
            <v/>
          </cell>
        </row>
        <row r="3002">
          <cell r="H3002" t="str">
            <v/>
          </cell>
        </row>
        <row r="3003">
          <cell r="H3003" t="str">
            <v/>
          </cell>
        </row>
        <row r="3004">
          <cell r="H3004" t="str">
            <v/>
          </cell>
        </row>
        <row r="3005">
          <cell r="H3005" t="str">
            <v/>
          </cell>
        </row>
        <row r="3006">
          <cell r="H3006" t="str">
            <v/>
          </cell>
        </row>
        <row r="3007">
          <cell r="H3007" t="str">
            <v/>
          </cell>
        </row>
        <row r="3008">
          <cell r="H3008" t="str">
            <v/>
          </cell>
        </row>
        <row r="3009">
          <cell r="H3009" t="str">
            <v/>
          </cell>
        </row>
        <row r="3010">
          <cell r="H3010" t="str">
            <v/>
          </cell>
        </row>
        <row r="3011">
          <cell r="H3011" t="str">
            <v/>
          </cell>
        </row>
        <row r="3012">
          <cell r="H3012" t="str">
            <v/>
          </cell>
        </row>
        <row r="3013">
          <cell r="H3013" t="str">
            <v/>
          </cell>
        </row>
        <row r="3014">
          <cell r="H3014" t="str">
            <v/>
          </cell>
        </row>
        <row r="3015">
          <cell r="H3015" t="str">
            <v/>
          </cell>
        </row>
        <row r="3016">
          <cell r="H3016" t="str">
            <v/>
          </cell>
        </row>
        <row r="3017">
          <cell r="H3017" t="str">
            <v/>
          </cell>
        </row>
        <row r="3018">
          <cell r="H3018" t="str">
            <v/>
          </cell>
        </row>
        <row r="3019">
          <cell r="H3019" t="str">
            <v/>
          </cell>
        </row>
        <row r="3020">
          <cell r="H3020" t="str">
            <v/>
          </cell>
        </row>
        <row r="3021">
          <cell r="H3021" t="str">
            <v/>
          </cell>
        </row>
        <row r="3022">
          <cell r="H3022" t="str">
            <v/>
          </cell>
        </row>
        <row r="3023">
          <cell r="H3023" t="str">
            <v/>
          </cell>
        </row>
        <row r="3024">
          <cell r="H3024" t="str">
            <v/>
          </cell>
        </row>
        <row r="3025">
          <cell r="H3025" t="str">
            <v/>
          </cell>
        </row>
        <row r="3026">
          <cell r="H3026" t="str">
            <v/>
          </cell>
        </row>
        <row r="3027">
          <cell r="H3027" t="str">
            <v/>
          </cell>
        </row>
        <row r="3028">
          <cell r="H3028" t="str">
            <v/>
          </cell>
        </row>
        <row r="3029">
          <cell r="H3029" t="str">
            <v/>
          </cell>
        </row>
        <row r="3030">
          <cell r="H3030" t="str">
            <v/>
          </cell>
        </row>
        <row r="3031">
          <cell r="H3031" t="str">
            <v/>
          </cell>
        </row>
        <row r="3032">
          <cell r="H3032" t="str">
            <v/>
          </cell>
        </row>
        <row r="3033">
          <cell r="H3033" t="str">
            <v/>
          </cell>
        </row>
        <row r="3034">
          <cell r="H3034" t="str">
            <v/>
          </cell>
        </row>
        <row r="3035">
          <cell r="H3035" t="str">
            <v/>
          </cell>
        </row>
        <row r="3036">
          <cell r="H3036" t="str">
            <v/>
          </cell>
        </row>
        <row r="3037">
          <cell r="H3037" t="str">
            <v/>
          </cell>
        </row>
        <row r="3038">
          <cell r="H3038" t="str">
            <v/>
          </cell>
        </row>
        <row r="3039">
          <cell r="H3039" t="str">
            <v/>
          </cell>
        </row>
        <row r="3040">
          <cell r="H3040" t="str">
            <v/>
          </cell>
        </row>
        <row r="3041">
          <cell r="H3041" t="str">
            <v/>
          </cell>
        </row>
        <row r="3042">
          <cell r="H3042" t="str">
            <v/>
          </cell>
        </row>
        <row r="3043">
          <cell r="H3043" t="str">
            <v/>
          </cell>
        </row>
        <row r="3044">
          <cell r="H3044" t="str">
            <v/>
          </cell>
        </row>
        <row r="3045">
          <cell r="H3045" t="str">
            <v/>
          </cell>
        </row>
        <row r="3046">
          <cell r="H3046" t="str">
            <v/>
          </cell>
        </row>
        <row r="3047">
          <cell r="H3047" t="str">
            <v/>
          </cell>
        </row>
        <row r="3048">
          <cell r="H3048" t="str">
            <v/>
          </cell>
        </row>
        <row r="3049">
          <cell r="H3049" t="str">
            <v/>
          </cell>
        </row>
        <row r="3050">
          <cell r="H3050" t="str">
            <v/>
          </cell>
        </row>
        <row r="3051">
          <cell r="H3051" t="str">
            <v/>
          </cell>
        </row>
        <row r="3052">
          <cell r="H3052" t="str">
            <v/>
          </cell>
        </row>
        <row r="3053">
          <cell r="H3053" t="str">
            <v/>
          </cell>
        </row>
        <row r="3054">
          <cell r="H3054" t="str">
            <v/>
          </cell>
        </row>
        <row r="3055">
          <cell r="H3055" t="str">
            <v/>
          </cell>
        </row>
        <row r="3056">
          <cell r="H3056" t="str">
            <v/>
          </cell>
        </row>
        <row r="3057">
          <cell r="H3057" t="str">
            <v/>
          </cell>
        </row>
        <row r="3058">
          <cell r="H3058" t="str">
            <v/>
          </cell>
        </row>
        <row r="3059">
          <cell r="H3059" t="str">
            <v/>
          </cell>
        </row>
        <row r="3060">
          <cell r="H3060" t="str">
            <v/>
          </cell>
        </row>
        <row r="3061">
          <cell r="H3061" t="str">
            <v/>
          </cell>
        </row>
        <row r="3062">
          <cell r="H3062" t="str">
            <v/>
          </cell>
        </row>
        <row r="3063">
          <cell r="H3063" t="str">
            <v/>
          </cell>
        </row>
        <row r="3064">
          <cell r="H3064" t="str">
            <v/>
          </cell>
        </row>
        <row r="3065">
          <cell r="H3065" t="str">
            <v/>
          </cell>
        </row>
        <row r="3066">
          <cell r="H3066" t="str">
            <v/>
          </cell>
        </row>
        <row r="3067">
          <cell r="H3067" t="str">
            <v/>
          </cell>
        </row>
        <row r="3068">
          <cell r="H3068" t="str">
            <v/>
          </cell>
        </row>
        <row r="3069">
          <cell r="H3069" t="str">
            <v/>
          </cell>
        </row>
        <row r="3070">
          <cell r="H3070" t="str">
            <v/>
          </cell>
        </row>
        <row r="3071">
          <cell r="H3071" t="str">
            <v/>
          </cell>
        </row>
        <row r="3072">
          <cell r="H3072" t="str">
            <v/>
          </cell>
        </row>
        <row r="3073">
          <cell r="H3073" t="str">
            <v/>
          </cell>
        </row>
        <row r="3074">
          <cell r="H3074" t="str">
            <v/>
          </cell>
        </row>
        <row r="3075">
          <cell r="H3075" t="str">
            <v/>
          </cell>
        </row>
        <row r="3076">
          <cell r="H3076" t="str">
            <v/>
          </cell>
        </row>
        <row r="3077">
          <cell r="H3077" t="str">
            <v/>
          </cell>
        </row>
        <row r="3078">
          <cell r="H3078" t="str">
            <v/>
          </cell>
        </row>
        <row r="3079">
          <cell r="H3079" t="str">
            <v/>
          </cell>
        </row>
        <row r="3080">
          <cell r="H3080" t="str">
            <v/>
          </cell>
        </row>
        <row r="3081">
          <cell r="H3081" t="str">
            <v/>
          </cell>
        </row>
        <row r="3082">
          <cell r="H3082" t="str">
            <v/>
          </cell>
        </row>
        <row r="3083">
          <cell r="H3083" t="str">
            <v/>
          </cell>
        </row>
        <row r="3084">
          <cell r="H3084" t="str">
            <v/>
          </cell>
        </row>
        <row r="3085">
          <cell r="H3085" t="str">
            <v/>
          </cell>
        </row>
        <row r="3086">
          <cell r="H3086" t="str">
            <v/>
          </cell>
        </row>
        <row r="3087">
          <cell r="H3087" t="str">
            <v/>
          </cell>
        </row>
        <row r="3088">
          <cell r="H3088" t="str">
            <v/>
          </cell>
        </row>
        <row r="3089">
          <cell r="H3089" t="str">
            <v/>
          </cell>
        </row>
        <row r="3090">
          <cell r="H3090" t="str">
            <v/>
          </cell>
        </row>
        <row r="3091">
          <cell r="H3091" t="str">
            <v/>
          </cell>
        </row>
        <row r="3092">
          <cell r="H3092" t="str">
            <v/>
          </cell>
        </row>
        <row r="3093">
          <cell r="H3093" t="str">
            <v/>
          </cell>
        </row>
        <row r="3094">
          <cell r="H3094" t="str">
            <v/>
          </cell>
        </row>
        <row r="3095">
          <cell r="H3095" t="str">
            <v/>
          </cell>
        </row>
        <row r="3096">
          <cell r="H3096" t="str">
            <v/>
          </cell>
        </row>
        <row r="3097">
          <cell r="H3097" t="str">
            <v/>
          </cell>
        </row>
        <row r="3098">
          <cell r="H3098" t="str">
            <v/>
          </cell>
        </row>
        <row r="3099">
          <cell r="H3099" t="str">
            <v/>
          </cell>
        </row>
        <row r="3100">
          <cell r="H3100" t="str">
            <v/>
          </cell>
        </row>
        <row r="3101">
          <cell r="H3101" t="str">
            <v/>
          </cell>
        </row>
        <row r="3102">
          <cell r="H3102" t="str">
            <v/>
          </cell>
        </row>
        <row r="3103">
          <cell r="H3103" t="str">
            <v/>
          </cell>
        </row>
        <row r="3104">
          <cell r="H3104" t="str">
            <v/>
          </cell>
        </row>
        <row r="3105">
          <cell r="H3105" t="str">
            <v/>
          </cell>
        </row>
        <row r="3106">
          <cell r="H3106" t="str">
            <v/>
          </cell>
        </row>
        <row r="3107">
          <cell r="H3107" t="str">
            <v/>
          </cell>
        </row>
        <row r="3108">
          <cell r="H3108" t="str">
            <v/>
          </cell>
        </row>
        <row r="3109">
          <cell r="H3109" t="str">
            <v/>
          </cell>
        </row>
        <row r="3110">
          <cell r="H3110" t="str">
            <v/>
          </cell>
        </row>
        <row r="3111">
          <cell r="H3111" t="str">
            <v/>
          </cell>
        </row>
        <row r="3112">
          <cell r="H3112" t="str">
            <v/>
          </cell>
        </row>
        <row r="3113">
          <cell r="H3113" t="str">
            <v/>
          </cell>
        </row>
        <row r="3114">
          <cell r="H3114" t="str">
            <v/>
          </cell>
        </row>
        <row r="3115">
          <cell r="H3115" t="str">
            <v/>
          </cell>
        </row>
        <row r="3116">
          <cell r="H3116" t="str">
            <v/>
          </cell>
        </row>
        <row r="3117">
          <cell r="H3117" t="str">
            <v/>
          </cell>
        </row>
        <row r="3118">
          <cell r="H3118" t="str">
            <v/>
          </cell>
        </row>
        <row r="3119">
          <cell r="H3119" t="str">
            <v/>
          </cell>
        </row>
        <row r="3120">
          <cell r="H3120" t="str">
            <v/>
          </cell>
        </row>
        <row r="3121">
          <cell r="H3121" t="str">
            <v/>
          </cell>
        </row>
        <row r="3122">
          <cell r="H3122" t="str">
            <v/>
          </cell>
        </row>
        <row r="3123">
          <cell r="H3123" t="str">
            <v/>
          </cell>
        </row>
        <row r="3124">
          <cell r="H3124" t="str">
            <v/>
          </cell>
        </row>
        <row r="3125">
          <cell r="H3125" t="str">
            <v/>
          </cell>
        </row>
        <row r="3126">
          <cell r="H3126" t="str">
            <v/>
          </cell>
        </row>
        <row r="3127">
          <cell r="H3127" t="str">
            <v/>
          </cell>
        </row>
        <row r="3128">
          <cell r="H3128" t="str">
            <v/>
          </cell>
        </row>
        <row r="3129">
          <cell r="H3129" t="str">
            <v/>
          </cell>
        </row>
        <row r="3130">
          <cell r="H3130" t="str">
            <v/>
          </cell>
        </row>
        <row r="3131">
          <cell r="H3131" t="str">
            <v/>
          </cell>
        </row>
        <row r="3132">
          <cell r="H3132" t="str">
            <v/>
          </cell>
        </row>
        <row r="3133">
          <cell r="H3133" t="str">
            <v/>
          </cell>
        </row>
        <row r="3134">
          <cell r="H3134" t="str">
            <v/>
          </cell>
        </row>
        <row r="3135">
          <cell r="H3135" t="str">
            <v/>
          </cell>
        </row>
        <row r="3136">
          <cell r="H3136" t="str">
            <v/>
          </cell>
        </row>
        <row r="3137">
          <cell r="H3137" t="str">
            <v/>
          </cell>
        </row>
        <row r="3138">
          <cell r="H3138" t="str">
            <v/>
          </cell>
        </row>
        <row r="3139">
          <cell r="H3139" t="str">
            <v/>
          </cell>
        </row>
        <row r="3140">
          <cell r="H3140" t="str">
            <v/>
          </cell>
        </row>
        <row r="3141">
          <cell r="H3141" t="str">
            <v/>
          </cell>
        </row>
        <row r="3142">
          <cell r="H3142" t="str">
            <v/>
          </cell>
        </row>
        <row r="3143">
          <cell r="H3143" t="str">
            <v/>
          </cell>
        </row>
        <row r="3144">
          <cell r="H3144" t="str">
            <v/>
          </cell>
        </row>
        <row r="3145">
          <cell r="H3145" t="str">
            <v/>
          </cell>
        </row>
        <row r="3146">
          <cell r="H3146" t="str">
            <v/>
          </cell>
        </row>
        <row r="3147">
          <cell r="H3147" t="str">
            <v/>
          </cell>
        </row>
        <row r="3148">
          <cell r="H3148" t="str">
            <v/>
          </cell>
        </row>
        <row r="3149">
          <cell r="H3149" t="str">
            <v/>
          </cell>
        </row>
        <row r="3150">
          <cell r="H3150" t="str">
            <v/>
          </cell>
        </row>
        <row r="3151">
          <cell r="H3151" t="str">
            <v/>
          </cell>
        </row>
        <row r="3152">
          <cell r="H3152" t="str">
            <v/>
          </cell>
        </row>
        <row r="3153">
          <cell r="H3153" t="str">
            <v/>
          </cell>
        </row>
        <row r="3154">
          <cell r="H3154" t="str">
            <v/>
          </cell>
        </row>
        <row r="3155">
          <cell r="H3155" t="str">
            <v/>
          </cell>
        </row>
        <row r="3156">
          <cell r="H3156" t="str">
            <v/>
          </cell>
        </row>
        <row r="3157">
          <cell r="H3157" t="str">
            <v/>
          </cell>
        </row>
        <row r="3158">
          <cell r="H3158" t="str">
            <v/>
          </cell>
        </row>
        <row r="3159">
          <cell r="H3159" t="str">
            <v/>
          </cell>
        </row>
        <row r="3160">
          <cell r="H3160" t="str">
            <v/>
          </cell>
        </row>
        <row r="3161">
          <cell r="H3161" t="str">
            <v/>
          </cell>
        </row>
        <row r="3162">
          <cell r="H3162" t="str">
            <v/>
          </cell>
        </row>
        <row r="3163">
          <cell r="H3163" t="str">
            <v/>
          </cell>
        </row>
        <row r="3164">
          <cell r="H3164" t="str">
            <v/>
          </cell>
        </row>
        <row r="3165">
          <cell r="H3165" t="str">
            <v/>
          </cell>
        </row>
        <row r="3166">
          <cell r="H3166" t="str">
            <v/>
          </cell>
        </row>
        <row r="3167">
          <cell r="H3167" t="str">
            <v/>
          </cell>
        </row>
        <row r="3168">
          <cell r="H3168" t="str">
            <v/>
          </cell>
        </row>
        <row r="3169">
          <cell r="H3169" t="str">
            <v/>
          </cell>
        </row>
        <row r="3170">
          <cell r="H3170" t="str">
            <v/>
          </cell>
        </row>
        <row r="3171">
          <cell r="H3171" t="str">
            <v/>
          </cell>
        </row>
        <row r="3172">
          <cell r="H3172" t="str">
            <v/>
          </cell>
        </row>
        <row r="3173">
          <cell r="H3173" t="str">
            <v/>
          </cell>
        </row>
        <row r="3174">
          <cell r="H3174" t="str">
            <v/>
          </cell>
        </row>
        <row r="3175">
          <cell r="H3175" t="str">
            <v/>
          </cell>
        </row>
        <row r="3176">
          <cell r="H3176" t="str">
            <v/>
          </cell>
        </row>
        <row r="3177">
          <cell r="H3177" t="str">
            <v/>
          </cell>
        </row>
        <row r="3178">
          <cell r="H3178" t="str">
            <v/>
          </cell>
        </row>
        <row r="3179">
          <cell r="H3179" t="str">
            <v/>
          </cell>
        </row>
        <row r="3180">
          <cell r="H3180" t="str">
            <v/>
          </cell>
        </row>
        <row r="3181">
          <cell r="H3181" t="str">
            <v/>
          </cell>
        </row>
        <row r="3182">
          <cell r="H3182" t="str">
            <v/>
          </cell>
        </row>
        <row r="3183">
          <cell r="H3183" t="str">
            <v/>
          </cell>
        </row>
        <row r="3184">
          <cell r="H3184" t="str">
            <v/>
          </cell>
        </row>
        <row r="3185">
          <cell r="H3185" t="str">
            <v/>
          </cell>
        </row>
        <row r="3186">
          <cell r="H3186" t="str">
            <v/>
          </cell>
        </row>
        <row r="3187">
          <cell r="H3187" t="str">
            <v/>
          </cell>
        </row>
        <row r="3188">
          <cell r="H3188" t="str">
            <v/>
          </cell>
        </row>
        <row r="3189">
          <cell r="H3189" t="str">
            <v/>
          </cell>
        </row>
        <row r="3190">
          <cell r="H3190" t="str">
            <v/>
          </cell>
        </row>
        <row r="3191">
          <cell r="H3191" t="str">
            <v/>
          </cell>
        </row>
        <row r="3192">
          <cell r="H3192" t="str">
            <v/>
          </cell>
        </row>
        <row r="3193">
          <cell r="H3193" t="str">
            <v/>
          </cell>
        </row>
        <row r="3194">
          <cell r="H3194" t="str">
            <v/>
          </cell>
        </row>
        <row r="3195">
          <cell r="H3195" t="str">
            <v/>
          </cell>
        </row>
        <row r="3196">
          <cell r="H3196" t="str">
            <v/>
          </cell>
        </row>
        <row r="3197">
          <cell r="H3197" t="str">
            <v/>
          </cell>
        </row>
        <row r="3198">
          <cell r="H3198" t="str">
            <v/>
          </cell>
        </row>
        <row r="3199">
          <cell r="H3199" t="str">
            <v/>
          </cell>
        </row>
        <row r="3200">
          <cell r="H3200" t="str">
            <v/>
          </cell>
        </row>
        <row r="3201">
          <cell r="H3201" t="str">
            <v/>
          </cell>
        </row>
        <row r="3202">
          <cell r="H3202" t="str">
            <v/>
          </cell>
        </row>
        <row r="3203">
          <cell r="H3203" t="str">
            <v/>
          </cell>
        </row>
        <row r="3204">
          <cell r="H3204" t="str">
            <v/>
          </cell>
        </row>
        <row r="3205">
          <cell r="H3205" t="str">
            <v/>
          </cell>
        </row>
        <row r="3206">
          <cell r="H3206" t="str">
            <v/>
          </cell>
        </row>
        <row r="3207">
          <cell r="H3207" t="str">
            <v/>
          </cell>
        </row>
        <row r="3208">
          <cell r="H3208" t="str">
            <v/>
          </cell>
        </row>
        <row r="3209">
          <cell r="H3209" t="str">
            <v/>
          </cell>
        </row>
        <row r="3210">
          <cell r="H3210" t="str">
            <v/>
          </cell>
        </row>
        <row r="3211">
          <cell r="H3211" t="str">
            <v/>
          </cell>
        </row>
        <row r="3212">
          <cell r="H3212" t="str">
            <v/>
          </cell>
        </row>
        <row r="3213">
          <cell r="H3213" t="str">
            <v/>
          </cell>
        </row>
        <row r="3214">
          <cell r="H3214" t="str">
            <v/>
          </cell>
        </row>
        <row r="3215">
          <cell r="H3215" t="str">
            <v/>
          </cell>
        </row>
        <row r="3216">
          <cell r="H3216" t="str">
            <v/>
          </cell>
        </row>
        <row r="3217">
          <cell r="H3217" t="str">
            <v/>
          </cell>
        </row>
        <row r="3218">
          <cell r="H3218" t="str">
            <v/>
          </cell>
        </row>
        <row r="3219">
          <cell r="H3219" t="str">
            <v/>
          </cell>
        </row>
        <row r="3220">
          <cell r="H3220" t="str">
            <v/>
          </cell>
        </row>
        <row r="3221">
          <cell r="H3221" t="str">
            <v/>
          </cell>
        </row>
        <row r="3222">
          <cell r="H3222" t="str">
            <v/>
          </cell>
        </row>
        <row r="3223">
          <cell r="H3223" t="str">
            <v/>
          </cell>
        </row>
        <row r="3224">
          <cell r="H3224" t="str">
            <v/>
          </cell>
        </row>
        <row r="3225">
          <cell r="H3225" t="str">
            <v/>
          </cell>
        </row>
        <row r="3226">
          <cell r="H3226" t="str">
            <v/>
          </cell>
        </row>
        <row r="3227">
          <cell r="H3227" t="str">
            <v/>
          </cell>
        </row>
        <row r="3228">
          <cell r="H3228" t="str">
            <v/>
          </cell>
        </row>
        <row r="3229">
          <cell r="H3229" t="str">
            <v/>
          </cell>
        </row>
        <row r="3230">
          <cell r="H3230" t="str">
            <v/>
          </cell>
        </row>
        <row r="3231">
          <cell r="H3231" t="str">
            <v/>
          </cell>
        </row>
        <row r="3232">
          <cell r="H3232" t="str">
            <v/>
          </cell>
        </row>
        <row r="3233">
          <cell r="H3233" t="str">
            <v/>
          </cell>
        </row>
        <row r="3234">
          <cell r="H3234" t="str">
            <v/>
          </cell>
        </row>
        <row r="3235">
          <cell r="H3235" t="str">
            <v/>
          </cell>
        </row>
        <row r="3236">
          <cell r="H3236" t="str">
            <v/>
          </cell>
        </row>
        <row r="3237">
          <cell r="H3237" t="str">
            <v/>
          </cell>
        </row>
        <row r="3238">
          <cell r="H3238" t="str">
            <v/>
          </cell>
        </row>
        <row r="3239">
          <cell r="H3239" t="str">
            <v/>
          </cell>
        </row>
        <row r="3240">
          <cell r="H3240" t="str">
            <v/>
          </cell>
        </row>
        <row r="3241">
          <cell r="H3241" t="str">
            <v/>
          </cell>
        </row>
        <row r="3242">
          <cell r="H3242" t="str">
            <v/>
          </cell>
        </row>
        <row r="3243">
          <cell r="H3243" t="str">
            <v/>
          </cell>
        </row>
        <row r="3244">
          <cell r="H3244" t="str">
            <v/>
          </cell>
        </row>
        <row r="3245">
          <cell r="H3245" t="str">
            <v/>
          </cell>
        </row>
        <row r="3246">
          <cell r="H3246" t="str">
            <v/>
          </cell>
        </row>
        <row r="3247">
          <cell r="H3247" t="str">
            <v/>
          </cell>
        </row>
        <row r="3248">
          <cell r="H3248" t="str">
            <v/>
          </cell>
        </row>
        <row r="3249">
          <cell r="H3249" t="str">
            <v/>
          </cell>
        </row>
        <row r="3250">
          <cell r="H3250" t="str">
            <v/>
          </cell>
        </row>
        <row r="3251">
          <cell r="H3251" t="str">
            <v/>
          </cell>
        </row>
        <row r="3252">
          <cell r="H3252" t="str">
            <v/>
          </cell>
        </row>
        <row r="3253">
          <cell r="H3253" t="str">
            <v/>
          </cell>
        </row>
        <row r="3254">
          <cell r="H3254" t="str">
            <v/>
          </cell>
        </row>
        <row r="3255">
          <cell r="H3255" t="str">
            <v/>
          </cell>
        </row>
        <row r="3256">
          <cell r="H3256" t="str">
            <v/>
          </cell>
        </row>
        <row r="3257">
          <cell r="H3257" t="str">
            <v/>
          </cell>
        </row>
        <row r="3258">
          <cell r="H3258" t="str">
            <v/>
          </cell>
        </row>
        <row r="3259">
          <cell r="H3259" t="str">
            <v/>
          </cell>
        </row>
        <row r="3260">
          <cell r="H3260" t="str">
            <v/>
          </cell>
        </row>
        <row r="3261">
          <cell r="H3261" t="str">
            <v/>
          </cell>
        </row>
        <row r="3262">
          <cell r="H3262" t="str">
            <v/>
          </cell>
        </row>
        <row r="3263">
          <cell r="H3263" t="str">
            <v/>
          </cell>
        </row>
        <row r="3264">
          <cell r="H3264" t="str">
            <v/>
          </cell>
        </row>
        <row r="3265">
          <cell r="H3265" t="str">
            <v/>
          </cell>
        </row>
        <row r="3266">
          <cell r="H3266" t="str">
            <v/>
          </cell>
        </row>
        <row r="3267">
          <cell r="H3267" t="str">
            <v/>
          </cell>
        </row>
        <row r="3268">
          <cell r="H3268" t="str">
            <v/>
          </cell>
        </row>
        <row r="3269">
          <cell r="H3269" t="str">
            <v/>
          </cell>
        </row>
        <row r="3270">
          <cell r="H3270" t="str">
            <v/>
          </cell>
        </row>
        <row r="3271">
          <cell r="H3271" t="str">
            <v/>
          </cell>
        </row>
        <row r="3272">
          <cell r="H3272" t="str">
            <v/>
          </cell>
        </row>
        <row r="3273">
          <cell r="H3273" t="str">
            <v/>
          </cell>
        </row>
        <row r="3274">
          <cell r="H3274" t="str">
            <v/>
          </cell>
        </row>
        <row r="3275">
          <cell r="H3275" t="str">
            <v/>
          </cell>
        </row>
        <row r="3276">
          <cell r="H3276" t="str">
            <v/>
          </cell>
        </row>
        <row r="3277">
          <cell r="H3277" t="str">
            <v/>
          </cell>
        </row>
        <row r="3278">
          <cell r="H3278" t="str">
            <v/>
          </cell>
        </row>
        <row r="3279">
          <cell r="H3279" t="str">
            <v/>
          </cell>
        </row>
        <row r="3280">
          <cell r="H3280" t="str">
            <v/>
          </cell>
        </row>
        <row r="3281">
          <cell r="H3281" t="str">
            <v/>
          </cell>
        </row>
        <row r="3282">
          <cell r="H3282" t="str">
            <v/>
          </cell>
        </row>
        <row r="3283">
          <cell r="H3283" t="str">
            <v/>
          </cell>
        </row>
        <row r="3284">
          <cell r="H3284" t="str">
            <v/>
          </cell>
        </row>
        <row r="3285">
          <cell r="H3285" t="str">
            <v/>
          </cell>
        </row>
        <row r="3286">
          <cell r="H3286" t="str">
            <v/>
          </cell>
        </row>
        <row r="3287">
          <cell r="H3287" t="str">
            <v/>
          </cell>
        </row>
        <row r="3288">
          <cell r="H3288" t="str">
            <v/>
          </cell>
        </row>
        <row r="3289">
          <cell r="H3289" t="str">
            <v/>
          </cell>
        </row>
        <row r="3290">
          <cell r="H3290" t="str">
            <v/>
          </cell>
        </row>
        <row r="3291">
          <cell r="H3291" t="str">
            <v/>
          </cell>
        </row>
        <row r="3292">
          <cell r="H3292" t="str">
            <v/>
          </cell>
        </row>
        <row r="3293">
          <cell r="H3293" t="str">
            <v/>
          </cell>
        </row>
        <row r="3294">
          <cell r="H3294" t="str">
            <v/>
          </cell>
        </row>
        <row r="3295">
          <cell r="H3295" t="str">
            <v/>
          </cell>
        </row>
        <row r="3296">
          <cell r="H3296" t="str">
            <v/>
          </cell>
        </row>
        <row r="3297">
          <cell r="H3297" t="str">
            <v/>
          </cell>
        </row>
        <row r="3298">
          <cell r="H3298" t="str">
            <v/>
          </cell>
        </row>
        <row r="3299">
          <cell r="H3299" t="str">
            <v/>
          </cell>
        </row>
        <row r="3300">
          <cell r="H3300" t="str">
            <v/>
          </cell>
        </row>
        <row r="3301">
          <cell r="H3301" t="str">
            <v/>
          </cell>
        </row>
        <row r="3302">
          <cell r="H3302" t="str">
            <v/>
          </cell>
        </row>
        <row r="3303">
          <cell r="H3303" t="str">
            <v/>
          </cell>
        </row>
        <row r="3304">
          <cell r="H3304" t="str">
            <v/>
          </cell>
        </row>
        <row r="3305">
          <cell r="H3305" t="str">
            <v/>
          </cell>
        </row>
        <row r="3306">
          <cell r="H3306" t="str">
            <v/>
          </cell>
        </row>
        <row r="3307">
          <cell r="H3307" t="str">
            <v/>
          </cell>
        </row>
        <row r="3308">
          <cell r="H3308" t="str">
            <v/>
          </cell>
        </row>
        <row r="3309">
          <cell r="H3309" t="str">
            <v/>
          </cell>
        </row>
        <row r="3310">
          <cell r="H3310" t="str">
            <v/>
          </cell>
        </row>
        <row r="3311">
          <cell r="H3311" t="str">
            <v/>
          </cell>
        </row>
        <row r="3312">
          <cell r="H3312" t="str">
            <v/>
          </cell>
        </row>
        <row r="3313">
          <cell r="H3313" t="str">
            <v/>
          </cell>
        </row>
        <row r="3314">
          <cell r="H3314" t="str">
            <v/>
          </cell>
        </row>
        <row r="3315">
          <cell r="H3315" t="str">
            <v/>
          </cell>
        </row>
        <row r="3316">
          <cell r="H3316" t="str">
            <v/>
          </cell>
        </row>
        <row r="3317">
          <cell r="H3317" t="str">
            <v/>
          </cell>
        </row>
        <row r="3318">
          <cell r="H3318" t="str">
            <v/>
          </cell>
        </row>
        <row r="3319">
          <cell r="H3319" t="str">
            <v/>
          </cell>
        </row>
        <row r="3320">
          <cell r="H3320" t="str">
            <v/>
          </cell>
        </row>
        <row r="3321">
          <cell r="H3321" t="str">
            <v/>
          </cell>
        </row>
        <row r="3322">
          <cell r="H3322" t="str">
            <v/>
          </cell>
        </row>
        <row r="3323">
          <cell r="H3323" t="str">
            <v/>
          </cell>
        </row>
        <row r="3324">
          <cell r="H3324" t="str">
            <v/>
          </cell>
        </row>
        <row r="3325">
          <cell r="H3325" t="str">
            <v/>
          </cell>
        </row>
        <row r="3326">
          <cell r="H3326" t="str">
            <v/>
          </cell>
        </row>
        <row r="3327">
          <cell r="H3327" t="str">
            <v/>
          </cell>
        </row>
        <row r="3328">
          <cell r="H3328" t="str">
            <v/>
          </cell>
        </row>
        <row r="3329">
          <cell r="H3329" t="str">
            <v/>
          </cell>
        </row>
        <row r="3330">
          <cell r="H3330" t="str">
            <v/>
          </cell>
        </row>
        <row r="3331">
          <cell r="H3331" t="str">
            <v/>
          </cell>
        </row>
        <row r="3332">
          <cell r="H3332" t="str">
            <v/>
          </cell>
        </row>
        <row r="3333">
          <cell r="H3333" t="str">
            <v/>
          </cell>
        </row>
        <row r="3334">
          <cell r="H3334" t="str">
            <v/>
          </cell>
        </row>
        <row r="3335">
          <cell r="H3335" t="str">
            <v/>
          </cell>
        </row>
        <row r="3336">
          <cell r="H3336" t="str">
            <v/>
          </cell>
        </row>
        <row r="3337">
          <cell r="H3337" t="str">
            <v/>
          </cell>
        </row>
        <row r="3338">
          <cell r="H3338" t="str">
            <v/>
          </cell>
        </row>
        <row r="3339">
          <cell r="H3339" t="str">
            <v/>
          </cell>
        </row>
        <row r="3340">
          <cell r="H3340" t="str">
            <v/>
          </cell>
        </row>
        <row r="3341">
          <cell r="H3341" t="str">
            <v/>
          </cell>
        </row>
        <row r="3342">
          <cell r="H3342" t="str">
            <v/>
          </cell>
        </row>
        <row r="3343">
          <cell r="H3343" t="str">
            <v/>
          </cell>
        </row>
        <row r="3344">
          <cell r="H3344" t="str">
            <v/>
          </cell>
        </row>
        <row r="3345">
          <cell r="H3345" t="str">
            <v/>
          </cell>
        </row>
        <row r="3346">
          <cell r="H3346" t="str">
            <v/>
          </cell>
        </row>
        <row r="3347">
          <cell r="H3347" t="str">
            <v/>
          </cell>
        </row>
        <row r="3348">
          <cell r="H3348" t="str">
            <v/>
          </cell>
        </row>
        <row r="3349">
          <cell r="H3349" t="str">
            <v/>
          </cell>
        </row>
        <row r="3350">
          <cell r="H3350" t="str">
            <v/>
          </cell>
        </row>
        <row r="3351">
          <cell r="H3351" t="str">
            <v/>
          </cell>
        </row>
        <row r="3352">
          <cell r="H3352" t="str">
            <v/>
          </cell>
        </row>
        <row r="3353">
          <cell r="H3353" t="str">
            <v/>
          </cell>
        </row>
        <row r="3354">
          <cell r="H3354" t="str">
            <v/>
          </cell>
        </row>
        <row r="3355">
          <cell r="H3355" t="str">
            <v/>
          </cell>
        </row>
        <row r="3356">
          <cell r="H3356" t="str">
            <v/>
          </cell>
        </row>
        <row r="3357">
          <cell r="H3357" t="str">
            <v/>
          </cell>
        </row>
        <row r="3358">
          <cell r="H3358" t="str">
            <v/>
          </cell>
        </row>
        <row r="3359">
          <cell r="H3359" t="str">
            <v/>
          </cell>
        </row>
        <row r="3360">
          <cell r="H3360" t="str">
            <v/>
          </cell>
        </row>
        <row r="3361">
          <cell r="H3361" t="str">
            <v/>
          </cell>
        </row>
        <row r="3362">
          <cell r="H3362" t="str">
            <v/>
          </cell>
        </row>
        <row r="3363">
          <cell r="H3363" t="str">
            <v/>
          </cell>
        </row>
        <row r="3364">
          <cell r="H3364" t="str">
            <v/>
          </cell>
        </row>
        <row r="3365">
          <cell r="H3365" t="str">
            <v/>
          </cell>
        </row>
        <row r="3366">
          <cell r="H3366" t="str">
            <v/>
          </cell>
        </row>
        <row r="3367">
          <cell r="H3367" t="str">
            <v/>
          </cell>
        </row>
        <row r="3368">
          <cell r="H3368" t="str">
            <v/>
          </cell>
        </row>
        <row r="3369">
          <cell r="H3369" t="str">
            <v/>
          </cell>
        </row>
        <row r="3370">
          <cell r="H3370" t="str">
            <v/>
          </cell>
        </row>
        <row r="3371">
          <cell r="H3371" t="str">
            <v/>
          </cell>
        </row>
        <row r="3372">
          <cell r="H3372" t="str">
            <v/>
          </cell>
        </row>
        <row r="3373">
          <cell r="H3373" t="str">
            <v/>
          </cell>
        </row>
        <row r="3374">
          <cell r="H3374" t="str">
            <v/>
          </cell>
        </row>
        <row r="3375">
          <cell r="H3375" t="str">
            <v/>
          </cell>
        </row>
        <row r="3376">
          <cell r="H3376" t="str">
            <v/>
          </cell>
        </row>
        <row r="3377">
          <cell r="H3377" t="str">
            <v/>
          </cell>
        </row>
        <row r="3378">
          <cell r="H3378" t="str">
            <v/>
          </cell>
        </row>
        <row r="3379">
          <cell r="H3379" t="str">
            <v/>
          </cell>
        </row>
        <row r="3380">
          <cell r="H3380" t="str">
            <v/>
          </cell>
        </row>
        <row r="3381">
          <cell r="H3381" t="str">
            <v/>
          </cell>
        </row>
        <row r="3382">
          <cell r="H3382" t="str">
            <v/>
          </cell>
        </row>
        <row r="3383">
          <cell r="H3383" t="str">
            <v/>
          </cell>
        </row>
        <row r="3384">
          <cell r="H3384" t="str">
            <v/>
          </cell>
        </row>
        <row r="3385">
          <cell r="H3385" t="str">
            <v/>
          </cell>
        </row>
        <row r="3386">
          <cell r="H3386" t="str">
            <v/>
          </cell>
        </row>
        <row r="3387">
          <cell r="H3387" t="str">
            <v/>
          </cell>
        </row>
        <row r="3388">
          <cell r="H3388" t="str">
            <v/>
          </cell>
        </row>
        <row r="3389">
          <cell r="H3389" t="str">
            <v/>
          </cell>
        </row>
        <row r="3390">
          <cell r="H3390" t="str">
            <v/>
          </cell>
        </row>
        <row r="3391">
          <cell r="H3391" t="str">
            <v/>
          </cell>
        </row>
        <row r="3392">
          <cell r="H3392" t="str">
            <v/>
          </cell>
        </row>
        <row r="3393">
          <cell r="H3393" t="str">
            <v/>
          </cell>
        </row>
        <row r="3394">
          <cell r="H3394" t="str">
            <v/>
          </cell>
        </row>
        <row r="3395">
          <cell r="H3395" t="str">
            <v/>
          </cell>
        </row>
        <row r="3396">
          <cell r="H3396" t="str">
            <v/>
          </cell>
        </row>
        <row r="3397">
          <cell r="H3397" t="str">
            <v/>
          </cell>
        </row>
        <row r="3398">
          <cell r="H3398" t="str">
            <v/>
          </cell>
        </row>
        <row r="3399">
          <cell r="H3399" t="str">
            <v/>
          </cell>
        </row>
        <row r="3400">
          <cell r="H3400" t="str">
            <v/>
          </cell>
        </row>
        <row r="3401">
          <cell r="H3401" t="str">
            <v/>
          </cell>
        </row>
        <row r="3402">
          <cell r="H3402" t="str">
            <v/>
          </cell>
        </row>
        <row r="3403">
          <cell r="H3403" t="str">
            <v/>
          </cell>
        </row>
        <row r="3404">
          <cell r="H3404" t="str">
            <v/>
          </cell>
        </row>
        <row r="3405">
          <cell r="H3405" t="str">
            <v/>
          </cell>
        </row>
        <row r="3406">
          <cell r="H3406" t="str">
            <v/>
          </cell>
        </row>
        <row r="3407">
          <cell r="H3407" t="str">
            <v/>
          </cell>
        </row>
        <row r="3408">
          <cell r="H3408" t="str">
            <v/>
          </cell>
        </row>
        <row r="3409">
          <cell r="H3409" t="str">
            <v/>
          </cell>
        </row>
        <row r="3410">
          <cell r="H3410" t="str">
            <v/>
          </cell>
        </row>
        <row r="3411">
          <cell r="H3411" t="str">
            <v/>
          </cell>
        </row>
        <row r="3412">
          <cell r="H3412" t="str">
            <v/>
          </cell>
        </row>
        <row r="3413">
          <cell r="H3413" t="str">
            <v/>
          </cell>
        </row>
        <row r="3414">
          <cell r="H3414" t="str">
            <v/>
          </cell>
        </row>
        <row r="3415">
          <cell r="H3415" t="str">
            <v/>
          </cell>
        </row>
        <row r="3416">
          <cell r="H3416" t="str">
            <v/>
          </cell>
        </row>
        <row r="3417">
          <cell r="H3417" t="str">
            <v/>
          </cell>
        </row>
        <row r="3418">
          <cell r="H3418" t="str">
            <v/>
          </cell>
        </row>
        <row r="3419">
          <cell r="H3419" t="str">
            <v/>
          </cell>
        </row>
        <row r="3420">
          <cell r="H3420" t="str">
            <v/>
          </cell>
        </row>
        <row r="3421">
          <cell r="H3421" t="str">
            <v/>
          </cell>
        </row>
        <row r="3422">
          <cell r="H3422" t="str">
            <v/>
          </cell>
        </row>
        <row r="3423">
          <cell r="H3423" t="str">
            <v/>
          </cell>
        </row>
        <row r="3424">
          <cell r="H3424" t="str">
            <v/>
          </cell>
        </row>
        <row r="3425">
          <cell r="H3425" t="str">
            <v/>
          </cell>
        </row>
        <row r="3426">
          <cell r="H3426" t="str">
            <v/>
          </cell>
        </row>
        <row r="3427">
          <cell r="H3427" t="str">
            <v/>
          </cell>
        </row>
        <row r="3428">
          <cell r="H3428" t="str">
            <v/>
          </cell>
        </row>
        <row r="3429">
          <cell r="H3429" t="str">
            <v/>
          </cell>
        </row>
        <row r="3430">
          <cell r="H3430" t="str">
            <v/>
          </cell>
        </row>
        <row r="3431">
          <cell r="H3431" t="str">
            <v/>
          </cell>
        </row>
        <row r="3432">
          <cell r="H3432" t="str">
            <v/>
          </cell>
        </row>
        <row r="3433">
          <cell r="H3433" t="str">
            <v/>
          </cell>
        </row>
        <row r="3434">
          <cell r="H3434" t="str">
            <v/>
          </cell>
        </row>
        <row r="3435">
          <cell r="H3435" t="str">
            <v/>
          </cell>
        </row>
        <row r="3436">
          <cell r="H3436" t="str">
            <v/>
          </cell>
        </row>
        <row r="3437">
          <cell r="H3437" t="str">
            <v/>
          </cell>
        </row>
        <row r="3438">
          <cell r="H3438" t="str">
            <v/>
          </cell>
        </row>
        <row r="3439">
          <cell r="H3439" t="str">
            <v/>
          </cell>
        </row>
        <row r="3440">
          <cell r="H3440" t="str">
            <v/>
          </cell>
        </row>
        <row r="3441">
          <cell r="H3441" t="str">
            <v/>
          </cell>
        </row>
        <row r="3442">
          <cell r="H3442" t="str">
            <v/>
          </cell>
        </row>
        <row r="3443">
          <cell r="H3443" t="str">
            <v/>
          </cell>
        </row>
        <row r="3444">
          <cell r="H3444" t="str">
            <v/>
          </cell>
        </row>
        <row r="3445">
          <cell r="H3445" t="str">
            <v/>
          </cell>
        </row>
        <row r="3446">
          <cell r="H3446" t="str">
            <v/>
          </cell>
        </row>
        <row r="3447">
          <cell r="H3447" t="str">
            <v/>
          </cell>
        </row>
        <row r="3448">
          <cell r="H3448" t="str">
            <v/>
          </cell>
        </row>
        <row r="3449">
          <cell r="H3449" t="str">
            <v/>
          </cell>
        </row>
        <row r="3450">
          <cell r="H3450" t="str">
            <v/>
          </cell>
        </row>
        <row r="3451">
          <cell r="H3451" t="str">
            <v/>
          </cell>
        </row>
        <row r="3452">
          <cell r="H3452" t="str">
            <v/>
          </cell>
        </row>
        <row r="3453">
          <cell r="H3453" t="str">
            <v/>
          </cell>
        </row>
        <row r="3454">
          <cell r="H3454" t="str">
            <v/>
          </cell>
        </row>
        <row r="3455">
          <cell r="H3455" t="str">
            <v/>
          </cell>
        </row>
        <row r="3456">
          <cell r="H3456" t="str">
            <v/>
          </cell>
        </row>
        <row r="3457">
          <cell r="H3457" t="str">
            <v/>
          </cell>
        </row>
        <row r="3458">
          <cell r="H3458" t="str">
            <v/>
          </cell>
        </row>
        <row r="3459">
          <cell r="H3459" t="str">
            <v/>
          </cell>
        </row>
        <row r="3460">
          <cell r="H3460" t="str">
            <v/>
          </cell>
        </row>
        <row r="3461">
          <cell r="H3461" t="str">
            <v/>
          </cell>
        </row>
        <row r="3462">
          <cell r="H3462" t="str">
            <v/>
          </cell>
        </row>
        <row r="3463">
          <cell r="H3463" t="str">
            <v/>
          </cell>
        </row>
        <row r="3464">
          <cell r="H3464" t="str">
            <v/>
          </cell>
        </row>
        <row r="3465">
          <cell r="H3465" t="str">
            <v/>
          </cell>
        </row>
        <row r="3466">
          <cell r="H3466" t="str">
            <v/>
          </cell>
        </row>
        <row r="3467">
          <cell r="H3467" t="str">
            <v/>
          </cell>
        </row>
        <row r="3468">
          <cell r="H3468" t="str">
            <v/>
          </cell>
        </row>
        <row r="3469">
          <cell r="H3469" t="str">
            <v/>
          </cell>
        </row>
        <row r="3470">
          <cell r="H3470" t="str">
            <v/>
          </cell>
        </row>
        <row r="3471">
          <cell r="H3471" t="str">
            <v/>
          </cell>
        </row>
        <row r="3472">
          <cell r="H3472" t="str">
            <v/>
          </cell>
        </row>
        <row r="3473">
          <cell r="H3473" t="str">
            <v/>
          </cell>
        </row>
        <row r="3474">
          <cell r="H3474" t="str">
            <v/>
          </cell>
        </row>
        <row r="3475">
          <cell r="H3475" t="str">
            <v/>
          </cell>
        </row>
        <row r="3476">
          <cell r="H3476" t="str">
            <v/>
          </cell>
        </row>
        <row r="3477">
          <cell r="H3477" t="str">
            <v/>
          </cell>
        </row>
        <row r="3478">
          <cell r="H3478" t="str">
            <v/>
          </cell>
        </row>
        <row r="3479">
          <cell r="H3479" t="str">
            <v/>
          </cell>
        </row>
        <row r="3480">
          <cell r="H3480" t="str">
            <v/>
          </cell>
        </row>
        <row r="3481">
          <cell r="H3481" t="str">
            <v/>
          </cell>
        </row>
        <row r="3482">
          <cell r="H3482" t="str">
            <v/>
          </cell>
        </row>
        <row r="3483">
          <cell r="H3483" t="str">
            <v/>
          </cell>
        </row>
        <row r="3484">
          <cell r="H3484" t="str">
            <v/>
          </cell>
        </row>
        <row r="3485">
          <cell r="H3485" t="str">
            <v/>
          </cell>
        </row>
        <row r="3486">
          <cell r="H3486" t="str">
            <v/>
          </cell>
        </row>
        <row r="3487">
          <cell r="H3487" t="str">
            <v/>
          </cell>
        </row>
        <row r="3488">
          <cell r="H3488" t="str">
            <v/>
          </cell>
        </row>
        <row r="3489">
          <cell r="H3489" t="str">
            <v/>
          </cell>
        </row>
        <row r="3490">
          <cell r="H3490" t="str">
            <v/>
          </cell>
        </row>
        <row r="3491">
          <cell r="H3491" t="str">
            <v/>
          </cell>
        </row>
        <row r="3492">
          <cell r="H3492" t="str">
            <v/>
          </cell>
        </row>
        <row r="3493">
          <cell r="H3493" t="str">
            <v/>
          </cell>
        </row>
        <row r="3494">
          <cell r="H3494" t="str">
            <v/>
          </cell>
        </row>
        <row r="3495">
          <cell r="H3495" t="str">
            <v/>
          </cell>
        </row>
        <row r="3496">
          <cell r="H3496" t="str">
            <v/>
          </cell>
        </row>
        <row r="3497">
          <cell r="H3497" t="str">
            <v/>
          </cell>
        </row>
        <row r="3498">
          <cell r="H3498" t="str">
            <v/>
          </cell>
        </row>
        <row r="3499">
          <cell r="H3499" t="str">
            <v/>
          </cell>
        </row>
        <row r="3500">
          <cell r="H3500" t="str">
            <v/>
          </cell>
        </row>
        <row r="3501">
          <cell r="H3501" t="str">
            <v/>
          </cell>
        </row>
        <row r="3502">
          <cell r="H3502" t="str">
            <v/>
          </cell>
        </row>
        <row r="3503">
          <cell r="H3503" t="str">
            <v/>
          </cell>
        </row>
        <row r="3504">
          <cell r="H3504" t="str">
            <v/>
          </cell>
        </row>
        <row r="3505">
          <cell r="H3505" t="str">
            <v/>
          </cell>
        </row>
        <row r="3506">
          <cell r="H3506" t="str">
            <v/>
          </cell>
        </row>
        <row r="3507">
          <cell r="H3507" t="str">
            <v/>
          </cell>
        </row>
        <row r="3508">
          <cell r="H3508" t="str">
            <v/>
          </cell>
        </row>
        <row r="3509">
          <cell r="H3509" t="str">
            <v/>
          </cell>
        </row>
        <row r="3510">
          <cell r="H3510" t="str">
            <v/>
          </cell>
        </row>
        <row r="3511">
          <cell r="H3511" t="str">
            <v/>
          </cell>
        </row>
        <row r="3512">
          <cell r="H3512" t="str">
            <v/>
          </cell>
        </row>
        <row r="3513">
          <cell r="H3513" t="str">
            <v/>
          </cell>
        </row>
        <row r="3514">
          <cell r="H3514" t="str">
            <v/>
          </cell>
        </row>
        <row r="3515">
          <cell r="H3515" t="str">
            <v/>
          </cell>
        </row>
        <row r="3516">
          <cell r="H3516" t="str">
            <v/>
          </cell>
        </row>
        <row r="3517">
          <cell r="H3517" t="str">
            <v/>
          </cell>
        </row>
        <row r="3518">
          <cell r="H3518" t="str">
            <v/>
          </cell>
        </row>
        <row r="3519">
          <cell r="H3519" t="str">
            <v/>
          </cell>
        </row>
        <row r="3520">
          <cell r="H3520" t="str">
            <v/>
          </cell>
        </row>
        <row r="3521">
          <cell r="H3521" t="str">
            <v/>
          </cell>
        </row>
        <row r="3522">
          <cell r="H3522" t="str">
            <v/>
          </cell>
        </row>
        <row r="3523">
          <cell r="H3523" t="str">
            <v/>
          </cell>
        </row>
        <row r="3524">
          <cell r="H3524" t="str">
            <v/>
          </cell>
        </row>
        <row r="3525">
          <cell r="H3525" t="str">
            <v/>
          </cell>
        </row>
        <row r="3526">
          <cell r="H3526" t="str">
            <v/>
          </cell>
        </row>
        <row r="3527">
          <cell r="H3527" t="str">
            <v/>
          </cell>
        </row>
        <row r="3528">
          <cell r="H3528" t="str">
            <v/>
          </cell>
        </row>
        <row r="3529">
          <cell r="H3529" t="str">
            <v/>
          </cell>
        </row>
        <row r="3530">
          <cell r="H3530" t="str">
            <v/>
          </cell>
        </row>
        <row r="3531">
          <cell r="H3531" t="str">
            <v/>
          </cell>
        </row>
        <row r="3532">
          <cell r="H3532" t="str">
            <v/>
          </cell>
        </row>
        <row r="3533">
          <cell r="H3533" t="str">
            <v/>
          </cell>
        </row>
        <row r="3534">
          <cell r="H3534" t="str">
            <v/>
          </cell>
        </row>
        <row r="3535">
          <cell r="H3535" t="str">
            <v/>
          </cell>
        </row>
        <row r="3536">
          <cell r="H3536" t="str">
            <v/>
          </cell>
        </row>
        <row r="3537">
          <cell r="H3537" t="str">
            <v/>
          </cell>
        </row>
        <row r="3538">
          <cell r="H3538" t="str">
            <v/>
          </cell>
        </row>
        <row r="3539">
          <cell r="H3539" t="str">
            <v/>
          </cell>
        </row>
        <row r="3540">
          <cell r="H3540" t="str">
            <v/>
          </cell>
        </row>
        <row r="3541">
          <cell r="H3541" t="str">
            <v/>
          </cell>
        </row>
        <row r="3542">
          <cell r="H3542" t="str">
            <v/>
          </cell>
        </row>
        <row r="3543">
          <cell r="H3543" t="str">
            <v/>
          </cell>
        </row>
        <row r="3544">
          <cell r="H3544" t="str">
            <v/>
          </cell>
        </row>
        <row r="3545">
          <cell r="H3545" t="str">
            <v/>
          </cell>
        </row>
        <row r="3546">
          <cell r="H3546" t="str">
            <v/>
          </cell>
        </row>
        <row r="3547">
          <cell r="H3547" t="str">
            <v/>
          </cell>
        </row>
        <row r="3548">
          <cell r="H3548" t="str">
            <v/>
          </cell>
        </row>
        <row r="3549">
          <cell r="H3549" t="str">
            <v/>
          </cell>
        </row>
        <row r="3550">
          <cell r="H3550" t="str">
            <v/>
          </cell>
        </row>
        <row r="3551">
          <cell r="H3551" t="str">
            <v/>
          </cell>
        </row>
        <row r="3552">
          <cell r="H3552" t="str">
            <v/>
          </cell>
        </row>
        <row r="3553">
          <cell r="H3553" t="str">
            <v/>
          </cell>
        </row>
        <row r="3554">
          <cell r="H3554" t="str">
            <v/>
          </cell>
        </row>
        <row r="3555">
          <cell r="H3555" t="str">
            <v/>
          </cell>
        </row>
        <row r="3556">
          <cell r="H3556" t="str">
            <v/>
          </cell>
        </row>
        <row r="3557">
          <cell r="H3557" t="str">
            <v/>
          </cell>
        </row>
        <row r="3558">
          <cell r="H3558" t="str">
            <v/>
          </cell>
        </row>
        <row r="3559">
          <cell r="H3559" t="str">
            <v/>
          </cell>
        </row>
        <row r="3560">
          <cell r="H3560" t="str">
            <v/>
          </cell>
        </row>
        <row r="3561">
          <cell r="H3561" t="str">
            <v/>
          </cell>
        </row>
        <row r="3562">
          <cell r="H3562" t="str">
            <v/>
          </cell>
        </row>
        <row r="3563">
          <cell r="H3563" t="str">
            <v/>
          </cell>
        </row>
        <row r="3564">
          <cell r="H3564" t="str">
            <v/>
          </cell>
        </row>
        <row r="3565">
          <cell r="H3565" t="str">
            <v/>
          </cell>
        </row>
        <row r="3566">
          <cell r="H3566" t="str">
            <v/>
          </cell>
        </row>
        <row r="3567">
          <cell r="H3567" t="str">
            <v/>
          </cell>
        </row>
        <row r="3568">
          <cell r="H3568" t="str">
            <v/>
          </cell>
        </row>
        <row r="3569">
          <cell r="H3569" t="str">
            <v/>
          </cell>
        </row>
        <row r="3570">
          <cell r="H3570" t="str">
            <v/>
          </cell>
        </row>
        <row r="3571">
          <cell r="H3571" t="str">
            <v/>
          </cell>
        </row>
        <row r="3572">
          <cell r="H3572" t="str">
            <v/>
          </cell>
        </row>
        <row r="3573">
          <cell r="H3573" t="str">
            <v/>
          </cell>
        </row>
        <row r="3574">
          <cell r="H3574" t="str">
            <v/>
          </cell>
        </row>
        <row r="3575">
          <cell r="H3575" t="str">
            <v/>
          </cell>
        </row>
        <row r="3576">
          <cell r="H3576" t="str">
            <v/>
          </cell>
        </row>
        <row r="3577">
          <cell r="H3577" t="str">
            <v/>
          </cell>
        </row>
        <row r="3578">
          <cell r="H3578" t="str">
            <v/>
          </cell>
        </row>
        <row r="3579">
          <cell r="H3579" t="str">
            <v/>
          </cell>
        </row>
        <row r="3580">
          <cell r="H3580" t="str">
            <v/>
          </cell>
        </row>
        <row r="3581">
          <cell r="H3581" t="str">
            <v/>
          </cell>
        </row>
        <row r="3582">
          <cell r="H3582" t="str">
            <v/>
          </cell>
        </row>
        <row r="3583">
          <cell r="H3583" t="str">
            <v/>
          </cell>
        </row>
        <row r="3584">
          <cell r="H3584" t="str">
            <v/>
          </cell>
        </row>
        <row r="3585">
          <cell r="H3585" t="str">
            <v/>
          </cell>
        </row>
        <row r="3586">
          <cell r="H3586" t="str">
            <v/>
          </cell>
        </row>
        <row r="3587">
          <cell r="H3587" t="str">
            <v/>
          </cell>
        </row>
        <row r="3588">
          <cell r="H3588" t="str">
            <v/>
          </cell>
        </row>
        <row r="3589">
          <cell r="H3589" t="str">
            <v/>
          </cell>
        </row>
        <row r="3590">
          <cell r="H3590" t="str">
            <v/>
          </cell>
        </row>
        <row r="3591">
          <cell r="H3591" t="str">
            <v/>
          </cell>
        </row>
        <row r="3592">
          <cell r="H3592" t="str">
            <v/>
          </cell>
        </row>
        <row r="3593">
          <cell r="H3593" t="str">
            <v/>
          </cell>
        </row>
        <row r="3594">
          <cell r="H3594" t="str">
            <v/>
          </cell>
        </row>
        <row r="3595">
          <cell r="H3595" t="str">
            <v/>
          </cell>
        </row>
        <row r="3596">
          <cell r="H3596" t="str">
            <v/>
          </cell>
        </row>
        <row r="3597">
          <cell r="H3597" t="str">
            <v/>
          </cell>
        </row>
        <row r="3598">
          <cell r="H3598" t="str">
            <v/>
          </cell>
        </row>
        <row r="3599">
          <cell r="H3599" t="str">
            <v/>
          </cell>
        </row>
        <row r="3600">
          <cell r="H3600" t="str">
            <v/>
          </cell>
        </row>
        <row r="3601">
          <cell r="H3601" t="str">
            <v/>
          </cell>
        </row>
        <row r="3602">
          <cell r="H3602" t="str">
            <v/>
          </cell>
        </row>
        <row r="3603">
          <cell r="H3603" t="str">
            <v/>
          </cell>
        </row>
        <row r="3604">
          <cell r="H3604" t="str">
            <v/>
          </cell>
        </row>
        <row r="3605">
          <cell r="H3605" t="str">
            <v/>
          </cell>
        </row>
        <row r="3606">
          <cell r="H3606" t="str">
            <v/>
          </cell>
        </row>
        <row r="3607">
          <cell r="H3607" t="str">
            <v/>
          </cell>
        </row>
        <row r="3608">
          <cell r="H3608" t="str">
            <v/>
          </cell>
        </row>
        <row r="3609">
          <cell r="H3609" t="str">
            <v/>
          </cell>
        </row>
        <row r="3610">
          <cell r="H3610" t="str">
            <v/>
          </cell>
        </row>
        <row r="3611">
          <cell r="H3611" t="str">
            <v/>
          </cell>
        </row>
        <row r="3612">
          <cell r="H3612" t="str">
            <v/>
          </cell>
        </row>
        <row r="3613">
          <cell r="H3613" t="str">
            <v/>
          </cell>
        </row>
        <row r="3614">
          <cell r="H3614" t="str">
            <v/>
          </cell>
        </row>
        <row r="3615">
          <cell r="H3615" t="str">
            <v/>
          </cell>
        </row>
        <row r="3616">
          <cell r="H3616" t="str">
            <v/>
          </cell>
        </row>
        <row r="3617">
          <cell r="H3617" t="str">
            <v/>
          </cell>
        </row>
        <row r="3618">
          <cell r="H3618" t="str">
            <v/>
          </cell>
        </row>
        <row r="3619">
          <cell r="H3619" t="str">
            <v/>
          </cell>
        </row>
        <row r="3620">
          <cell r="H3620" t="str">
            <v/>
          </cell>
        </row>
        <row r="3621">
          <cell r="H3621" t="str">
            <v/>
          </cell>
        </row>
        <row r="3622">
          <cell r="H3622" t="str">
            <v/>
          </cell>
        </row>
        <row r="3623">
          <cell r="H3623" t="str">
            <v/>
          </cell>
        </row>
        <row r="3624">
          <cell r="H3624" t="str">
            <v/>
          </cell>
        </row>
        <row r="3625">
          <cell r="H3625" t="str">
            <v/>
          </cell>
        </row>
        <row r="3626">
          <cell r="H3626" t="str">
            <v/>
          </cell>
        </row>
        <row r="3627">
          <cell r="H3627" t="str">
            <v/>
          </cell>
        </row>
        <row r="3628">
          <cell r="H3628" t="str">
            <v/>
          </cell>
        </row>
        <row r="3629">
          <cell r="H3629" t="str">
            <v/>
          </cell>
        </row>
        <row r="3630">
          <cell r="H3630" t="str">
            <v/>
          </cell>
        </row>
        <row r="3631">
          <cell r="H3631" t="str">
            <v/>
          </cell>
        </row>
        <row r="3632">
          <cell r="H3632" t="str">
            <v/>
          </cell>
        </row>
        <row r="3633">
          <cell r="H3633" t="str">
            <v/>
          </cell>
        </row>
        <row r="3634">
          <cell r="H3634" t="str">
            <v/>
          </cell>
        </row>
        <row r="3635">
          <cell r="H3635" t="str">
            <v/>
          </cell>
        </row>
        <row r="3636">
          <cell r="H3636" t="str">
            <v/>
          </cell>
        </row>
        <row r="3637">
          <cell r="H3637" t="str">
            <v/>
          </cell>
        </row>
        <row r="3638">
          <cell r="H3638" t="str">
            <v/>
          </cell>
        </row>
        <row r="3639">
          <cell r="H3639" t="str">
            <v/>
          </cell>
        </row>
        <row r="3640">
          <cell r="H3640" t="str">
            <v/>
          </cell>
        </row>
        <row r="3641">
          <cell r="H3641" t="str">
            <v/>
          </cell>
        </row>
        <row r="3642">
          <cell r="H3642" t="str">
            <v/>
          </cell>
        </row>
        <row r="3643">
          <cell r="H3643" t="str">
            <v/>
          </cell>
        </row>
        <row r="3644">
          <cell r="H3644" t="str">
            <v/>
          </cell>
        </row>
        <row r="3645">
          <cell r="H3645" t="str">
            <v/>
          </cell>
        </row>
        <row r="3646">
          <cell r="H3646" t="str">
            <v/>
          </cell>
        </row>
        <row r="3647">
          <cell r="H3647" t="str">
            <v/>
          </cell>
        </row>
        <row r="3648">
          <cell r="H3648" t="str">
            <v/>
          </cell>
        </row>
        <row r="3649">
          <cell r="H3649" t="str">
            <v/>
          </cell>
        </row>
        <row r="3650">
          <cell r="H3650" t="str">
            <v/>
          </cell>
        </row>
        <row r="3651">
          <cell r="H3651" t="str">
            <v/>
          </cell>
        </row>
        <row r="3652">
          <cell r="H3652" t="str">
            <v/>
          </cell>
        </row>
        <row r="3653">
          <cell r="H3653" t="str">
            <v/>
          </cell>
        </row>
        <row r="3654">
          <cell r="H3654" t="str">
            <v/>
          </cell>
        </row>
        <row r="3655">
          <cell r="H3655" t="str">
            <v/>
          </cell>
        </row>
        <row r="3656">
          <cell r="H3656" t="str">
            <v/>
          </cell>
        </row>
        <row r="3657">
          <cell r="H3657" t="str">
            <v/>
          </cell>
        </row>
        <row r="3658">
          <cell r="H3658" t="str">
            <v/>
          </cell>
        </row>
        <row r="3659">
          <cell r="H3659" t="str">
            <v/>
          </cell>
        </row>
        <row r="3660">
          <cell r="H3660" t="str">
            <v/>
          </cell>
        </row>
        <row r="3661">
          <cell r="H3661" t="str">
            <v/>
          </cell>
        </row>
        <row r="3662">
          <cell r="H3662" t="str">
            <v/>
          </cell>
        </row>
        <row r="3663">
          <cell r="H3663" t="str">
            <v/>
          </cell>
        </row>
        <row r="3664">
          <cell r="H3664" t="str">
            <v/>
          </cell>
        </row>
        <row r="3665">
          <cell r="H3665" t="str">
            <v/>
          </cell>
        </row>
        <row r="3666">
          <cell r="H3666" t="str">
            <v/>
          </cell>
        </row>
        <row r="3667">
          <cell r="H3667" t="str">
            <v/>
          </cell>
        </row>
        <row r="3668">
          <cell r="H3668" t="str">
            <v/>
          </cell>
        </row>
        <row r="3669">
          <cell r="H3669" t="str">
            <v/>
          </cell>
        </row>
        <row r="3670">
          <cell r="H3670" t="str">
            <v/>
          </cell>
        </row>
        <row r="3671">
          <cell r="H3671" t="str">
            <v/>
          </cell>
        </row>
        <row r="3672">
          <cell r="H3672" t="str">
            <v/>
          </cell>
        </row>
        <row r="3673">
          <cell r="H3673" t="str">
            <v/>
          </cell>
        </row>
        <row r="3674">
          <cell r="H3674" t="str">
            <v/>
          </cell>
        </row>
        <row r="3675">
          <cell r="H3675" t="str">
            <v/>
          </cell>
        </row>
        <row r="3676">
          <cell r="H3676" t="str">
            <v/>
          </cell>
        </row>
        <row r="3677">
          <cell r="H3677" t="str">
            <v/>
          </cell>
        </row>
        <row r="3678">
          <cell r="H3678" t="str">
            <v/>
          </cell>
        </row>
        <row r="3679">
          <cell r="H3679" t="str">
            <v/>
          </cell>
        </row>
        <row r="3680">
          <cell r="H3680" t="str">
            <v/>
          </cell>
        </row>
        <row r="3681">
          <cell r="H3681" t="str">
            <v/>
          </cell>
        </row>
        <row r="3682">
          <cell r="H3682" t="str">
            <v/>
          </cell>
        </row>
        <row r="3683">
          <cell r="H3683" t="str">
            <v/>
          </cell>
        </row>
        <row r="3684">
          <cell r="H3684" t="str">
            <v/>
          </cell>
        </row>
        <row r="3685">
          <cell r="H3685" t="str">
            <v/>
          </cell>
        </row>
        <row r="3686">
          <cell r="H3686" t="str">
            <v/>
          </cell>
        </row>
        <row r="3687">
          <cell r="H3687" t="str">
            <v/>
          </cell>
        </row>
        <row r="3688">
          <cell r="H3688" t="str">
            <v/>
          </cell>
        </row>
        <row r="3689">
          <cell r="H3689" t="str">
            <v/>
          </cell>
        </row>
        <row r="3690">
          <cell r="H3690" t="str">
            <v/>
          </cell>
        </row>
        <row r="3691">
          <cell r="H3691" t="str">
            <v/>
          </cell>
        </row>
        <row r="3692">
          <cell r="H3692" t="str">
            <v/>
          </cell>
        </row>
        <row r="3693">
          <cell r="H3693" t="str">
            <v/>
          </cell>
        </row>
        <row r="3694">
          <cell r="H3694" t="str">
            <v/>
          </cell>
        </row>
        <row r="3695">
          <cell r="H3695" t="str">
            <v/>
          </cell>
        </row>
        <row r="3696">
          <cell r="H3696" t="str">
            <v/>
          </cell>
        </row>
        <row r="3697">
          <cell r="H3697" t="str">
            <v/>
          </cell>
        </row>
        <row r="3698">
          <cell r="H3698" t="str">
            <v/>
          </cell>
        </row>
        <row r="3699">
          <cell r="H3699" t="str">
            <v/>
          </cell>
        </row>
        <row r="3700">
          <cell r="H3700" t="str">
            <v/>
          </cell>
        </row>
        <row r="3701">
          <cell r="H3701" t="str">
            <v/>
          </cell>
        </row>
        <row r="3702">
          <cell r="H3702" t="str">
            <v/>
          </cell>
        </row>
        <row r="3703">
          <cell r="H3703" t="str">
            <v/>
          </cell>
        </row>
        <row r="3704">
          <cell r="H3704" t="str">
            <v/>
          </cell>
        </row>
        <row r="3705">
          <cell r="H3705" t="str">
            <v/>
          </cell>
        </row>
        <row r="3706">
          <cell r="H3706" t="str">
            <v/>
          </cell>
        </row>
        <row r="3707">
          <cell r="H3707" t="str">
            <v/>
          </cell>
        </row>
        <row r="3708">
          <cell r="H3708" t="str">
            <v/>
          </cell>
        </row>
        <row r="3709">
          <cell r="H3709" t="str">
            <v/>
          </cell>
        </row>
        <row r="3710">
          <cell r="H3710" t="str">
            <v/>
          </cell>
        </row>
        <row r="3711">
          <cell r="H3711" t="str">
            <v/>
          </cell>
        </row>
        <row r="3712">
          <cell r="H3712" t="str">
            <v/>
          </cell>
        </row>
        <row r="3713">
          <cell r="H3713" t="str">
            <v/>
          </cell>
        </row>
        <row r="3714">
          <cell r="H3714" t="str">
            <v/>
          </cell>
        </row>
        <row r="3715">
          <cell r="H3715" t="str">
            <v/>
          </cell>
        </row>
        <row r="3716">
          <cell r="H3716" t="str">
            <v/>
          </cell>
        </row>
        <row r="3717">
          <cell r="H3717" t="str">
            <v/>
          </cell>
        </row>
        <row r="3718">
          <cell r="H3718" t="str">
            <v/>
          </cell>
        </row>
        <row r="3719">
          <cell r="H3719" t="str">
            <v/>
          </cell>
        </row>
        <row r="3720">
          <cell r="H3720" t="str">
            <v/>
          </cell>
        </row>
        <row r="3721">
          <cell r="H3721" t="str">
            <v/>
          </cell>
        </row>
        <row r="3722">
          <cell r="H3722" t="str">
            <v/>
          </cell>
        </row>
        <row r="3723">
          <cell r="H3723" t="str">
            <v/>
          </cell>
        </row>
        <row r="3724">
          <cell r="H3724" t="str">
            <v/>
          </cell>
        </row>
        <row r="3725">
          <cell r="H3725" t="str">
            <v/>
          </cell>
        </row>
        <row r="3726">
          <cell r="H3726" t="str">
            <v/>
          </cell>
        </row>
        <row r="3727">
          <cell r="H3727" t="str">
            <v/>
          </cell>
        </row>
        <row r="3728">
          <cell r="H3728" t="str">
            <v/>
          </cell>
        </row>
        <row r="3729">
          <cell r="H3729" t="str">
            <v/>
          </cell>
        </row>
        <row r="3730">
          <cell r="H3730" t="str">
            <v/>
          </cell>
        </row>
        <row r="3731">
          <cell r="H3731" t="str">
            <v/>
          </cell>
        </row>
        <row r="3732">
          <cell r="H3732" t="str">
            <v/>
          </cell>
        </row>
        <row r="3733">
          <cell r="H3733" t="str">
            <v/>
          </cell>
        </row>
        <row r="3734">
          <cell r="H3734" t="str">
            <v/>
          </cell>
        </row>
        <row r="3735">
          <cell r="H3735" t="str">
            <v/>
          </cell>
        </row>
        <row r="3736">
          <cell r="H3736" t="str">
            <v/>
          </cell>
        </row>
        <row r="3737">
          <cell r="H3737" t="str">
            <v/>
          </cell>
        </row>
        <row r="3738">
          <cell r="H3738" t="str">
            <v/>
          </cell>
        </row>
        <row r="3739">
          <cell r="H3739" t="str">
            <v/>
          </cell>
        </row>
        <row r="3740">
          <cell r="H3740" t="str">
            <v/>
          </cell>
        </row>
        <row r="3741">
          <cell r="H3741" t="str">
            <v/>
          </cell>
        </row>
        <row r="3742">
          <cell r="H3742" t="str">
            <v/>
          </cell>
        </row>
        <row r="3743">
          <cell r="H3743" t="str">
            <v/>
          </cell>
        </row>
        <row r="3744">
          <cell r="H3744" t="str">
            <v/>
          </cell>
        </row>
        <row r="3745">
          <cell r="H3745" t="str">
            <v/>
          </cell>
        </row>
        <row r="3746">
          <cell r="H3746" t="str">
            <v/>
          </cell>
        </row>
        <row r="3747">
          <cell r="H3747" t="str">
            <v/>
          </cell>
        </row>
        <row r="3748">
          <cell r="H3748" t="str">
            <v/>
          </cell>
        </row>
        <row r="3749">
          <cell r="H3749" t="str">
            <v/>
          </cell>
        </row>
        <row r="3750">
          <cell r="H3750" t="str">
            <v/>
          </cell>
        </row>
        <row r="3751">
          <cell r="H3751" t="str">
            <v/>
          </cell>
        </row>
        <row r="3752">
          <cell r="H3752" t="str">
            <v/>
          </cell>
        </row>
        <row r="3753">
          <cell r="H3753" t="str">
            <v/>
          </cell>
        </row>
        <row r="3754">
          <cell r="H3754" t="str">
            <v/>
          </cell>
        </row>
        <row r="3755">
          <cell r="H3755" t="str">
            <v/>
          </cell>
        </row>
        <row r="3756">
          <cell r="H3756" t="str">
            <v/>
          </cell>
        </row>
        <row r="3757">
          <cell r="H3757" t="str">
            <v/>
          </cell>
        </row>
        <row r="3758">
          <cell r="H3758" t="str">
            <v/>
          </cell>
        </row>
        <row r="3759">
          <cell r="H3759" t="str">
            <v/>
          </cell>
        </row>
        <row r="3760">
          <cell r="H3760" t="str">
            <v/>
          </cell>
        </row>
        <row r="3761">
          <cell r="H3761" t="str">
            <v/>
          </cell>
        </row>
        <row r="3762">
          <cell r="H3762" t="str">
            <v/>
          </cell>
        </row>
        <row r="3763">
          <cell r="H3763" t="str">
            <v/>
          </cell>
        </row>
        <row r="3764">
          <cell r="H3764" t="str">
            <v/>
          </cell>
        </row>
        <row r="3765">
          <cell r="H3765" t="str">
            <v/>
          </cell>
        </row>
        <row r="3766">
          <cell r="H3766" t="str">
            <v/>
          </cell>
        </row>
        <row r="3767">
          <cell r="H3767" t="str">
            <v/>
          </cell>
        </row>
        <row r="3768">
          <cell r="H3768" t="str">
            <v/>
          </cell>
        </row>
        <row r="3769">
          <cell r="H3769" t="str">
            <v/>
          </cell>
        </row>
        <row r="3770">
          <cell r="H3770" t="str">
            <v/>
          </cell>
        </row>
        <row r="3771">
          <cell r="H3771" t="str">
            <v/>
          </cell>
        </row>
        <row r="3772">
          <cell r="H3772" t="str">
            <v/>
          </cell>
        </row>
        <row r="3773">
          <cell r="H3773" t="str">
            <v/>
          </cell>
        </row>
        <row r="3774">
          <cell r="H3774" t="str">
            <v/>
          </cell>
        </row>
        <row r="3775">
          <cell r="H3775" t="str">
            <v/>
          </cell>
        </row>
        <row r="3776">
          <cell r="H3776" t="str">
            <v/>
          </cell>
        </row>
        <row r="3777">
          <cell r="H3777" t="str">
            <v/>
          </cell>
        </row>
        <row r="3778">
          <cell r="H3778" t="str">
            <v/>
          </cell>
        </row>
        <row r="3779">
          <cell r="H3779" t="str">
            <v/>
          </cell>
        </row>
        <row r="3780">
          <cell r="H3780" t="str">
            <v/>
          </cell>
        </row>
        <row r="3781">
          <cell r="H3781" t="str">
            <v/>
          </cell>
        </row>
        <row r="3782">
          <cell r="H3782" t="str">
            <v/>
          </cell>
        </row>
        <row r="3783">
          <cell r="H3783" t="str">
            <v/>
          </cell>
        </row>
        <row r="3784">
          <cell r="H3784" t="str">
            <v/>
          </cell>
        </row>
        <row r="3785">
          <cell r="H3785" t="str">
            <v/>
          </cell>
        </row>
        <row r="3786">
          <cell r="H3786" t="str">
            <v/>
          </cell>
        </row>
        <row r="3787">
          <cell r="H3787" t="str">
            <v/>
          </cell>
        </row>
        <row r="3788">
          <cell r="H3788" t="str">
            <v/>
          </cell>
        </row>
        <row r="3789">
          <cell r="H3789" t="str">
            <v/>
          </cell>
        </row>
        <row r="3790">
          <cell r="H3790" t="str">
            <v/>
          </cell>
        </row>
        <row r="3791">
          <cell r="H3791" t="str">
            <v/>
          </cell>
        </row>
        <row r="3792">
          <cell r="H3792" t="str">
            <v/>
          </cell>
        </row>
        <row r="3793">
          <cell r="H3793" t="str">
            <v/>
          </cell>
        </row>
        <row r="3794">
          <cell r="H3794" t="str">
            <v/>
          </cell>
        </row>
        <row r="3795">
          <cell r="H3795" t="str">
            <v/>
          </cell>
        </row>
        <row r="3796">
          <cell r="H3796" t="str">
            <v/>
          </cell>
        </row>
        <row r="3797">
          <cell r="H3797" t="str">
            <v/>
          </cell>
        </row>
        <row r="3798">
          <cell r="H3798" t="str">
            <v/>
          </cell>
        </row>
        <row r="3799">
          <cell r="H3799" t="str">
            <v/>
          </cell>
        </row>
        <row r="3800">
          <cell r="H3800" t="str">
            <v/>
          </cell>
        </row>
        <row r="3801">
          <cell r="H3801" t="str">
            <v/>
          </cell>
        </row>
        <row r="3802">
          <cell r="H3802" t="str">
            <v/>
          </cell>
        </row>
        <row r="3803">
          <cell r="H3803" t="str">
            <v/>
          </cell>
        </row>
        <row r="3804">
          <cell r="H3804" t="str">
            <v/>
          </cell>
        </row>
        <row r="3805">
          <cell r="H3805" t="str">
            <v/>
          </cell>
        </row>
        <row r="3806">
          <cell r="H3806" t="str">
            <v/>
          </cell>
        </row>
        <row r="3807">
          <cell r="H3807" t="str">
            <v/>
          </cell>
        </row>
        <row r="3808">
          <cell r="H3808" t="str">
            <v/>
          </cell>
        </row>
        <row r="3809">
          <cell r="H3809" t="str">
            <v/>
          </cell>
        </row>
        <row r="3810">
          <cell r="H3810" t="str">
            <v/>
          </cell>
        </row>
        <row r="3811">
          <cell r="H3811" t="str">
            <v/>
          </cell>
        </row>
        <row r="3812">
          <cell r="H3812" t="str">
            <v/>
          </cell>
        </row>
        <row r="3813">
          <cell r="H3813" t="str">
            <v/>
          </cell>
        </row>
        <row r="3814">
          <cell r="H3814" t="str">
            <v/>
          </cell>
        </row>
        <row r="3815">
          <cell r="H3815" t="str">
            <v/>
          </cell>
        </row>
        <row r="3816">
          <cell r="H3816" t="str">
            <v/>
          </cell>
        </row>
        <row r="3817">
          <cell r="H3817" t="str">
            <v/>
          </cell>
        </row>
        <row r="3818">
          <cell r="H3818" t="str">
            <v/>
          </cell>
        </row>
        <row r="3819">
          <cell r="H3819" t="str">
            <v/>
          </cell>
        </row>
        <row r="3820">
          <cell r="H3820" t="str">
            <v/>
          </cell>
        </row>
        <row r="3821">
          <cell r="H3821" t="str">
            <v/>
          </cell>
        </row>
        <row r="3822">
          <cell r="H3822" t="str">
            <v/>
          </cell>
        </row>
        <row r="3823">
          <cell r="H3823" t="str">
            <v/>
          </cell>
        </row>
        <row r="3824">
          <cell r="H3824" t="str">
            <v/>
          </cell>
        </row>
        <row r="3825">
          <cell r="H3825" t="str">
            <v/>
          </cell>
        </row>
        <row r="3826">
          <cell r="H3826" t="str">
            <v/>
          </cell>
        </row>
        <row r="3827">
          <cell r="H3827" t="str">
            <v/>
          </cell>
        </row>
        <row r="3828">
          <cell r="H3828" t="str">
            <v/>
          </cell>
        </row>
        <row r="3829">
          <cell r="H3829" t="str">
            <v/>
          </cell>
        </row>
        <row r="3830">
          <cell r="H3830" t="str">
            <v/>
          </cell>
        </row>
        <row r="3831">
          <cell r="H3831" t="str">
            <v/>
          </cell>
        </row>
        <row r="3832">
          <cell r="H3832" t="str">
            <v/>
          </cell>
        </row>
        <row r="3833">
          <cell r="H3833" t="str">
            <v/>
          </cell>
        </row>
        <row r="3834">
          <cell r="H3834" t="str">
            <v/>
          </cell>
        </row>
        <row r="3835">
          <cell r="H3835" t="str">
            <v/>
          </cell>
        </row>
        <row r="3836">
          <cell r="H3836" t="str">
            <v/>
          </cell>
        </row>
        <row r="3837">
          <cell r="H3837" t="str">
            <v/>
          </cell>
        </row>
        <row r="3838">
          <cell r="H3838" t="str">
            <v/>
          </cell>
        </row>
        <row r="3839">
          <cell r="H3839" t="str">
            <v/>
          </cell>
        </row>
        <row r="3840">
          <cell r="H3840" t="str">
            <v/>
          </cell>
        </row>
        <row r="3841">
          <cell r="H3841" t="str">
            <v/>
          </cell>
        </row>
        <row r="3842">
          <cell r="H3842" t="str">
            <v/>
          </cell>
        </row>
        <row r="3843">
          <cell r="H3843" t="str">
            <v/>
          </cell>
        </row>
        <row r="3844">
          <cell r="H3844" t="str">
            <v/>
          </cell>
        </row>
        <row r="3845">
          <cell r="H3845" t="str">
            <v/>
          </cell>
        </row>
        <row r="3846">
          <cell r="H3846" t="str">
            <v/>
          </cell>
        </row>
        <row r="3847">
          <cell r="H3847" t="str">
            <v/>
          </cell>
        </row>
        <row r="3848">
          <cell r="H3848" t="str">
            <v/>
          </cell>
        </row>
        <row r="3849">
          <cell r="H3849" t="str">
            <v/>
          </cell>
        </row>
        <row r="3850">
          <cell r="H3850" t="str">
            <v/>
          </cell>
        </row>
        <row r="3851">
          <cell r="H3851" t="str">
            <v/>
          </cell>
        </row>
        <row r="3852">
          <cell r="H3852" t="str">
            <v/>
          </cell>
        </row>
        <row r="3853">
          <cell r="H3853" t="str">
            <v/>
          </cell>
        </row>
        <row r="3854">
          <cell r="H3854" t="str">
            <v/>
          </cell>
        </row>
        <row r="3855">
          <cell r="H3855" t="str">
            <v/>
          </cell>
        </row>
        <row r="3856">
          <cell r="H3856" t="str">
            <v/>
          </cell>
        </row>
        <row r="3857">
          <cell r="H3857" t="str">
            <v/>
          </cell>
        </row>
        <row r="3858">
          <cell r="H3858" t="str">
            <v/>
          </cell>
        </row>
        <row r="3859">
          <cell r="H3859" t="str">
            <v/>
          </cell>
        </row>
        <row r="3860">
          <cell r="H3860" t="str">
            <v/>
          </cell>
        </row>
        <row r="3861">
          <cell r="H3861" t="str">
            <v/>
          </cell>
        </row>
        <row r="3862">
          <cell r="H3862" t="str">
            <v/>
          </cell>
        </row>
        <row r="3863">
          <cell r="H3863" t="str">
            <v/>
          </cell>
        </row>
        <row r="3864">
          <cell r="H3864" t="str">
            <v/>
          </cell>
        </row>
        <row r="3865">
          <cell r="H3865" t="str">
            <v/>
          </cell>
        </row>
        <row r="3866">
          <cell r="H3866" t="str">
            <v/>
          </cell>
        </row>
        <row r="3867">
          <cell r="H3867" t="str">
            <v/>
          </cell>
        </row>
        <row r="3868">
          <cell r="H3868" t="str">
            <v/>
          </cell>
        </row>
        <row r="3869">
          <cell r="H3869" t="str">
            <v/>
          </cell>
        </row>
        <row r="3870">
          <cell r="H3870" t="str">
            <v/>
          </cell>
        </row>
        <row r="3871">
          <cell r="H3871" t="str">
            <v/>
          </cell>
        </row>
        <row r="3872">
          <cell r="H3872" t="str">
            <v/>
          </cell>
        </row>
        <row r="3873">
          <cell r="H3873" t="str">
            <v/>
          </cell>
        </row>
        <row r="3874">
          <cell r="H3874" t="str">
            <v/>
          </cell>
        </row>
        <row r="3875">
          <cell r="H3875" t="str">
            <v/>
          </cell>
        </row>
        <row r="3876">
          <cell r="H3876" t="str">
            <v/>
          </cell>
        </row>
        <row r="3877">
          <cell r="H3877" t="str">
            <v/>
          </cell>
        </row>
        <row r="3878">
          <cell r="H3878" t="str">
            <v/>
          </cell>
        </row>
        <row r="3879">
          <cell r="H3879" t="str">
            <v/>
          </cell>
        </row>
        <row r="3880">
          <cell r="H3880" t="str">
            <v/>
          </cell>
        </row>
        <row r="3881">
          <cell r="H3881" t="str">
            <v/>
          </cell>
        </row>
        <row r="3882">
          <cell r="H3882" t="str">
            <v/>
          </cell>
        </row>
        <row r="3883">
          <cell r="H3883" t="str">
            <v/>
          </cell>
        </row>
        <row r="3884">
          <cell r="H3884" t="str">
            <v/>
          </cell>
        </row>
        <row r="3885">
          <cell r="H3885" t="str">
            <v/>
          </cell>
        </row>
        <row r="3886">
          <cell r="H3886" t="str">
            <v/>
          </cell>
        </row>
        <row r="3887">
          <cell r="H3887" t="str">
            <v/>
          </cell>
        </row>
        <row r="3888">
          <cell r="H3888" t="str">
            <v/>
          </cell>
        </row>
        <row r="3889">
          <cell r="H3889" t="str">
            <v/>
          </cell>
        </row>
        <row r="3890">
          <cell r="H3890" t="str">
            <v/>
          </cell>
        </row>
        <row r="3891">
          <cell r="H3891" t="str">
            <v/>
          </cell>
        </row>
        <row r="3892">
          <cell r="H3892" t="str">
            <v/>
          </cell>
        </row>
        <row r="3893">
          <cell r="H3893" t="str">
            <v/>
          </cell>
        </row>
        <row r="3894">
          <cell r="H3894" t="str">
            <v/>
          </cell>
        </row>
        <row r="3895">
          <cell r="H3895" t="str">
            <v/>
          </cell>
        </row>
        <row r="3896">
          <cell r="H3896" t="str">
            <v/>
          </cell>
        </row>
        <row r="3897">
          <cell r="H3897" t="str">
            <v/>
          </cell>
        </row>
        <row r="3898">
          <cell r="H3898" t="str">
            <v/>
          </cell>
        </row>
        <row r="3899">
          <cell r="H3899" t="str">
            <v/>
          </cell>
        </row>
        <row r="3900">
          <cell r="H3900" t="str">
            <v/>
          </cell>
        </row>
        <row r="3901">
          <cell r="H3901" t="str">
            <v/>
          </cell>
        </row>
        <row r="3902">
          <cell r="H3902" t="str">
            <v/>
          </cell>
        </row>
        <row r="3903">
          <cell r="H3903" t="str">
            <v/>
          </cell>
        </row>
        <row r="3904">
          <cell r="H3904" t="str">
            <v/>
          </cell>
        </row>
        <row r="3905">
          <cell r="H3905" t="str">
            <v/>
          </cell>
        </row>
        <row r="3906">
          <cell r="H3906" t="str">
            <v/>
          </cell>
        </row>
        <row r="3907">
          <cell r="H3907" t="str">
            <v/>
          </cell>
        </row>
        <row r="3908">
          <cell r="H3908" t="str">
            <v/>
          </cell>
        </row>
        <row r="3909">
          <cell r="H3909" t="str">
            <v/>
          </cell>
        </row>
        <row r="3910">
          <cell r="H3910" t="str">
            <v/>
          </cell>
        </row>
        <row r="3911">
          <cell r="H3911" t="str">
            <v/>
          </cell>
        </row>
        <row r="3912">
          <cell r="H3912" t="str">
            <v/>
          </cell>
        </row>
        <row r="3913">
          <cell r="H3913" t="str">
            <v/>
          </cell>
        </row>
        <row r="3914">
          <cell r="H3914" t="str">
            <v/>
          </cell>
        </row>
        <row r="3915">
          <cell r="H3915" t="str">
            <v/>
          </cell>
        </row>
        <row r="3916">
          <cell r="H3916" t="str">
            <v/>
          </cell>
        </row>
        <row r="3917">
          <cell r="H3917" t="str">
            <v/>
          </cell>
        </row>
        <row r="3918">
          <cell r="H3918" t="str">
            <v/>
          </cell>
        </row>
        <row r="3919">
          <cell r="H3919" t="str">
            <v/>
          </cell>
        </row>
        <row r="3920">
          <cell r="H3920" t="str">
            <v/>
          </cell>
        </row>
        <row r="3921">
          <cell r="H3921" t="str">
            <v/>
          </cell>
        </row>
        <row r="3922">
          <cell r="H3922" t="str">
            <v/>
          </cell>
        </row>
        <row r="3923">
          <cell r="H3923" t="str">
            <v/>
          </cell>
        </row>
        <row r="3924">
          <cell r="H3924" t="str">
            <v/>
          </cell>
        </row>
        <row r="3925">
          <cell r="H3925" t="str">
            <v/>
          </cell>
        </row>
        <row r="3926">
          <cell r="H3926" t="str">
            <v/>
          </cell>
        </row>
        <row r="3927">
          <cell r="H3927" t="str">
            <v/>
          </cell>
        </row>
        <row r="3928">
          <cell r="H3928" t="str">
            <v/>
          </cell>
        </row>
        <row r="3929">
          <cell r="H3929" t="str">
            <v/>
          </cell>
        </row>
        <row r="3930">
          <cell r="H3930" t="str">
            <v/>
          </cell>
        </row>
        <row r="3931">
          <cell r="H3931" t="str">
            <v/>
          </cell>
        </row>
        <row r="3932">
          <cell r="H3932" t="str">
            <v/>
          </cell>
        </row>
        <row r="3933">
          <cell r="H3933" t="str">
            <v/>
          </cell>
        </row>
        <row r="3934">
          <cell r="H3934" t="str">
            <v/>
          </cell>
        </row>
        <row r="3935">
          <cell r="H3935" t="str">
            <v/>
          </cell>
        </row>
        <row r="3936">
          <cell r="H3936" t="str">
            <v/>
          </cell>
        </row>
        <row r="3937">
          <cell r="H3937" t="str">
            <v/>
          </cell>
        </row>
        <row r="3938">
          <cell r="H3938" t="str">
            <v/>
          </cell>
        </row>
        <row r="3939">
          <cell r="H3939" t="str">
            <v/>
          </cell>
        </row>
        <row r="3940">
          <cell r="H3940" t="str">
            <v/>
          </cell>
        </row>
        <row r="3941">
          <cell r="H3941" t="str">
            <v/>
          </cell>
        </row>
        <row r="3942">
          <cell r="H3942" t="str">
            <v/>
          </cell>
        </row>
        <row r="3943">
          <cell r="H3943" t="str">
            <v/>
          </cell>
        </row>
        <row r="3944">
          <cell r="H3944" t="str">
            <v/>
          </cell>
        </row>
        <row r="3945">
          <cell r="H3945" t="str">
            <v/>
          </cell>
        </row>
        <row r="3946">
          <cell r="H3946" t="str">
            <v/>
          </cell>
        </row>
        <row r="3947">
          <cell r="H3947" t="str">
            <v/>
          </cell>
        </row>
        <row r="3948">
          <cell r="H3948" t="str">
            <v/>
          </cell>
        </row>
        <row r="3949">
          <cell r="H3949" t="str">
            <v/>
          </cell>
        </row>
        <row r="3950">
          <cell r="H3950" t="str">
            <v/>
          </cell>
        </row>
        <row r="3951">
          <cell r="H3951" t="str">
            <v/>
          </cell>
        </row>
        <row r="3952">
          <cell r="H3952" t="str">
            <v/>
          </cell>
        </row>
        <row r="3953">
          <cell r="H3953" t="str">
            <v/>
          </cell>
        </row>
        <row r="3954">
          <cell r="H3954" t="str">
            <v/>
          </cell>
        </row>
        <row r="3955">
          <cell r="H3955" t="str">
            <v/>
          </cell>
        </row>
        <row r="3956">
          <cell r="H3956" t="str">
            <v/>
          </cell>
        </row>
        <row r="3957">
          <cell r="H3957" t="str">
            <v/>
          </cell>
        </row>
        <row r="3958">
          <cell r="H3958" t="str">
            <v/>
          </cell>
        </row>
        <row r="3959">
          <cell r="H3959" t="str">
            <v/>
          </cell>
        </row>
        <row r="3960">
          <cell r="H3960" t="str">
            <v/>
          </cell>
        </row>
        <row r="3961">
          <cell r="H3961" t="str">
            <v/>
          </cell>
        </row>
        <row r="3962">
          <cell r="H3962" t="str">
            <v/>
          </cell>
        </row>
        <row r="3963">
          <cell r="H3963" t="str">
            <v/>
          </cell>
        </row>
        <row r="3964">
          <cell r="H3964" t="str">
            <v/>
          </cell>
        </row>
        <row r="3965">
          <cell r="H3965" t="str">
            <v/>
          </cell>
        </row>
        <row r="3966">
          <cell r="H3966" t="str">
            <v/>
          </cell>
        </row>
        <row r="3967">
          <cell r="H3967" t="str">
            <v/>
          </cell>
        </row>
        <row r="3968">
          <cell r="H3968" t="str">
            <v/>
          </cell>
        </row>
        <row r="3969">
          <cell r="H3969" t="str">
            <v/>
          </cell>
        </row>
        <row r="3970">
          <cell r="H3970" t="str">
            <v/>
          </cell>
        </row>
        <row r="3971">
          <cell r="H3971" t="str">
            <v/>
          </cell>
        </row>
        <row r="3972">
          <cell r="H3972" t="str">
            <v/>
          </cell>
        </row>
        <row r="3973">
          <cell r="H3973" t="str">
            <v/>
          </cell>
        </row>
        <row r="3974">
          <cell r="H3974" t="str">
            <v/>
          </cell>
        </row>
        <row r="3975">
          <cell r="H3975" t="str">
            <v/>
          </cell>
        </row>
        <row r="3976">
          <cell r="H3976" t="str">
            <v/>
          </cell>
        </row>
        <row r="3977">
          <cell r="H3977" t="str">
            <v/>
          </cell>
        </row>
        <row r="3978">
          <cell r="H3978" t="str">
            <v/>
          </cell>
        </row>
        <row r="3979">
          <cell r="H3979" t="str">
            <v/>
          </cell>
        </row>
        <row r="3980">
          <cell r="H3980" t="str">
            <v/>
          </cell>
        </row>
        <row r="3981">
          <cell r="H3981" t="str">
            <v/>
          </cell>
        </row>
        <row r="3982">
          <cell r="H3982" t="str">
            <v/>
          </cell>
        </row>
        <row r="3983">
          <cell r="H3983" t="str">
            <v/>
          </cell>
        </row>
        <row r="3984">
          <cell r="H3984" t="str">
            <v/>
          </cell>
        </row>
        <row r="3985">
          <cell r="H3985" t="str">
            <v/>
          </cell>
        </row>
        <row r="3986">
          <cell r="H3986" t="str">
            <v/>
          </cell>
        </row>
        <row r="3987">
          <cell r="H3987" t="str">
            <v/>
          </cell>
        </row>
        <row r="3988">
          <cell r="H3988" t="str">
            <v/>
          </cell>
        </row>
        <row r="3989">
          <cell r="H3989" t="str">
            <v/>
          </cell>
        </row>
        <row r="3990">
          <cell r="H3990" t="str">
            <v/>
          </cell>
        </row>
        <row r="3991">
          <cell r="H3991" t="str">
            <v/>
          </cell>
        </row>
        <row r="3992">
          <cell r="H3992" t="str">
            <v/>
          </cell>
        </row>
        <row r="3993">
          <cell r="H3993" t="str">
            <v/>
          </cell>
        </row>
        <row r="3994">
          <cell r="H3994" t="str">
            <v/>
          </cell>
        </row>
        <row r="3995">
          <cell r="H3995" t="str">
            <v/>
          </cell>
        </row>
        <row r="3996">
          <cell r="H3996" t="str">
            <v/>
          </cell>
        </row>
        <row r="3997">
          <cell r="H3997" t="str">
            <v/>
          </cell>
        </row>
        <row r="3998">
          <cell r="H3998" t="str">
            <v/>
          </cell>
        </row>
        <row r="3999">
          <cell r="H3999" t="str">
            <v/>
          </cell>
        </row>
        <row r="4000">
          <cell r="H4000" t="str">
            <v/>
          </cell>
        </row>
        <row r="4001">
          <cell r="H4001" t="str">
            <v/>
          </cell>
        </row>
        <row r="4002">
          <cell r="H4002" t="str">
            <v/>
          </cell>
        </row>
        <row r="4003">
          <cell r="H4003" t="str">
            <v/>
          </cell>
        </row>
        <row r="4004">
          <cell r="H4004" t="str">
            <v/>
          </cell>
        </row>
        <row r="4005">
          <cell r="H4005" t="str">
            <v/>
          </cell>
        </row>
        <row r="4006">
          <cell r="H4006" t="str">
            <v/>
          </cell>
        </row>
        <row r="4007">
          <cell r="H4007" t="str">
            <v/>
          </cell>
        </row>
        <row r="4008">
          <cell r="H4008" t="str">
            <v/>
          </cell>
        </row>
        <row r="4009">
          <cell r="H4009" t="str">
            <v/>
          </cell>
        </row>
        <row r="4010">
          <cell r="H4010" t="str">
            <v/>
          </cell>
        </row>
        <row r="4011">
          <cell r="H4011" t="str">
            <v/>
          </cell>
        </row>
        <row r="4012">
          <cell r="H4012" t="str">
            <v/>
          </cell>
        </row>
        <row r="4013">
          <cell r="H4013" t="str">
            <v/>
          </cell>
        </row>
        <row r="4014">
          <cell r="H4014" t="str">
            <v/>
          </cell>
        </row>
        <row r="4015">
          <cell r="H4015" t="str">
            <v/>
          </cell>
        </row>
        <row r="4016">
          <cell r="H4016" t="str">
            <v/>
          </cell>
        </row>
        <row r="4017">
          <cell r="H4017" t="str">
            <v/>
          </cell>
        </row>
        <row r="4018">
          <cell r="H4018" t="str">
            <v/>
          </cell>
        </row>
        <row r="4019">
          <cell r="H4019" t="str">
            <v/>
          </cell>
        </row>
        <row r="4020">
          <cell r="H4020" t="str">
            <v/>
          </cell>
        </row>
        <row r="4021">
          <cell r="H4021" t="str">
            <v/>
          </cell>
        </row>
        <row r="4022">
          <cell r="H4022" t="str">
            <v/>
          </cell>
        </row>
        <row r="4023">
          <cell r="H4023" t="str">
            <v/>
          </cell>
        </row>
        <row r="4024">
          <cell r="H4024" t="str">
            <v/>
          </cell>
        </row>
        <row r="4025">
          <cell r="H4025" t="str">
            <v/>
          </cell>
        </row>
        <row r="4026">
          <cell r="H4026" t="str">
            <v/>
          </cell>
        </row>
        <row r="4027">
          <cell r="H4027" t="str">
            <v/>
          </cell>
        </row>
        <row r="4028">
          <cell r="H4028" t="str">
            <v/>
          </cell>
        </row>
        <row r="4029">
          <cell r="H4029" t="str">
            <v/>
          </cell>
        </row>
        <row r="4030">
          <cell r="H4030" t="str">
            <v/>
          </cell>
        </row>
        <row r="4031">
          <cell r="H4031" t="str">
            <v/>
          </cell>
        </row>
        <row r="4032">
          <cell r="H4032" t="str">
            <v/>
          </cell>
        </row>
        <row r="4033">
          <cell r="H4033" t="str">
            <v/>
          </cell>
        </row>
        <row r="4034">
          <cell r="H4034" t="str">
            <v/>
          </cell>
        </row>
        <row r="4035">
          <cell r="H4035" t="str">
            <v/>
          </cell>
        </row>
        <row r="4036">
          <cell r="H4036" t="str">
            <v/>
          </cell>
        </row>
        <row r="4037">
          <cell r="H4037" t="str">
            <v/>
          </cell>
        </row>
        <row r="4038">
          <cell r="H4038" t="str">
            <v/>
          </cell>
        </row>
        <row r="4039">
          <cell r="H4039" t="str">
            <v/>
          </cell>
        </row>
        <row r="4040">
          <cell r="H4040" t="str">
            <v/>
          </cell>
        </row>
        <row r="4041">
          <cell r="H4041" t="str">
            <v/>
          </cell>
        </row>
        <row r="4042">
          <cell r="H4042" t="str">
            <v/>
          </cell>
        </row>
        <row r="4043">
          <cell r="H4043" t="str">
            <v/>
          </cell>
        </row>
        <row r="4044">
          <cell r="H4044" t="str">
            <v/>
          </cell>
        </row>
        <row r="4045">
          <cell r="H4045" t="str">
            <v/>
          </cell>
        </row>
        <row r="4046">
          <cell r="H4046" t="str">
            <v/>
          </cell>
        </row>
        <row r="4047">
          <cell r="H4047" t="str">
            <v/>
          </cell>
        </row>
        <row r="4048">
          <cell r="H4048" t="str">
            <v/>
          </cell>
        </row>
        <row r="4049">
          <cell r="H4049" t="str">
            <v/>
          </cell>
        </row>
        <row r="4050">
          <cell r="H4050" t="str">
            <v/>
          </cell>
        </row>
        <row r="4051">
          <cell r="H4051" t="str">
            <v/>
          </cell>
        </row>
        <row r="4052">
          <cell r="H4052" t="str">
            <v/>
          </cell>
        </row>
        <row r="4053">
          <cell r="H4053" t="str">
            <v/>
          </cell>
        </row>
        <row r="4054">
          <cell r="H4054" t="str">
            <v/>
          </cell>
        </row>
        <row r="4055">
          <cell r="H4055" t="str">
            <v/>
          </cell>
        </row>
        <row r="4056">
          <cell r="H4056" t="str">
            <v/>
          </cell>
        </row>
        <row r="4057">
          <cell r="H4057" t="str">
            <v/>
          </cell>
        </row>
        <row r="4058">
          <cell r="H4058" t="str">
            <v/>
          </cell>
        </row>
        <row r="4059">
          <cell r="H4059" t="str">
            <v/>
          </cell>
        </row>
        <row r="4060">
          <cell r="H4060" t="str">
            <v/>
          </cell>
        </row>
        <row r="4061">
          <cell r="H4061" t="str">
            <v/>
          </cell>
        </row>
        <row r="4062">
          <cell r="H4062" t="str">
            <v/>
          </cell>
        </row>
        <row r="4063">
          <cell r="H4063" t="str">
            <v/>
          </cell>
        </row>
        <row r="4064">
          <cell r="H4064" t="str">
            <v/>
          </cell>
        </row>
        <row r="4065">
          <cell r="H4065" t="str">
            <v/>
          </cell>
        </row>
        <row r="4066">
          <cell r="H4066" t="str">
            <v/>
          </cell>
        </row>
        <row r="4067">
          <cell r="H4067" t="str">
            <v/>
          </cell>
        </row>
        <row r="4068">
          <cell r="H4068" t="str">
            <v/>
          </cell>
        </row>
        <row r="4069">
          <cell r="H4069" t="str">
            <v/>
          </cell>
        </row>
        <row r="4070">
          <cell r="H4070" t="str">
            <v/>
          </cell>
        </row>
        <row r="4071">
          <cell r="H4071" t="str">
            <v/>
          </cell>
        </row>
        <row r="4072">
          <cell r="H4072" t="str">
            <v/>
          </cell>
        </row>
        <row r="4073">
          <cell r="H4073" t="str">
            <v/>
          </cell>
        </row>
        <row r="4074">
          <cell r="H4074" t="str">
            <v/>
          </cell>
        </row>
        <row r="4075">
          <cell r="H4075" t="str">
            <v/>
          </cell>
        </row>
        <row r="4076">
          <cell r="H4076" t="str">
            <v/>
          </cell>
        </row>
        <row r="4077">
          <cell r="H4077" t="str">
            <v/>
          </cell>
        </row>
        <row r="4078">
          <cell r="H4078" t="str">
            <v/>
          </cell>
        </row>
        <row r="4079">
          <cell r="H4079" t="str">
            <v/>
          </cell>
        </row>
        <row r="4080">
          <cell r="H4080" t="str">
            <v/>
          </cell>
        </row>
        <row r="4081">
          <cell r="H4081" t="str">
            <v/>
          </cell>
        </row>
        <row r="4082">
          <cell r="H4082" t="str">
            <v/>
          </cell>
        </row>
        <row r="4083">
          <cell r="H4083" t="str">
            <v/>
          </cell>
        </row>
        <row r="4084">
          <cell r="H4084" t="str">
            <v/>
          </cell>
        </row>
        <row r="4085">
          <cell r="H4085" t="str">
            <v/>
          </cell>
        </row>
        <row r="4086">
          <cell r="H4086" t="str">
            <v/>
          </cell>
        </row>
        <row r="4087">
          <cell r="H4087" t="str">
            <v/>
          </cell>
        </row>
        <row r="4088">
          <cell r="H4088" t="str">
            <v/>
          </cell>
        </row>
        <row r="4089">
          <cell r="H4089" t="str">
            <v/>
          </cell>
        </row>
        <row r="4090">
          <cell r="H4090" t="str">
            <v/>
          </cell>
        </row>
        <row r="4091">
          <cell r="H4091" t="str">
            <v/>
          </cell>
        </row>
        <row r="4092">
          <cell r="H4092" t="str">
            <v/>
          </cell>
        </row>
        <row r="4093">
          <cell r="H4093" t="str">
            <v/>
          </cell>
        </row>
        <row r="4094">
          <cell r="H4094" t="str">
            <v/>
          </cell>
        </row>
        <row r="4095">
          <cell r="H4095" t="str">
            <v/>
          </cell>
        </row>
        <row r="4096">
          <cell r="H4096" t="str">
            <v/>
          </cell>
        </row>
        <row r="4097">
          <cell r="H4097" t="str">
            <v/>
          </cell>
        </row>
        <row r="4098">
          <cell r="H4098" t="str">
            <v/>
          </cell>
        </row>
        <row r="4099">
          <cell r="H4099" t="str">
            <v/>
          </cell>
        </row>
        <row r="4100">
          <cell r="H4100" t="str">
            <v/>
          </cell>
        </row>
        <row r="4101">
          <cell r="H4101" t="str">
            <v/>
          </cell>
        </row>
        <row r="4102">
          <cell r="H4102" t="str">
            <v/>
          </cell>
        </row>
        <row r="4103">
          <cell r="H4103" t="str">
            <v/>
          </cell>
        </row>
        <row r="4104">
          <cell r="H4104" t="str">
            <v/>
          </cell>
        </row>
        <row r="4105">
          <cell r="H4105" t="str">
            <v/>
          </cell>
        </row>
        <row r="4106">
          <cell r="H4106" t="str">
            <v/>
          </cell>
        </row>
        <row r="4107">
          <cell r="H4107" t="str">
            <v/>
          </cell>
        </row>
        <row r="4108">
          <cell r="H4108" t="str">
            <v/>
          </cell>
        </row>
        <row r="4109">
          <cell r="H4109" t="str">
            <v/>
          </cell>
        </row>
        <row r="4110">
          <cell r="H4110" t="str">
            <v/>
          </cell>
        </row>
        <row r="4111">
          <cell r="H4111" t="str">
            <v/>
          </cell>
        </row>
        <row r="4112">
          <cell r="H4112" t="str">
            <v/>
          </cell>
        </row>
        <row r="4113">
          <cell r="H4113" t="str">
            <v/>
          </cell>
        </row>
        <row r="4114">
          <cell r="H4114" t="str">
            <v/>
          </cell>
        </row>
        <row r="4115">
          <cell r="H4115" t="str">
            <v/>
          </cell>
        </row>
        <row r="4116">
          <cell r="H4116" t="str">
            <v/>
          </cell>
        </row>
        <row r="4117">
          <cell r="H4117" t="str">
            <v/>
          </cell>
        </row>
        <row r="4118">
          <cell r="H4118" t="str">
            <v/>
          </cell>
        </row>
        <row r="4119">
          <cell r="H4119" t="str">
            <v/>
          </cell>
        </row>
        <row r="4120">
          <cell r="H4120" t="str">
            <v/>
          </cell>
        </row>
        <row r="4121">
          <cell r="H4121" t="str">
            <v/>
          </cell>
        </row>
        <row r="4122">
          <cell r="H4122" t="str">
            <v/>
          </cell>
        </row>
        <row r="4123">
          <cell r="H4123" t="str">
            <v/>
          </cell>
        </row>
        <row r="4124">
          <cell r="H4124" t="str">
            <v/>
          </cell>
        </row>
        <row r="4125">
          <cell r="H4125" t="str">
            <v/>
          </cell>
        </row>
        <row r="4126">
          <cell r="H4126" t="str">
            <v/>
          </cell>
        </row>
        <row r="4127">
          <cell r="H4127" t="str">
            <v/>
          </cell>
        </row>
        <row r="4128">
          <cell r="H4128" t="str">
            <v/>
          </cell>
        </row>
        <row r="4129">
          <cell r="H4129" t="str">
            <v/>
          </cell>
        </row>
        <row r="4130">
          <cell r="H4130" t="str">
            <v/>
          </cell>
        </row>
        <row r="4131">
          <cell r="H4131" t="str">
            <v/>
          </cell>
        </row>
        <row r="4132">
          <cell r="H4132" t="str">
            <v/>
          </cell>
        </row>
        <row r="4133">
          <cell r="H4133" t="str">
            <v/>
          </cell>
        </row>
        <row r="4134">
          <cell r="H4134" t="str">
            <v/>
          </cell>
        </row>
        <row r="4135">
          <cell r="H4135" t="str">
            <v/>
          </cell>
        </row>
        <row r="4136">
          <cell r="H4136" t="str">
            <v/>
          </cell>
        </row>
        <row r="4137">
          <cell r="H4137" t="str">
            <v/>
          </cell>
        </row>
        <row r="4138">
          <cell r="H4138" t="str">
            <v/>
          </cell>
        </row>
        <row r="4139">
          <cell r="H4139" t="str">
            <v/>
          </cell>
        </row>
        <row r="4140">
          <cell r="H4140" t="str">
            <v/>
          </cell>
        </row>
        <row r="4141">
          <cell r="H4141" t="str">
            <v/>
          </cell>
        </row>
        <row r="4142">
          <cell r="H4142" t="str">
            <v/>
          </cell>
        </row>
        <row r="4143">
          <cell r="H4143" t="str">
            <v/>
          </cell>
        </row>
        <row r="4144">
          <cell r="H4144" t="str">
            <v/>
          </cell>
        </row>
        <row r="4145">
          <cell r="H4145" t="str">
            <v/>
          </cell>
        </row>
        <row r="4146">
          <cell r="H4146" t="str">
            <v/>
          </cell>
        </row>
        <row r="4147">
          <cell r="H4147" t="str">
            <v/>
          </cell>
        </row>
        <row r="4148">
          <cell r="H4148" t="str">
            <v/>
          </cell>
        </row>
        <row r="4149">
          <cell r="H4149" t="str">
            <v/>
          </cell>
        </row>
        <row r="4150">
          <cell r="H4150" t="str">
            <v/>
          </cell>
        </row>
        <row r="4151">
          <cell r="H4151" t="str">
            <v/>
          </cell>
        </row>
        <row r="4152">
          <cell r="H4152" t="str">
            <v/>
          </cell>
        </row>
        <row r="4153">
          <cell r="H4153" t="str">
            <v/>
          </cell>
        </row>
        <row r="4154">
          <cell r="H4154" t="str">
            <v/>
          </cell>
        </row>
        <row r="4155">
          <cell r="H4155" t="str">
            <v/>
          </cell>
        </row>
        <row r="4156">
          <cell r="H4156" t="str">
            <v/>
          </cell>
        </row>
        <row r="4157">
          <cell r="H4157" t="str">
            <v/>
          </cell>
        </row>
        <row r="4158">
          <cell r="H4158" t="str">
            <v/>
          </cell>
        </row>
        <row r="4159">
          <cell r="H4159" t="str">
            <v/>
          </cell>
        </row>
        <row r="4160">
          <cell r="H4160" t="str">
            <v/>
          </cell>
        </row>
        <row r="4161">
          <cell r="H4161" t="str">
            <v/>
          </cell>
        </row>
        <row r="4162">
          <cell r="H4162" t="str">
            <v/>
          </cell>
        </row>
        <row r="4163">
          <cell r="H4163" t="str">
            <v/>
          </cell>
        </row>
        <row r="4164">
          <cell r="H4164" t="str">
            <v/>
          </cell>
        </row>
        <row r="4165">
          <cell r="H4165" t="str">
            <v/>
          </cell>
        </row>
        <row r="4166">
          <cell r="H4166" t="str">
            <v/>
          </cell>
        </row>
        <row r="4167">
          <cell r="H4167" t="str">
            <v/>
          </cell>
        </row>
        <row r="4168">
          <cell r="H4168" t="str">
            <v/>
          </cell>
        </row>
        <row r="4169">
          <cell r="H4169" t="str">
            <v/>
          </cell>
        </row>
        <row r="4170">
          <cell r="H4170" t="str">
            <v/>
          </cell>
        </row>
        <row r="4171">
          <cell r="H4171" t="str">
            <v/>
          </cell>
        </row>
        <row r="4172">
          <cell r="H4172" t="str">
            <v/>
          </cell>
        </row>
        <row r="4173">
          <cell r="H4173" t="str">
            <v/>
          </cell>
        </row>
        <row r="4174">
          <cell r="H4174" t="str">
            <v/>
          </cell>
        </row>
        <row r="4175">
          <cell r="H4175" t="str">
            <v/>
          </cell>
        </row>
        <row r="4176">
          <cell r="H4176" t="str">
            <v/>
          </cell>
        </row>
        <row r="4177">
          <cell r="H4177" t="str">
            <v/>
          </cell>
        </row>
        <row r="4178">
          <cell r="H4178" t="str">
            <v/>
          </cell>
        </row>
        <row r="4179">
          <cell r="H4179" t="str">
            <v/>
          </cell>
        </row>
        <row r="4180">
          <cell r="H4180" t="str">
            <v/>
          </cell>
        </row>
        <row r="4181">
          <cell r="H4181" t="str">
            <v/>
          </cell>
        </row>
        <row r="4182">
          <cell r="H4182" t="str">
            <v/>
          </cell>
        </row>
        <row r="4183">
          <cell r="H4183" t="str">
            <v/>
          </cell>
        </row>
        <row r="4184">
          <cell r="H4184" t="str">
            <v/>
          </cell>
        </row>
        <row r="4185">
          <cell r="H4185" t="str">
            <v/>
          </cell>
        </row>
        <row r="4186">
          <cell r="H4186" t="str">
            <v/>
          </cell>
        </row>
        <row r="4187">
          <cell r="H4187" t="str">
            <v/>
          </cell>
        </row>
        <row r="4188">
          <cell r="H4188" t="str">
            <v/>
          </cell>
        </row>
        <row r="4189">
          <cell r="H4189" t="str">
            <v/>
          </cell>
        </row>
        <row r="4190">
          <cell r="H4190" t="str">
            <v/>
          </cell>
        </row>
        <row r="4191">
          <cell r="H4191" t="str">
            <v/>
          </cell>
        </row>
        <row r="4192">
          <cell r="H4192" t="str">
            <v/>
          </cell>
        </row>
        <row r="4193">
          <cell r="H4193" t="str">
            <v/>
          </cell>
        </row>
        <row r="4194">
          <cell r="H4194" t="str">
            <v/>
          </cell>
        </row>
        <row r="4195">
          <cell r="H4195" t="str">
            <v/>
          </cell>
        </row>
        <row r="4196">
          <cell r="H4196" t="str">
            <v/>
          </cell>
        </row>
        <row r="4197">
          <cell r="H4197" t="str">
            <v/>
          </cell>
        </row>
        <row r="4198">
          <cell r="H4198" t="str">
            <v/>
          </cell>
        </row>
        <row r="4199">
          <cell r="H4199" t="str">
            <v/>
          </cell>
        </row>
        <row r="4200">
          <cell r="H4200" t="str">
            <v/>
          </cell>
        </row>
        <row r="4201">
          <cell r="H4201" t="str">
            <v/>
          </cell>
        </row>
        <row r="4202">
          <cell r="H4202" t="str">
            <v/>
          </cell>
        </row>
        <row r="4203">
          <cell r="H4203" t="str">
            <v/>
          </cell>
        </row>
        <row r="4204">
          <cell r="H4204" t="str">
            <v/>
          </cell>
        </row>
        <row r="4205">
          <cell r="H4205" t="str">
            <v/>
          </cell>
        </row>
        <row r="4206">
          <cell r="H4206" t="str">
            <v/>
          </cell>
        </row>
        <row r="4207">
          <cell r="H4207" t="str">
            <v/>
          </cell>
        </row>
        <row r="4208">
          <cell r="H4208" t="str">
            <v/>
          </cell>
        </row>
        <row r="4209">
          <cell r="H4209" t="str">
            <v/>
          </cell>
        </row>
        <row r="4210">
          <cell r="H4210" t="str">
            <v/>
          </cell>
        </row>
        <row r="4211">
          <cell r="H4211" t="str">
            <v/>
          </cell>
        </row>
        <row r="4212">
          <cell r="H4212" t="str">
            <v/>
          </cell>
        </row>
        <row r="4213">
          <cell r="H4213" t="str">
            <v/>
          </cell>
        </row>
        <row r="4214">
          <cell r="H4214" t="str">
            <v/>
          </cell>
        </row>
        <row r="4215">
          <cell r="H4215" t="str">
            <v/>
          </cell>
        </row>
        <row r="4216">
          <cell r="H4216" t="str">
            <v/>
          </cell>
        </row>
        <row r="4217">
          <cell r="H4217" t="str">
            <v/>
          </cell>
        </row>
        <row r="4218">
          <cell r="H4218" t="str">
            <v/>
          </cell>
        </row>
        <row r="4219">
          <cell r="H4219" t="str">
            <v/>
          </cell>
        </row>
        <row r="4220">
          <cell r="H4220" t="str">
            <v/>
          </cell>
        </row>
        <row r="4221">
          <cell r="H4221" t="str">
            <v/>
          </cell>
        </row>
        <row r="4222">
          <cell r="H4222" t="str">
            <v/>
          </cell>
        </row>
        <row r="4223">
          <cell r="H4223" t="str">
            <v/>
          </cell>
        </row>
        <row r="4224">
          <cell r="H4224" t="str">
            <v/>
          </cell>
        </row>
        <row r="4225">
          <cell r="H4225" t="str">
            <v/>
          </cell>
        </row>
        <row r="4226">
          <cell r="H4226" t="str">
            <v/>
          </cell>
        </row>
        <row r="4227">
          <cell r="H4227" t="str">
            <v/>
          </cell>
        </row>
        <row r="4228">
          <cell r="H4228" t="str">
            <v/>
          </cell>
        </row>
        <row r="4229">
          <cell r="H4229" t="str">
            <v/>
          </cell>
        </row>
        <row r="4230">
          <cell r="H4230" t="str">
            <v/>
          </cell>
        </row>
        <row r="4231">
          <cell r="H4231" t="str">
            <v/>
          </cell>
        </row>
        <row r="4232">
          <cell r="H4232" t="str">
            <v/>
          </cell>
        </row>
        <row r="4233">
          <cell r="H4233" t="str">
            <v/>
          </cell>
        </row>
        <row r="4234">
          <cell r="H4234" t="str">
            <v/>
          </cell>
        </row>
        <row r="4235">
          <cell r="H4235" t="str">
            <v/>
          </cell>
        </row>
        <row r="4236">
          <cell r="H4236" t="str">
            <v/>
          </cell>
        </row>
        <row r="4237">
          <cell r="H4237" t="str">
            <v/>
          </cell>
        </row>
        <row r="4238">
          <cell r="H4238" t="str">
            <v/>
          </cell>
        </row>
        <row r="4239">
          <cell r="H4239" t="str">
            <v/>
          </cell>
        </row>
        <row r="4240">
          <cell r="H4240" t="str">
            <v/>
          </cell>
        </row>
        <row r="4241">
          <cell r="H4241" t="str">
            <v/>
          </cell>
        </row>
        <row r="4242">
          <cell r="H4242" t="str">
            <v/>
          </cell>
        </row>
        <row r="4243">
          <cell r="H4243" t="str">
            <v/>
          </cell>
        </row>
        <row r="4244">
          <cell r="H4244" t="str">
            <v/>
          </cell>
        </row>
        <row r="4245">
          <cell r="H4245" t="str">
            <v/>
          </cell>
        </row>
        <row r="4246">
          <cell r="H4246" t="str">
            <v/>
          </cell>
        </row>
        <row r="4247">
          <cell r="H4247" t="str">
            <v/>
          </cell>
        </row>
        <row r="4248">
          <cell r="H4248" t="str">
            <v/>
          </cell>
        </row>
        <row r="4249">
          <cell r="H4249" t="str">
            <v/>
          </cell>
        </row>
        <row r="4250">
          <cell r="H4250" t="str">
            <v/>
          </cell>
        </row>
        <row r="4251">
          <cell r="H4251" t="str">
            <v/>
          </cell>
        </row>
        <row r="4252">
          <cell r="H4252" t="str">
            <v/>
          </cell>
        </row>
        <row r="4253">
          <cell r="H4253" t="str">
            <v/>
          </cell>
        </row>
        <row r="4254">
          <cell r="H4254" t="str">
            <v/>
          </cell>
        </row>
        <row r="4255">
          <cell r="H4255" t="str">
            <v/>
          </cell>
        </row>
        <row r="4256">
          <cell r="H4256" t="str">
            <v/>
          </cell>
        </row>
        <row r="4257">
          <cell r="H4257" t="str">
            <v/>
          </cell>
        </row>
        <row r="4258">
          <cell r="H4258" t="str">
            <v/>
          </cell>
        </row>
        <row r="4259">
          <cell r="H4259" t="str">
            <v/>
          </cell>
        </row>
        <row r="4260">
          <cell r="H4260" t="str">
            <v/>
          </cell>
        </row>
        <row r="4261">
          <cell r="H4261" t="str">
            <v/>
          </cell>
        </row>
        <row r="4262">
          <cell r="H4262" t="str">
            <v/>
          </cell>
        </row>
        <row r="4263">
          <cell r="H4263" t="str">
            <v/>
          </cell>
        </row>
        <row r="4264">
          <cell r="H4264" t="str">
            <v/>
          </cell>
        </row>
        <row r="4265">
          <cell r="H4265" t="str">
            <v/>
          </cell>
        </row>
        <row r="4266">
          <cell r="H4266" t="str">
            <v/>
          </cell>
        </row>
        <row r="4267">
          <cell r="H4267" t="str">
            <v/>
          </cell>
        </row>
        <row r="4268">
          <cell r="H4268" t="str">
            <v/>
          </cell>
        </row>
        <row r="4269">
          <cell r="H4269" t="str">
            <v/>
          </cell>
        </row>
        <row r="4270">
          <cell r="H4270" t="str">
            <v/>
          </cell>
        </row>
        <row r="4271">
          <cell r="H4271" t="str">
            <v/>
          </cell>
        </row>
        <row r="4272">
          <cell r="H4272" t="str">
            <v/>
          </cell>
        </row>
        <row r="4273">
          <cell r="H4273" t="str">
            <v/>
          </cell>
        </row>
        <row r="4274">
          <cell r="H4274" t="str">
            <v/>
          </cell>
        </row>
        <row r="4275">
          <cell r="H4275" t="str">
            <v/>
          </cell>
        </row>
        <row r="4276">
          <cell r="H4276" t="str">
            <v/>
          </cell>
        </row>
        <row r="4277">
          <cell r="H4277" t="str">
            <v/>
          </cell>
        </row>
        <row r="4278">
          <cell r="H4278" t="str">
            <v/>
          </cell>
        </row>
        <row r="4279">
          <cell r="H4279" t="str">
            <v/>
          </cell>
        </row>
        <row r="4280">
          <cell r="H4280" t="str">
            <v/>
          </cell>
        </row>
        <row r="4281">
          <cell r="H4281" t="str">
            <v/>
          </cell>
        </row>
        <row r="4282">
          <cell r="H4282" t="str">
            <v/>
          </cell>
        </row>
        <row r="4283">
          <cell r="H4283" t="str">
            <v/>
          </cell>
        </row>
        <row r="4284">
          <cell r="H4284" t="str">
            <v/>
          </cell>
        </row>
        <row r="4285">
          <cell r="H4285" t="str">
            <v/>
          </cell>
        </row>
        <row r="4286">
          <cell r="H4286" t="str">
            <v/>
          </cell>
        </row>
        <row r="4287">
          <cell r="H4287" t="str">
            <v/>
          </cell>
        </row>
        <row r="4288">
          <cell r="H4288" t="str">
            <v/>
          </cell>
        </row>
        <row r="4289">
          <cell r="H4289" t="str">
            <v/>
          </cell>
        </row>
        <row r="4290">
          <cell r="H4290" t="str">
            <v/>
          </cell>
        </row>
        <row r="4291">
          <cell r="H4291" t="str">
            <v/>
          </cell>
        </row>
        <row r="4292">
          <cell r="H4292" t="str">
            <v/>
          </cell>
        </row>
        <row r="4293">
          <cell r="H4293" t="str">
            <v/>
          </cell>
        </row>
        <row r="4294">
          <cell r="H4294" t="str">
            <v/>
          </cell>
        </row>
        <row r="4295">
          <cell r="H4295" t="str">
            <v/>
          </cell>
        </row>
        <row r="4296">
          <cell r="H4296" t="str">
            <v/>
          </cell>
        </row>
        <row r="4297">
          <cell r="H4297" t="str">
            <v/>
          </cell>
        </row>
        <row r="4298">
          <cell r="H4298" t="str">
            <v/>
          </cell>
        </row>
        <row r="4299">
          <cell r="H4299" t="str">
            <v/>
          </cell>
        </row>
        <row r="4300">
          <cell r="H4300" t="str">
            <v/>
          </cell>
        </row>
        <row r="4301">
          <cell r="H4301" t="str">
            <v/>
          </cell>
        </row>
        <row r="4302">
          <cell r="H4302" t="str">
            <v/>
          </cell>
        </row>
        <row r="4303">
          <cell r="H4303" t="str">
            <v/>
          </cell>
        </row>
        <row r="4304">
          <cell r="H4304" t="str">
            <v/>
          </cell>
        </row>
        <row r="4305">
          <cell r="H4305" t="str">
            <v/>
          </cell>
        </row>
        <row r="4306">
          <cell r="H4306" t="str">
            <v/>
          </cell>
        </row>
        <row r="4307">
          <cell r="H4307" t="str">
            <v/>
          </cell>
        </row>
        <row r="4308">
          <cell r="H4308" t="str">
            <v/>
          </cell>
        </row>
        <row r="4309">
          <cell r="H4309" t="str">
            <v/>
          </cell>
        </row>
        <row r="4310">
          <cell r="H4310" t="str">
            <v/>
          </cell>
        </row>
        <row r="4311">
          <cell r="H4311" t="str">
            <v/>
          </cell>
        </row>
        <row r="4312">
          <cell r="H4312" t="str">
            <v/>
          </cell>
        </row>
        <row r="4313">
          <cell r="H4313" t="str">
            <v/>
          </cell>
        </row>
        <row r="4314">
          <cell r="H4314" t="str">
            <v/>
          </cell>
        </row>
        <row r="4315">
          <cell r="H4315" t="str">
            <v/>
          </cell>
        </row>
        <row r="4316">
          <cell r="H4316" t="str">
            <v/>
          </cell>
        </row>
        <row r="4317">
          <cell r="H4317" t="str">
            <v/>
          </cell>
        </row>
        <row r="4318">
          <cell r="H4318" t="str">
            <v/>
          </cell>
        </row>
        <row r="4319">
          <cell r="H4319" t="str">
            <v/>
          </cell>
        </row>
        <row r="4320">
          <cell r="H4320" t="str">
            <v/>
          </cell>
        </row>
        <row r="4321">
          <cell r="H4321" t="str">
            <v/>
          </cell>
        </row>
        <row r="4322">
          <cell r="H4322" t="str">
            <v/>
          </cell>
        </row>
        <row r="4323">
          <cell r="H4323" t="str">
            <v/>
          </cell>
        </row>
        <row r="4324">
          <cell r="H4324" t="str">
            <v/>
          </cell>
        </row>
        <row r="4325">
          <cell r="H4325" t="str">
            <v/>
          </cell>
        </row>
        <row r="4326">
          <cell r="H4326" t="str">
            <v/>
          </cell>
        </row>
        <row r="4327">
          <cell r="H4327" t="str">
            <v/>
          </cell>
        </row>
        <row r="4328">
          <cell r="H4328" t="str">
            <v/>
          </cell>
        </row>
        <row r="4329">
          <cell r="H4329" t="str">
            <v/>
          </cell>
        </row>
        <row r="4330">
          <cell r="H4330" t="str">
            <v/>
          </cell>
        </row>
        <row r="4331">
          <cell r="H4331" t="str">
            <v/>
          </cell>
        </row>
        <row r="4332">
          <cell r="H4332" t="str">
            <v/>
          </cell>
        </row>
        <row r="4333">
          <cell r="H4333" t="str">
            <v/>
          </cell>
        </row>
        <row r="4334">
          <cell r="H4334" t="str">
            <v/>
          </cell>
        </row>
        <row r="4335">
          <cell r="H4335" t="str">
            <v/>
          </cell>
        </row>
        <row r="4336">
          <cell r="H4336" t="str">
            <v/>
          </cell>
        </row>
        <row r="4337">
          <cell r="H4337" t="str">
            <v/>
          </cell>
        </row>
        <row r="4338">
          <cell r="H4338" t="str">
            <v/>
          </cell>
        </row>
        <row r="4339">
          <cell r="H4339" t="str">
            <v/>
          </cell>
        </row>
        <row r="4340">
          <cell r="H4340" t="str">
            <v/>
          </cell>
        </row>
        <row r="4341">
          <cell r="H4341" t="str">
            <v/>
          </cell>
        </row>
        <row r="4342">
          <cell r="H4342" t="str">
            <v/>
          </cell>
        </row>
        <row r="4343">
          <cell r="H4343" t="str">
            <v/>
          </cell>
        </row>
        <row r="4344">
          <cell r="H4344" t="str">
            <v/>
          </cell>
        </row>
        <row r="4345">
          <cell r="H4345" t="str">
            <v/>
          </cell>
        </row>
        <row r="4346">
          <cell r="H4346" t="str">
            <v/>
          </cell>
        </row>
        <row r="4347">
          <cell r="H4347" t="str">
            <v/>
          </cell>
        </row>
        <row r="4348">
          <cell r="H4348" t="str">
            <v/>
          </cell>
        </row>
        <row r="4349">
          <cell r="H4349" t="str">
            <v/>
          </cell>
        </row>
        <row r="4350">
          <cell r="H4350" t="str">
            <v/>
          </cell>
        </row>
        <row r="4351">
          <cell r="H4351" t="str">
            <v/>
          </cell>
        </row>
        <row r="4352">
          <cell r="H4352" t="str">
            <v/>
          </cell>
        </row>
        <row r="4353">
          <cell r="H4353" t="str">
            <v/>
          </cell>
        </row>
        <row r="4354">
          <cell r="H4354" t="str">
            <v/>
          </cell>
        </row>
        <row r="4355">
          <cell r="H4355" t="str">
            <v/>
          </cell>
        </row>
        <row r="4356">
          <cell r="H4356" t="str">
            <v/>
          </cell>
        </row>
        <row r="4357">
          <cell r="H4357" t="str">
            <v/>
          </cell>
        </row>
        <row r="4358">
          <cell r="H4358" t="str">
            <v/>
          </cell>
        </row>
        <row r="4359">
          <cell r="H4359" t="str">
            <v/>
          </cell>
        </row>
        <row r="4360">
          <cell r="H4360" t="str">
            <v/>
          </cell>
        </row>
        <row r="4361">
          <cell r="H4361" t="str">
            <v/>
          </cell>
        </row>
        <row r="4362">
          <cell r="H4362" t="str">
            <v/>
          </cell>
        </row>
        <row r="4363">
          <cell r="H4363" t="str">
            <v/>
          </cell>
        </row>
        <row r="4364">
          <cell r="H4364" t="str">
            <v/>
          </cell>
        </row>
        <row r="4365">
          <cell r="H4365" t="str">
            <v/>
          </cell>
        </row>
        <row r="4366">
          <cell r="H4366" t="str">
            <v/>
          </cell>
        </row>
        <row r="4367">
          <cell r="H4367" t="str">
            <v/>
          </cell>
        </row>
        <row r="4368">
          <cell r="H4368" t="str">
            <v/>
          </cell>
        </row>
        <row r="4369">
          <cell r="H4369" t="str">
            <v/>
          </cell>
        </row>
        <row r="4370">
          <cell r="H4370" t="str">
            <v/>
          </cell>
        </row>
        <row r="4371">
          <cell r="H4371" t="str">
            <v/>
          </cell>
        </row>
        <row r="4372">
          <cell r="H4372" t="str">
            <v/>
          </cell>
        </row>
        <row r="4373">
          <cell r="H4373" t="str">
            <v/>
          </cell>
        </row>
        <row r="4374">
          <cell r="H4374" t="str">
            <v/>
          </cell>
        </row>
        <row r="4375">
          <cell r="H4375" t="str">
            <v/>
          </cell>
        </row>
        <row r="4376">
          <cell r="H4376" t="str">
            <v/>
          </cell>
        </row>
        <row r="4377">
          <cell r="H4377" t="str">
            <v/>
          </cell>
        </row>
        <row r="4378">
          <cell r="H4378" t="str">
            <v/>
          </cell>
        </row>
        <row r="4379">
          <cell r="H4379" t="str">
            <v/>
          </cell>
        </row>
        <row r="4380">
          <cell r="H4380" t="str">
            <v/>
          </cell>
        </row>
        <row r="4381">
          <cell r="H4381" t="str">
            <v/>
          </cell>
        </row>
        <row r="4382">
          <cell r="H4382" t="str">
            <v/>
          </cell>
        </row>
        <row r="4383">
          <cell r="H4383" t="str">
            <v/>
          </cell>
        </row>
        <row r="4384">
          <cell r="H4384" t="str">
            <v/>
          </cell>
        </row>
        <row r="4385">
          <cell r="H4385" t="str">
            <v/>
          </cell>
        </row>
        <row r="4386">
          <cell r="H4386" t="str">
            <v/>
          </cell>
        </row>
        <row r="4387">
          <cell r="H4387" t="str">
            <v/>
          </cell>
        </row>
        <row r="4388">
          <cell r="H4388" t="str">
            <v/>
          </cell>
        </row>
        <row r="4389">
          <cell r="H4389" t="str">
            <v/>
          </cell>
        </row>
        <row r="4390">
          <cell r="H4390" t="str">
            <v/>
          </cell>
        </row>
        <row r="4391">
          <cell r="H4391" t="str">
            <v/>
          </cell>
        </row>
        <row r="4392">
          <cell r="H4392" t="str">
            <v/>
          </cell>
        </row>
        <row r="4393">
          <cell r="H4393" t="str">
            <v/>
          </cell>
        </row>
        <row r="4394">
          <cell r="H4394" t="str">
            <v/>
          </cell>
        </row>
        <row r="4395">
          <cell r="H4395" t="str">
            <v/>
          </cell>
        </row>
        <row r="4396">
          <cell r="H4396" t="str">
            <v/>
          </cell>
        </row>
        <row r="4397">
          <cell r="H4397" t="str">
            <v/>
          </cell>
        </row>
        <row r="4398">
          <cell r="H4398" t="str">
            <v/>
          </cell>
        </row>
        <row r="4399">
          <cell r="H4399" t="str">
            <v/>
          </cell>
        </row>
        <row r="4400">
          <cell r="H4400" t="str">
            <v/>
          </cell>
        </row>
        <row r="4401">
          <cell r="H4401" t="str">
            <v/>
          </cell>
        </row>
        <row r="4402">
          <cell r="H4402" t="str">
            <v/>
          </cell>
        </row>
        <row r="4403">
          <cell r="H4403" t="str">
            <v/>
          </cell>
        </row>
        <row r="4404">
          <cell r="H4404" t="str">
            <v/>
          </cell>
        </row>
        <row r="4405">
          <cell r="H4405" t="str">
            <v/>
          </cell>
        </row>
        <row r="4406">
          <cell r="H4406" t="str">
            <v/>
          </cell>
        </row>
        <row r="4407">
          <cell r="H4407" t="str">
            <v/>
          </cell>
        </row>
        <row r="4408">
          <cell r="H4408" t="str">
            <v/>
          </cell>
        </row>
        <row r="4409">
          <cell r="H4409" t="str">
            <v/>
          </cell>
        </row>
        <row r="4410">
          <cell r="H4410" t="str">
            <v/>
          </cell>
        </row>
        <row r="4411">
          <cell r="H4411" t="str">
            <v/>
          </cell>
        </row>
        <row r="4412">
          <cell r="H4412" t="str">
            <v/>
          </cell>
        </row>
        <row r="4413">
          <cell r="H4413" t="str">
            <v/>
          </cell>
        </row>
        <row r="4414">
          <cell r="H4414" t="str">
            <v/>
          </cell>
        </row>
        <row r="4415">
          <cell r="H4415" t="str">
            <v/>
          </cell>
        </row>
        <row r="4416">
          <cell r="H4416" t="str">
            <v/>
          </cell>
        </row>
        <row r="4417">
          <cell r="H4417" t="str">
            <v/>
          </cell>
        </row>
        <row r="4418">
          <cell r="H4418" t="str">
            <v/>
          </cell>
        </row>
        <row r="4419">
          <cell r="H4419" t="str">
            <v/>
          </cell>
        </row>
        <row r="4420">
          <cell r="H4420" t="str">
            <v/>
          </cell>
        </row>
        <row r="4421">
          <cell r="H4421" t="str">
            <v/>
          </cell>
        </row>
        <row r="4422">
          <cell r="H4422" t="str">
            <v/>
          </cell>
        </row>
        <row r="4423">
          <cell r="H4423" t="str">
            <v/>
          </cell>
        </row>
        <row r="4424">
          <cell r="H4424" t="str">
            <v/>
          </cell>
        </row>
        <row r="4425">
          <cell r="H4425" t="str">
            <v/>
          </cell>
        </row>
        <row r="4426">
          <cell r="H4426" t="str">
            <v/>
          </cell>
        </row>
        <row r="4427">
          <cell r="H4427" t="str">
            <v/>
          </cell>
        </row>
        <row r="4428">
          <cell r="H4428" t="str">
            <v/>
          </cell>
        </row>
        <row r="4429">
          <cell r="H4429" t="str">
            <v/>
          </cell>
        </row>
        <row r="4430">
          <cell r="H4430" t="str">
            <v/>
          </cell>
        </row>
        <row r="4431">
          <cell r="H4431" t="str">
            <v/>
          </cell>
        </row>
        <row r="4432">
          <cell r="H4432" t="str">
            <v/>
          </cell>
        </row>
        <row r="4433">
          <cell r="H4433" t="str">
            <v/>
          </cell>
        </row>
        <row r="4434">
          <cell r="H4434" t="str">
            <v/>
          </cell>
        </row>
        <row r="4435">
          <cell r="H4435" t="str">
            <v/>
          </cell>
        </row>
        <row r="4436">
          <cell r="H4436" t="str">
            <v/>
          </cell>
        </row>
        <row r="4437">
          <cell r="H4437" t="str">
            <v/>
          </cell>
        </row>
        <row r="4438">
          <cell r="H4438" t="str">
            <v/>
          </cell>
        </row>
        <row r="4439">
          <cell r="H4439" t="str">
            <v/>
          </cell>
        </row>
        <row r="4440">
          <cell r="H4440" t="str">
            <v/>
          </cell>
        </row>
        <row r="4441">
          <cell r="H4441" t="str">
            <v/>
          </cell>
        </row>
        <row r="4442">
          <cell r="H4442" t="str">
            <v/>
          </cell>
        </row>
        <row r="4443">
          <cell r="H4443" t="str">
            <v/>
          </cell>
        </row>
        <row r="4444">
          <cell r="H4444" t="str">
            <v/>
          </cell>
        </row>
        <row r="4445">
          <cell r="H4445" t="str">
            <v/>
          </cell>
        </row>
        <row r="4446">
          <cell r="H4446" t="str">
            <v/>
          </cell>
        </row>
        <row r="4447">
          <cell r="H4447" t="str">
            <v/>
          </cell>
        </row>
        <row r="4448">
          <cell r="H4448" t="str">
            <v/>
          </cell>
        </row>
        <row r="4449">
          <cell r="H4449" t="str">
            <v/>
          </cell>
        </row>
        <row r="4450">
          <cell r="H4450" t="str">
            <v/>
          </cell>
        </row>
        <row r="4451">
          <cell r="H4451" t="str">
            <v/>
          </cell>
        </row>
        <row r="4452">
          <cell r="H4452" t="str">
            <v/>
          </cell>
        </row>
        <row r="4453">
          <cell r="H4453" t="str">
            <v/>
          </cell>
        </row>
        <row r="4454">
          <cell r="H4454" t="str">
            <v/>
          </cell>
        </row>
        <row r="4455">
          <cell r="H4455" t="str">
            <v/>
          </cell>
        </row>
        <row r="4456">
          <cell r="H4456" t="str">
            <v/>
          </cell>
        </row>
        <row r="4457">
          <cell r="H4457" t="str">
            <v/>
          </cell>
        </row>
        <row r="4458">
          <cell r="H4458" t="str">
            <v/>
          </cell>
        </row>
        <row r="4459">
          <cell r="H4459" t="str">
            <v/>
          </cell>
        </row>
        <row r="4460">
          <cell r="H4460" t="str">
            <v/>
          </cell>
        </row>
        <row r="4461">
          <cell r="H4461" t="str">
            <v/>
          </cell>
        </row>
        <row r="4462">
          <cell r="H4462" t="str">
            <v/>
          </cell>
        </row>
        <row r="4463">
          <cell r="H4463" t="str">
            <v/>
          </cell>
        </row>
        <row r="4464">
          <cell r="H4464" t="str">
            <v/>
          </cell>
        </row>
        <row r="4465">
          <cell r="H4465" t="str">
            <v/>
          </cell>
        </row>
        <row r="4466">
          <cell r="H4466" t="str">
            <v/>
          </cell>
        </row>
        <row r="4467">
          <cell r="H4467" t="str">
            <v/>
          </cell>
        </row>
        <row r="4468">
          <cell r="H4468" t="str">
            <v/>
          </cell>
        </row>
        <row r="4469">
          <cell r="H4469" t="str">
            <v/>
          </cell>
        </row>
        <row r="4470">
          <cell r="H4470" t="str">
            <v/>
          </cell>
        </row>
        <row r="4471">
          <cell r="H4471" t="str">
            <v/>
          </cell>
        </row>
        <row r="4472">
          <cell r="H4472" t="str">
            <v/>
          </cell>
        </row>
        <row r="4473">
          <cell r="H4473" t="str">
            <v/>
          </cell>
        </row>
        <row r="4474">
          <cell r="H4474" t="str">
            <v/>
          </cell>
        </row>
        <row r="4475">
          <cell r="H4475" t="str">
            <v/>
          </cell>
        </row>
        <row r="4476">
          <cell r="H4476" t="str">
            <v/>
          </cell>
        </row>
        <row r="4477">
          <cell r="H4477" t="str">
            <v/>
          </cell>
        </row>
        <row r="4478">
          <cell r="H4478" t="str">
            <v/>
          </cell>
        </row>
        <row r="4479">
          <cell r="H4479" t="str">
            <v/>
          </cell>
        </row>
        <row r="4480">
          <cell r="H4480" t="str">
            <v/>
          </cell>
        </row>
        <row r="4481">
          <cell r="H4481" t="str">
            <v/>
          </cell>
        </row>
        <row r="4482">
          <cell r="H4482" t="str">
            <v/>
          </cell>
        </row>
        <row r="4483">
          <cell r="H4483" t="str">
            <v/>
          </cell>
        </row>
        <row r="4484">
          <cell r="H4484" t="str">
            <v/>
          </cell>
        </row>
        <row r="4485">
          <cell r="H4485" t="str">
            <v/>
          </cell>
        </row>
        <row r="4486">
          <cell r="H4486" t="str">
            <v/>
          </cell>
        </row>
        <row r="4487">
          <cell r="H4487" t="str">
            <v/>
          </cell>
        </row>
        <row r="4488">
          <cell r="H4488" t="str">
            <v/>
          </cell>
        </row>
        <row r="4489">
          <cell r="H4489" t="str">
            <v/>
          </cell>
        </row>
        <row r="4490">
          <cell r="H4490" t="str">
            <v/>
          </cell>
        </row>
        <row r="4491">
          <cell r="H4491" t="str">
            <v/>
          </cell>
        </row>
        <row r="4492">
          <cell r="H4492" t="str">
            <v/>
          </cell>
        </row>
        <row r="4493">
          <cell r="H4493" t="str">
            <v/>
          </cell>
        </row>
        <row r="4494">
          <cell r="H4494" t="str">
            <v/>
          </cell>
        </row>
        <row r="4495">
          <cell r="H4495" t="str">
            <v/>
          </cell>
        </row>
        <row r="4496">
          <cell r="H4496" t="str">
            <v/>
          </cell>
        </row>
        <row r="4497">
          <cell r="H4497" t="str">
            <v/>
          </cell>
        </row>
        <row r="4498">
          <cell r="H4498" t="str">
            <v/>
          </cell>
        </row>
        <row r="4499">
          <cell r="H4499" t="str">
            <v/>
          </cell>
        </row>
        <row r="4500">
          <cell r="H4500" t="str">
            <v/>
          </cell>
        </row>
        <row r="4501">
          <cell r="H4501" t="str">
            <v/>
          </cell>
        </row>
        <row r="4502">
          <cell r="H4502" t="str">
            <v/>
          </cell>
        </row>
        <row r="4503">
          <cell r="H4503" t="str">
            <v/>
          </cell>
        </row>
        <row r="4504">
          <cell r="H4504" t="str">
            <v/>
          </cell>
        </row>
        <row r="4505">
          <cell r="H4505" t="str">
            <v/>
          </cell>
        </row>
        <row r="4506">
          <cell r="H4506" t="str">
            <v/>
          </cell>
        </row>
        <row r="4507">
          <cell r="H4507" t="str">
            <v/>
          </cell>
        </row>
        <row r="4508">
          <cell r="H4508" t="str">
            <v/>
          </cell>
        </row>
        <row r="4509">
          <cell r="H4509" t="str">
            <v/>
          </cell>
        </row>
        <row r="4510">
          <cell r="H4510" t="str">
            <v/>
          </cell>
        </row>
        <row r="4511">
          <cell r="H4511" t="str">
            <v/>
          </cell>
        </row>
        <row r="4512">
          <cell r="H4512" t="str">
            <v/>
          </cell>
        </row>
        <row r="4513">
          <cell r="H4513" t="str">
            <v/>
          </cell>
        </row>
        <row r="4514">
          <cell r="H4514" t="str">
            <v/>
          </cell>
        </row>
        <row r="4515">
          <cell r="H4515" t="str">
            <v/>
          </cell>
        </row>
        <row r="4516">
          <cell r="H4516" t="str">
            <v/>
          </cell>
        </row>
        <row r="4517">
          <cell r="H4517" t="str">
            <v/>
          </cell>
        </row>
        <row r="4518">
          <cell r="H4518" t="str">
            <v/>
          </cell>
        </row>
        <row r="4519">
          <cell r="H4519" t="str">
            <v/>
          </cell>
        </row>
        <row r="4520">
          <cell r="H4520" t="str">
            <v/>
          </cell>
        </row>
        <row r="4521">
          <cell r="H4521" t="str">
            <v/>
          </cell>
        </row>
        <row r="4522">
          <cell r="H4522" t="str">
            <v/>
          </cell>
        </row>
        <row r="4523">
          <cell r="H4523" t="str">
            <v/>
          </cell>
        </row>
        <row r="4524">
          <cell r="H4524" t="str">
            <v/>
          </cell>
        </row>
        <row r="4525">
          <cell r="H4525" t="str">
            <v/>
          </cell>
        </row>
        <row r="4526">
          <cell r="H4526" t="str">
            <v/>
          </cell>
        </row>
        <row r="4527">
          <cell r="H4527" t="str">
            <v/>
          </cell>
        </row>
        <row r="4528">
          <cell r="H4528" t="str">
            <v/>
          </cell>
        </row>
        <row r="4529">
          <cell r="H4529" t="str">
            <v/>
          </cell>
        </row>
        <row r="4530">
          <cell r="H4530" t="str">
            <v/>
          </cell>
        </row>
        <row r="4531">
          <cell r="H4531" t="str">
            <v/>
          </cell>
        </row>
        <row r="4532">
          <cell r="H4532" t="str">
            <v/>
          </cell>
        </row>
        <row r="4533">
          <cell r="H4533" t="str">
            <v/>
          </cell>
        </row>
        <row r="4534">
          <cell r="H4534" t="str">
            <v/>
          </cell>
        </row>
        <row r="4535">
          <cell r="H4535" t="str">
            <v/>
          </cell>
        </row>
        <row r="4536">
          <cell r="H4536" t="str">
            <v/>
          </cell>
        </row>
        <row r="4537">
          <cell r="H4537" t="str">
            <v/>
          </cell>
        </row>
        <row r="4538">
          <cell r="H4538" t="str">
            <v/>
          </cell>
        </row>
        <row r="4539">
          <cell r="H4539" t="str">
            <v/>
          </cell>
        </row>
        <row r="4540">
          <cell r="H4540" t="str">
            <v/>
          </cell>
        </row>
        <row r="4541">
          <cell r="H4541" t="str">
            <v/>
          </cell>
        </row>
        <row r="4542">
          <cell r="H4542" t="str">
            <v/>
          </cell>
        </row>
        <row r="4543">
          <cell r="H4543" t="str">
            <v/>
          </cell>
        </row>
        <row r="4544">
          <cell r="H4544" t="str">
            <v/>
          </cell>
        </row>
        <row r="4545">
          <cell r="H4545" t="str">
            <v/>
          </cell>
        </row>
        <row r="4546">
          <cell r="H4546" t="str">
            <v/>
          </cell>
        </row>
        <row r="4547">
          <cell r="H4547" t="str">
            <v/>
          </cell>
        </row>
        <row r="4548">
          <cell r="H4548" t="str">
            <v/>
          </cell>
        </row>
        <row r="4549">
          <cell r="H4549" t="str">
            <v/>
          </cell>
        </row>
        <row r="4550">
          <cell r="H4550" t="str">
            <v/>
          </cell>
        </row>
        <row r="4551">
          <cell r="H4551" t="str">
            <v/>
          </cell>
        </row>
        <row r="4552">
          <cell r="H4552" t="str">
            <v/>
          </cell>
        </row>
        <row r="4553">
          <cell r="H4553" t="str">
            <v/>
          </cell>
        </row>
        <row r="4554">
          <cell r="H4554" t="str">
            <v/>
          </cell>
        </row>
        <row r="4555">
          <cell r="H4555" t="str">
            <v/>
          </cell>
        </row>
        <row r="4556">
          <cell r="H4556" t="str">
            <v/>
          </cell>
        </row>
        <row r="4557">
          <cell r="H4557" t="str">
            <v/>
          </cell>
        </row>
        <row r="4558">
          <cell r="H4558" t="str">
            <v/>
          </cell>
        </row>
        <row r="4559">
          <cell r="H4559" t="str">
            <v/>
          </cell>
        </row>
        <row r="4560">
          <cell r="H4560" t="str">
            <v/>
          </cell>
        </row>
        <row r="4561">
          <cell r="H4561" t="str">
            <v/>
          </cell>
        </row>
        <row r="4562">
          <cell r="H4562" t="str">
            <v/>
          </cell>
        </row>
        <row r="4563">
          <cell r="H4563" t="str">
            <v/>
          </cell>
        </row>
        <row r="4564">
          <cell r="H4564" t="str">
            <v/>
          </cell>
        </row>
        <row r="4565">
          <cell r="H4565" t="str">
            <v/>
          </cell>
        </row>
        <row r="4566">
          <cell r="H4566" t="str">
            <v/>
          </cell>
        </row>
        <row r="4567">
          <cell r="H4567" t="str">
            <v/>
          </cell>
        </row>
        <row r="4568">
          <cell r="H4568" t="str">
            <v/>
          </cell>
        </row>
        <row r="4569">
          <cell r="H4569" t="str">
            <v/>
          </cell>
        </row>
        <row r="4570">
          <cell r="H4570" t="str">
            <v/>
          </cell>
        </row>
        <row r="4571">
          <cell r="H4571" t="str">
            <v/>
          </cell>
        </row>
        <row r="4572">
          <cell r="H4572" t="str">
            <v/>
          </cell>
        </row>
        <row r="4573">
          <cell r="H4573" t="str">
            <v/>
          </cell>
        </row>
        <row r="4574">
          <cell r="H4574" t="str">
            <v/>
          </cell>
        </row>
        <row r="4575">
          <cell r="H4575" t="str">
            <v/>
          </cell>
        </row>
        <row r="4576">
          <cell r="H4576" t="str">
            <v/>
          </cell>
        </row>
        <row r="4577">
          <cell r="H4577" t="str">
            <v/>
          </cell>
        </row>
        <row r="4578">
          <cell r="H4578" t="str">
            <v/>
          </cell>
        </row>
        <row r="4579">
          <cell r="H4579" t="str">
            <v/>
          </cell>
        </row>
        <row r="4580">
          <cell r="H4580" t="str">
            <v/>
          </cell>
        </row>
        <row r="4581">
          <cell r="H4581" t="str">
            <v/>
          </cell>
        </row>
        <row r="4582">
          <cell r="H4582" t="str">
            <v/>
          </cell>
        </row>
        <row r="4583">
          <cell r="H4583" t="str">
            <v/>
          </cell>
        </row>
        <row r="4584">
          <cell r="H4584" t="str">
            <v/>
          </cell>
        </row>
        <row r="4585">
          <cell r="H4585" t="str">
            <v/>
          </cell>
        </row>
        <row r="4586">
          <cell r="H4586" t="str">
            <v/>
          </cell>
        </row>
        <row r="4587">
          <cell r="H4587" t="str">
            <v/>
          </cell>
        </row>
        <row r="4588">
          <cell r="H4588" t="str">
            <v/>
          </cell>
        </row>
        <row r="4589">
          <cell r="H4589" t="str">
            <v/>
          </cell>
        </row>
        <row r="4590">
          <cell r="H4590" t="str">
            <v/>
          </cell>
        </row>
        <row r="4591">
          <cell r="H4591" t="str">
            <v/>
          </cell>
        </row>
        <row r="4592">
          <cell r="H4592" t="str">
            <v/>
          </cell>
        </row>
        <row r="4593">
          <cell r="H4593" t="str">
            <v/>
          </cell>
        </row>
        <row r="4594">
          <cell r="H4594" t="str">
            <v/>
          </cell>
        </row>
        <row r="4595">
          <cell r="H4595" t="str">
            <v/>
          </cell>
        </row>
        <row r="4596">
          <cell r="H4596" t="str">
            <v/>
          </cell>
        </row>
        <row r="4597">
          <cell r="H4597" t="str">
            <v/>
          </cell>
        </row>
        <row r="4598">
          <cell r="H4598" t="str">
            <v/>
          </cell>
        </row>
        <row r="4599">
          <cell r="H4599" t="str">
            <v/>
          </cell>
        </row>
        <row r="4600">
          <cell r="H4600" t="str">
            <v/>
          </cell>
        </row>
        <row r="4601">
          <cell r="H4601" t="str">
            <v/>
          </cell>
        </row>
        <row r="4602">
          <cell r="H4602" t="str">
            <v/>
          </cell>
        </row>
        <row r="4603">
          <cell r="H4603" t="str">
            <v/>
          </cell>
        </row>
        <row r="4604">
          <cell r="H4604" t="str">
            <v/>
          </cell>
        </row>
        <row r="4605">
          <cell r="H4605" t="str">
            <v/>
          </cell>
        </row>
        <row r="4606">
          <cell r="H4606" t="str">
            <v/>
          </cell>
        </row>
        <row r="4607">
          <cell r="H4607" t="str">
            <v/>
          </cell>
        </row>
        <row r="4608">
          <cell r="H4608" t="str">
            <v/>
          </cell>
        </row>
        <row r="4609">
          <cell r="H4609" t="str">
            <v/>
          </cell>
        </row>
        <row r="4610">
          <cell r="H4610" t="str">
            <v/>
          </cell>
        </row>
        <row r="4611">
          <cell r="H4611" t="str">
            <v/>
          </cell>
        </row>
        <row r="4612">
          <cell r="H4612" t="str">
            <v/>
          </cell>
        </row>
        <row r="4613">
          <cell r="H4613" t="str">
            <v/>
          </cell>
        </row>
        <row r="4614">
          <cell r="H4614" t="str">
            <v/>
          </cell>
        </row>
        <row r="4615">
          <cell r="H4615" t="str">
            <v/>
          </cell>
        </row>
        <row r="4616">
          <cell r="H4616" t="str">
            <v/>
          </cell>
        </row>
        <row r="4617">
          <cell r="H4617" t="str">
            <v/>
          </cell>
        </row>
        <row r="4618">
          <cell r="H4618" t="str">
            <v/>
          </cell>
        </row>
        <row r="4619">
          <cell r="H4619" t="str">
            <v/>
          </cell>
        </row>
        <row r="4620">
          <cell r="H4620" t="str">
            <v/>
          </cell>
        </row>
        <row r="4621">
          <cell r="H4621" t="str">
            <v/>
          </cell>
        </row>
        <row r="4622">
          <cell r="H4622" t="str">
            <v/>
          </cell>
        </row>
        <row r="4623">
          <cell r="H4623" t="str">
            <v/>
          </cell>
        </row>
        <row r="4624">
          <cell r="H4624" t="str">
            <v/>
          </cell>
        </row>
        <row r="4625">
          <cell r="H4625" t="str">
            <v/>
          </cell>
        </row>
        <row r="4626">
          <cell r="H4626" t="str">
            <v/>
          </cell>
        </row>
        <row r="4627">
          <cell r="H4627" t="str">
            <v/>
          </cell>
        </row>
        <row r="4628">
          <cell r="H4628" t="str">
            <v/>
          </cell>
        </row>
        <row r="4629">
          <cell r="H4629" t="str">
            <v/>
          </cell>
        </row>
        <row r="4630">
          <cell r="H4630" t="str">
            <v/>
          </cell>
        </row>
        <row r="4631">
          <cell r="H4631" t="str">
            <v/>
          </cell>
        </row>
        <row r="4632">
          <cell r="H4632" t="str">
            <v/>
          </cell>
        </row>
        <row r="4633">
          <cell r="H4633" t="str">
            <v/>
          </cell>
        </row>
        <row r="4634">
          <cell r="H4634" t="str">
            <v/>
          </cell>
        </row>
        <row r="4635">
          <cell r="H4635" t="str">
            <v/>
          </cell>
        </row>
        <row r="4636">
          <cell r="H4636" t="str">
            <v/>
          </cell>
        </row>
        <row r="4637">
          <cell r="H4637" t="str">
            <v/>
          </cell>
        </row>
        <row r="4638">
          <cell r="H4638" t="str">
            <v/>
          </cell>
        </row>
        <row r="4639">
          <cell r="H4639" t="str">
            <v/>
          </cell>
        </row>
        <row r="4640">
          <cell r="H4640" t="str">
            <v/>
          </cell>
        </row>
        <row r="4641">
          <cell r="H4641" t="str">
            <v/>
          </cell>
        </row>
        <row r="4642">
          <cell r="H4642" t="str">
            <v/>
          </cell>
        </row>
        <row r="4643">
          <cell r="H4643" t="str">
            <v/>
          </cell>
        </row>
        <row r="4644">
          <cell r="H4644" t="str">
            <v/>
          </cell>
        </row>
        <row r="4645">
          <cell r="H4645" t="str">
            <v/>
          </cell>
        </row>
        <row r="4646">
          <cell r="H4646" t="str">
            <v/>
          </cell>
        </row>
        <row r="4647">
          <cell r="H4647" t="str">
            <v/>
          </cell>
        </row>
        <row r="4648">
          <cell r="H4648" t="str">
            <v/>
          </cell>
        </row>
        <row r="4649">
          <cell r="H4649" t="str">
            <v/>
          </cell>
        </row>
        <row r="4650">
          <cell r="H4650" t="str">
            <v/>
          </cell>
        </row>
        <row r="4651">
          <cell r="H4651" t="str">
            <v/>
          </cell>
        </row>
        <row r="4652">
          <cell r="H4652" t="str">
            <v/>
          </cell>
        </row>
        <row r="4653">
          <cell r="H4653" t="str">
            <v/>
          </cell>
        </row>
        <row r="4654">
          <cell r="H4654" t="str">
            <v/>
          </cell>
        </row>
        <row r="4655">
          <cell r="H4655" t="str">
            <v/>
          </cell>
        </row>
        <row r="4656">
          <cell r="H4656" t="str">
            <v/>
          </cell>
        </row>
        <row r="4657">
          <cell r="H4657" t="str">
            <v/>
          </cell>
        </row>
        <row r="4658">
          <cell r="H4658" t="str">
            <v/>
          </cell>
        </row>
        <row r="4659">
          <cell r="H4659" t="str">
            <v/>
          </cell>
        </row>
        <row r="4660">
          <cell r="H4660" t="str">
            <v/>
          </cell>
        </row>
        <row r="4661">
          <cell r="H4661" t="str">
            <v/>
          </cell>
        </row>
        <row r="4662">
          <cell r="H4662" t="str">
            <v/>
          </cell>
        </row>
        <row r="4663">
          <cell r="H4663" t="str">
            <v/>
          </cell>
        </row>
        <row r="4664">
          <cell r="H4664" t="str">
            <v/>
          </cell>
        </row>
        <row r="4665">
          <cell r="H4665" t="str">
            <v/>
          </cell>
        </row>
        <row r="4666">
          <cell r="H4666" t="str">
            <v/>
          </cell>
        </row>
        <row r="4667">
          <cell r="H4667" t="str">
            <v/>
          </cell>
        </row>
        <row r="4668">
          <cell r="H4668" t="str">
            <v/>
          </cell>
        </row>
        <row r="4669">
          <cell r="H4669" t="str">
            <v/>
          </cell>
        </row>
        <row r="4670">
          <cell r="H4670" t="str">
            <v/>
          </cell>
        </row>
        <row r="4671">
          <cell r="H4671" t="str">
            <v/>
          </cell>
        </row>
        <row r="4672">
          <cell r="H4672" t="str">
            <v/>
          </cell>
        </row>
        <row r="4673">
          <cell r="H4673" t="str">
            <v/>
          </cell>
        </row>
        <row r="4674">
          <cell r="H4674" t="str">
            <v/>
          </cell>
        </row>
        <row r="4675">
          <cell r="H4675" t="str">
            <v/>
          </cell>
        </row>
        <row r="4676">
          <cell r="H4676" t="str">
            <v/>
          </cell>
        </row>
        <row r="4677">
          <cell r="H4677" t="str">
            <v/>
          </cell>
        </row>
        <row r="4678">
          <cell r="H4678" t="str">
            <v/>
          </cell>
        </row>
        <row r="4679">
          <cell r="H4679" t="str">
            <v/>
          </cell>
        </row>
        <row r="4680">
          <cell r="H4680" t="str">
            <v/>
          </cell>
        </row>
        <row r="4681">
          <cell r="H4681" t="str">
            <v/>
          </cell>
        </row>
        <row r="4682">
          <cell r="H4682" t="str">
            <v/>
          </cell>
        </row>
        <row r="4683">
          <cell r="H4683" t="str">
            <v/>
          </cell>
        </row>
        <row r="4684">
          <cell r="H4684" t="str">
            <v/>
          </cell>
        </row>
        <row r="4685">
          <cell r="H4685" t="str">
            <v/>
          </cell>
        </row>
        <row r="4686">
          <cell r="H4686" t="str">
            <v/>
          </cell>
        </row>
        <row r="4687">
          <cell r="H4687" t="str">
            <v/>
          </cell>
        </row>
        <row r="4688">
          <cell r="H4688" t="str">
            <v/>
          </cell>
        </row>
        <row r="4689">
          <cell r="H4689" t="str">
            <v/>
          </cell>
        </row>
        <row r="4690">
          <cell r="H4690" t="str">
            <v/>
          </cell>
        </row>
        <row r="4691">
          <cell r="H4691" t="str">
            <v/>
          </cell>
        </row>
        <row r="4692">
          <cell r="H4692" t="str">
            <v/>
          </cell>
        </row>
        <row r="4693">
          <cell r="H4693" t="str">
            <v/>
          </cell>
        </row>
        <row r="4694">
          <cell r="H4694" t="str">
            <v/>
          </cell>
        </row>
        <row r="4695">
          <cell r="H4695" t="str">
            <v/>
          </cell>
        </row>
        <row r="4696">
          <cell r="H4696" t="str">
            <v/>
          </cell>
        </row>
        <row r="4697">
          <cell r="H4697" t="str">
            <v/>
          </cell>
        </row>
        <row r="4698">
          <cell r="H4698" t="str">
            <v/>
          </cell>
        </row>
        <row r="4699">
          <cell r="H4699" t="str">
            <v/>
          </cell>
        </row>
        <row r="4700">
          <cell r="H4700" t="str">
            <v/>
          </cell>
        </row>
        <row r="4701">
          <cell r="H4701" t="str">
            <v/>
          </cell>
        </row>
        <row r="4702">
          <cell r="H4702" t="str">
            <v/>
          </cell>
        </row>
        <row r="4703">
          <cell r="H4703" t="str">
            <v/>
          </cell>
        </row>
        <row r="4704">
          <cell r="H4704" t="str">
            <v/>
          </cell>
        </row>
        <row r="4705">
          <cell r="H4705" t="str">
            <v/>
          </cell>
        </row>
        <row r="4706">
          <cell r="H4706" t="str">
            <v/>
          </cell>
        </row>
        <row r="4707">
          <cell r="H4707" t="str">
            <v/>
          </cell>
        </row>
        <row r="4708">
          <cell r="H4708" t="str">
            <v/>
          </cell>
        </row>
        <row r="4709">
          <cell r="H4709" t="str">
            <v/>
          </cell>
        </row>
        <row r="4710">
          <cell r="H4710" t="str">
            <v/>
          </cell>
        </row>
        <row r="4711">
          <cell r="H4711" t="str">
            <v/>
          </cell>
        </row>
        <row r="4712">
          <cell r="H4712" t="str">
            <v/>
          </cell>
        </row>
        <row r="4713">
          <cell r="H4713" t="str">
            <v/>
          </cell>
        </row>
        <row r="4714">
          <cell r="H4714" t="str">
            <v/>
          </cell>
        </row>
        <row r="4715">
          <cell r="H4715" t="str">
            <v/>
          </cell>
        </row>
        <row r="4716">
          <cell r="H4716" t="str">
            <v/>
          </cell>
        </row>
        <row r="4717">
          <cell r="H4717" t="str">
            <v/>
          </cell>
        </row>
        <row r="4718">
          <cell r="H4718" t="str">
            <v/>
          </cell>
        </row>
        <row r="4719">
          <cell r="H4719" t="str">
            <v/>
          </cell>
        </row>
        <row r="4720">
          <cell r="H4720" t="str">
            <v/>
          </cell>
        </row>
        <row r="4721">
          <cell r="H4721" t="str">
            <v/>
          </cell>
        </row>
        <row r="4722">
          <cell r="H4722" t="str">
            <v/>
          </cell>
        </row>
        <row r="4723">
          <cell r="H4723" t="str">
            <v/>
          </cell>
        </row>
        <row r="4724">
          <cell r="H4724" t="str">
            <v/>
          </cell>
        </row>
        <row r="4725">
          <cell r="H4725" t="str">
            <v/>
          </cell>
        </row>
        <row r="4726">
          <cell r="H4726" t="str">
            <v/>
          </cell>
        </row>
        <row r="4727">
          <cell r="H4727" t="str">
            <v/>
          </cell>
        </row>
        <row r="4728">
          <cell r="H4728" t="str">
            <v/>
          </cell>
        </row>
        <row r="4729">
          <cell r="H4729" t="str">
            <v/>
          </cell>
        </row>
        <row r="4730">
          <cell r="H4730" t="str">
            <v/>
          </cell>
        </row>
        <row r="4731">
          <cell r="H4731" t="str">
            <v/>
          </cell>
        </row>
        <row r="4732">
          <cell r="H4732" t="str">
            <v/>
          </cell>
        </row>
        <row r="4733">
          <cell r="H4733" t="str">
            <v/>
          </cell>
        </row>
        <row r="4734">
          <cell r="H4734" t="str">
            <v/>
          </cell>
        </row>
        <row r="4735">
          <cell r="H4735" t="str">
            <v/>
          </cell>
        </row>
        <row r="4736">
          <cell r="H4736" t="str">
            <v/>
          </cell>
        </row>
        <row r="4737">
          <cell r="H4737" t="str">
            <v/>
          </cell>
        </row>
        <row r="4738">
          <cell r="H4738" t="str">
            <v/>
          </cell>
        </row>
        <row r="4739">
          <cell r="H4739" t="str">
            <v/>
          </cell>
        </row>
        <row r="4740">
          <cell r="H4740" t="str">
            <v/>
          </cell>
        </row>
        <row r="4741">
          <cell r="H4741" t="str">
            <v/>
          </cell>
        </row>
        <row r="4742">
          <cell r="H4742" t="str">
            <v/>
          </cell>
        </row>
        <row r="4743">
          <cell r="H4743" t="str">
            <v/>
          </cell>
        </row>
        <row r="4744">
          <cell r="H4744" t="str">
            <v/>
          </cell>
        </row>
        <row r="4745">
          <cell r="H4745" t="str">
            <v/>
          </cell>
        </row>
        <row r="4746">
          <cell r="H4746" t="str">
            <v/>
          </cell>
        </row>
        <row r="4747">
          <cell r="H4747" t="str">
            <v/>
          </cell>
        </row>
        <row r="4748">
          <cell r="H4748" t="str">
            <v/>
          </cell>
        </row>
        <row r="4749">
          <cell r="H4749" t="str">
            <v/>
          </cell>
        </row>
        <row r="4750">
          <cell r="H4750" t="str">
            <v/>
          </cell>
        </row>
        <row r="4751">
          <cell r="H4751" t="str">
            <v/>
          </cell>
        </row>
        <row r="4752">
          <cell r="H4752" t="str">
            <v/>
          </cell>
        </row>
        <row r="4753">
          <cell r="H4753" t="str">
            <v/>
          </cell>
        </row>
        <row r="4754">
          <cell r="H4754" t="str">
            <v/>
          </cell>
        </row>
        <row r="4755">
          <cell r="H4755" t="str">
            <v/>
          </cell>
        </row>
        <row r="4756">
          <cell r="H4756" t="str">
            <v/>
          </cell>
        </row>
        <row r="4757">
          <cell r="H4757" t="str">
            <v/>
          </cell>
        </row>
        <row r="4758">
          <cell r="H4758" t="str">
            <v/>
          </cell>
        </row>
        <row r="4759">
          <cell r="H4759" t="str">
            <v/>
          </cell>
        </row>
        <row r="4760">
          <cell r="H4760" t="str">
            <v/>
          </cell>
        </row>
        <row r="4761">
          <cell r="H4761" t="str">
            <v/>
          </cell>
        </row>
        <row r="4762">
          <cell r="H4762" t="str">
            <v/>
          </cell>
        </row>
        <row r="4763">
          <cell r="H4763" t="str">
            <v/>
          </cell>
        </row>
        <row r="4764">
          <cell r="H4764" t="str">
            <v/>
          </cell>
        </row>
        <row r="4765">
          <cell r="H4765" t="str">
            <v/>
          </cell>
        </row>
        <row r="4766">
          <cell r="H4766" t="str">
            <v/>
          </cell>
        </row>
        <row r="4767">
          <cell r="H4767" t="str">
            <v/>
          </cell>
        </row>
        <row r="4768">
          <cell r="H4768" t="str">
            <v/>
          </cell>
        </row>
        <row r="4769">
          <cell r="H4769" t="str">
            <v/>
          </cell>
        </row>
        <row r="4770">
          <cell r="H4770" t="str">
            <v/>
          </cell>
        </row>
        <row r="4771">
          <cell r="H4771" t="str">
            <v/>
          </cell>
        </row>
        <row r="4772">
          <cell r="H4772" t="str">
            <v/>
          </cell>
        </row>
        <row r="4773">
          <cell r="H4773" t="str">
            <v/>
          </cell>
        </row>
        <row r="4774">
          <cell r="H4774" t="str">
            <v/>
          </cell>
        </row>
        <row r="4775">
          <cell r="H4775" t="str">
            <v/>
          </cell>
        </row>
        <row r="4776">
          <cell r="H4776" t="str">
            <v/>
          </cell>
        </row>
        <row r="4777">
          <cell r="H4777" t="str">
            <v/>
          </cell>
        </row>
        <row r="4778">
          <cell r="H4778" t="str">
            <v/>
          </cell>
        </row>
        <row r="4779">
          <cell r="H4779" t="str">
            <v/>
          </cell>
        </row>
        <row r="4780">
          <cell r="H4780" t="str">
            <v/>
          </cell>
        </row>
        <row r="4781">
          <cell r="H4781" t="str">
            <v/>
          </cell>
        </row>
        <row r="4782">
          <cell r="H4782" t="str">
            <v/>
          </cell>
        </row>
        <row r="4783">
          <cell r="H4783" t="str">
            <v/>
          </cell>
        </row>
        <row r="4784">
          <cell r="H4784" t="str">
            <v/>
          </cell>
        </row>
        <row r="4785">
          <cell r="H4785" t="str">
            <v/>
          </cell>
        </row>
        <row r="4786">
          <cell r="H4786" t="str">
            <v/>
          </cell>
        </row>
        <row r="4787">
          <cell r="H4787" t="str">
            <v/>
          </cell>
        </row>
        <row r="4788">
          <cell r="H4788" t="str">
            <v/>
          </cell>
        </row>
        <row r="4789">
          <cell r="H4789" t="str">
            <v/>
          </cell>
        </row>
        <row r="4790">
          <cell r="H4790" t="str">
            <v/>
          </cell>
        </row>
        <row r="4791">
          <cell r="H4791" t="str">
            <v/>
          </cell>
        </row>
        <row r="4792">
          <cell r="H4792" t="str">
            <v/>
          </cell>
        </row>
        <row r="4793">
          <cell r="H4793" t="str">
            <v/>
          </cell>
        </row>
        <row r="4794">
          <cell r="H4794" t="str">
            <v/>
          </cell>
        </row>
        <row r="4795">
          <cell r="H4795" t="str">
            <v/>
          </cell>
        </row>
        <row r="4796">
          <cell r="H4796" t="str">
            <v/>
          </cell>
        </row>
        <row r="4797">
          <cell r="H4797" t="str">
            <v/>
          </cell>
        </row>
        <row r="4798">
          <cell r="H4798" t="str">
            <v/>
          </cell>
        </row>
        <row r="4799">
          <cell r="H4799" t="str">
            <v/>
          </cell>
        </row>
        <row r="4800">
          <cell r="H4800" t="str">
            <v/>
          </cell>
        </row>
        <row r="4801">
          <cell r="H4801" t="str">
            <v/>
          </cell>
        </row>
        <row r="4802">
          <cell r="H4802" t="str">
            <v/>
          </cell>
        </row>
        <row r="4803">
          <cell r="H4803" t="str">
            <v/>
          </cell>
        </row>
        <row r="4804">
          <cell r="H4804" t="str">
            <v/>
          </cell>
        </row>
        <row r="4805">
          <cell r="H4805" t="str">
            <v/>
          </cell>
        </row>
        <row r="4806">
          <cell r="H4806" t="str">
            <v/>
          </cell>
        </row>
        <row r="4807">
          <cell r="H4807" t="str">
            <v/>
          </cell>
        </row>
        <row r="4808">
          <cell r="H4808" t="str">
            <v/>
          </cell>
        </row>
        <row r="4809">
          <cell r="H4809" t="str">
            <v/>
          </cell>
        </row>
        <row r="4810">
          <cell r="H4810" t="str">
            <v/>
          </cell>
        </row>
        <row r="4811">
          <cell r="H4811" t="str">
            <v/>
          </cell>
        </row>
        <row r="4812">
          <cell r="H4812" t="str">
            <v/>
          </cell>
        </row>
        <row r="4813">
          <cell r="H4813" t="str">
            <v/>
          </cell>
        </row>
        <row r="4814">
          <cell r="H4814" t="str">
            <v/>
          </cell>
        </row>
        <row r="4815">
          <cell r="H4815" t="str">
            <v/>
          </cell>
        </row>
        <row r="4816">
          <cell r="H4816" t="str">
            <v/>
          </cell>
        </row>
        <row r="4817">
          <cell r="H4817" t="str">
            <v/>
          </cell>
        </row>
        <row r="4818">
          <cell r="H4818" t="str">
            <v/>
          </cell>
        </row>
        <row r="4819">
          <cell r="H4819" t="str">
            <v/>
          </cell>
        </row>
        <row r="4820">
          <cell r="H4820" t="str">
            <v/>
          </cell>
        </row>
        <row r="4821">
          <cell r="H4821" t="str">
            <v/>
          </cell>
        </row>
        <row r="4822">
          <cell r="H4822" t="str">
            <v/>
          </cell>
        </row>
        <row r="4823">
          <cell r="H4823" t="str">
            <v/>
          </cell>
        </row>
        <row r="4824">
          <cell r="H4824" t="str">
            <v/>
          </cell>
        </row>
        <row r="4825">
          <cell r="H4825" t="str">
            <v/>
          </cell>
        </row>
        <row r="4826">
          <cell r="H4826" t="str">
            <v/>
          </cell>
        </row>
        <row r="4827">
          <cell r="H4827" t="str">
            <v/>
          </cell>
        </row>
        <row r="4828">
          <cell r="H4828" t="str">
            <v/>
          </cell>
        </row>
        <row r="4829">
          <cell r="H4829" t="str">
            <v/>
          </cell>
        </row>
        <row r="4830">
          <cell r="H4830" t="str">
            <v/>
          </cell>
        </row>
        <row r="4831">
          <cell r="H4831" t="str">
            <v/>
          </cell>
        </row>
        <row r="4832">
          <cell r="H4832" t="str">
            <v/>
          </cell>
        </row>
        <row r="4833">
          <cell r="H4833" t="str">
            <v/>
          </cell>
        </row>
        <row r="4834">
          <cell r="H4834" t="str">
            <v/>
          </cell>
        </row>
        <row r="4835">
          <cell r="H4835" t="str">
            <v/>
          </cell>
        </row>
        <row r="4836">
          <cell r="H4836" t="str">
            <v/>
          </cell>
        </row>
        <row r="4837">
          <cell r="H4837" t="str">
            <v/>
          </cell>
        </row>
        <row r="4838">
          <cell r="H4838" t="str">
            <v/>
          </cell>
        </row>
        <row r="4839">
          <cell r="H4839" t="str">
            <v/>
          </cell>
        </row>
        <row r="4840">
          <cell r="H4840" t="str">
            <v/>
          </cell>
        </row>
        <row r="4841">
          <cell r="H4841" t="str">
            <v/>
          </cell>
        </row>
        <row r="4842">
          <cell r="H4842" t="str">
            <v/>
          </cell>
        </row>
        <row r="4843">
          <cell r="H4843" t="str">
            <v/>
          </cell>
        </row>
        <row r="4844">
          <cell r="H4844" t="str">
            <v/>
          </cell>
        </row>
        <row r="4845">
          <cell r="H4845" t="str">
            <v/>
          </cell>
        </row>
        <row r="4846">
          <cell r="H4846" t="str">
            <v/>
          </cell>
        </row>
        <row r="4847">
          <cell r="H4847" t="str">
            <v/>
          </cell>
        </row>
        <row r="4848">
          <cell r="H4848" t="str">
            <v/>
          </cell>
        </row>
        <row r="4849">
          <cell r="H4849" t="str">
            <v/>
          </cell>
        </row>
        <row r="4850">
          <cell r="H4850" t="str">
            <v/>
          </cell>
        </row>
        <row r="4851">
          <cell r="H4851" t="str">
            <v/>
          </cell>
        </row>
        <row r="4852">
          <cell r="H4852" t="str">
            <v/>
          </cell>
        </row>
        <row r="4853">
          <cell r="H4853" t="str">
            <v/>
          </cell>
        </row>
        <row r="4854">
          <cell r="H4854" t="str">
            <v/>
          </cell>
        </row>
        <row r="4855">
          <cell r="H4855" t="str">
            <v/>
          </cell>
        </row>
        <row r="4856">
          <cell r="H4856" t="str">
            <v/>
          </cell>
        </row>
        <row r="4857">
          <cell r="H4857" t="str">
            <v/>
          </cell>
        </row>
        <row r="4858">
          <cell r="H4858" t="str">
            <v/>
          </cell>
        </row>
        <row r="4859">
          <cell r="H4859" t="str">
            <v/>
          </cell>
        </row>
        <row r="4860">
          <cell r="H4860" t="str">
            <v/>
          </cell>
        </row>
        <row r="4861">
          <cell r="H4861" t="str">
            <v/>
          </cell>
        </row>
        <row r="4862">
          <cell r="H4862" t="str">
            <v/>
          </cell>
        </row>
        <row r="4863">
          <cell r="H4863" t="str">
            <v/>
          </cell>
        </row>
        <row r="4864">
          <cell r="H4864" t="str">
            <v/>
          </cell>
        </row>
        <row r="4865">
          <cell r="H4865" t="str">
            <v/>
          </cell>
        </row>
        <row r="4866">
          <cell r="H4866" t="str">
            <v/>
          </cell>
        </row>
        <row r="4867">
          <cell r="H4867" t="str">
            <v/>
          </cell>
        </row>
        <row r="4868">
          <cell r="H4868" t="str">
            <v/>
          </cell>
        </row>
        <row r="4869">
          <cell r="H4869" t="str">
            <v/>
          </cell>
        </row>
        <row r="4870">
          <cell r="H4870" t="str">
            <v/>
          </cell>
        </row>
        <row r="4871">
          <cell r="H4871" t="str">
            <v/>
          </cell>
        </row>
        <row r="4872">
          <cell r="H4872" t="str">
            <v/>
          </cell>
        </row>
        <row r="4873">
          <cell r="H4873" t="str">
            <v/>
          </cell>
        </row>
        <row r="4874">
          <cell r="H4874" t="str">
            <v/>
          </cell>
        </row>
        <row r="4875">
          <cell r="H4875" t="str">
            <v/>
          </cell>
        </row>
        <row r="4876">
          <cell r="H4876" t="str">
            <v/>
          </cell>
        </row>
        <row r="4877">
          <cell r="H4877" t="str">
            <v/>
          </cell>
        </row>
        <row r="4878">
          <cell r="H4878" t="str">
            <v/>
          </cell>
        </row>
        <row r="4879">
          <cell r="H4879" t="str">
            <v/>
          </cell>
        </row>
        <row r="4880">
          <cell r="H4880" t="str">
            <v/>
          </cell>
        </row>
        <row r="4881">
          <cell r="H4881" t="str">
            <v/>
          </cell>
        </row>
        <row r="4882">
          <cell r="H4882" t="str">
            <v/>
          </cell>
        </row>
        <row r="4883">
          <cell r="H4883" t="str">
            <v/>
          </cell>
        </row>
        <row r="4884">
          <cell r="H4884" t="str">
            <v/>
          </cell>
        </row>
        <row r="4885">
          <cell r="H4885" t="str">
            <v/>
          </cell>
        </row>
        <row r="4886">
          <cell r="H4886" t="str">
            <v/>
          </cell>
        </row>
        <row r="4887">
          <cell r="H4887" t="str">
            <v/>
          </cell>
        </row>
        <row r="4888">
          <cell r="H4888" t="str">
            <v/>
          </cell>
        </row>
        <row r="4889">
          <cell r="H4889" t="str">
            <v/>
          </cell>
        </row>
        <row r="4890">
          <cell r="H4890" t="str">
            <v/>
          </cell>
        </row>
        <row r="4891">
          <cell r="H4891" t="str">
            <v/>
          </cell>
        </row>
        <row r="4892">
          <cell r="H4892" t="str">
            <v/>
          </cell>
        </row>
        <row r="4893">
          <cell r="H4893" t="str">
            <v/>
          </cell>
        </row>
        <row r="4894">
          <cell r="H4894" t="str">
            <v/>
          </cell>
        </row>
        <row r="4895">
          <cell r="H4895" t="str">
            <v/>
          </cell>
        </row>
        <row r="4896">
          <cell r="H4896" t="str">
            <v/>
          </cell>
        </row>
        <row r="4897">
          <cell r="H4897" t="str">
            <v/>
          </cell>
        </row>
        <row r="4898">
          <cell r="H4898" t="str">
            <v/>
          </cell>
        </row>
        <row r="4899">
          <cell r="H4899" t="str">
            <v/>
          </cell>
        </row>
        <row r="4900">
          <cell r="H4900" t="str">
            <v/>
          </cell>
        </row>
        <row r="4901">
          <cell r="H4901" t="str">
            <v/>
          </cell>
        </row>
        <row r="4902">
          <cell r="H4902" t="str">
            <v/>
          </cell>
        </row>
        <row r="4903">
          <cell r="H4903" t="str">
            <v/>
          </cell>
        </row>
        <row r="4904">
          <cell r="H4904" t="str">
            <v/>
          </cell>
        </row>
        <row r="4905">
          <cell r="H4905" t="str">
            <v/>
          </cell>
        </row>
        <row r="4906">
          <cell r="H4906" t="str">
            <v/>
          </cell>
        </row>
        <row r="4907">
          <cell r="H4907" t="str">
            <v/>
          </cell>
        </row>
        <row r="4908">
          <cell r="H4908" t="str">
            <v/>
          </cell>
        </row>
        <row r="4909">
          <cell r="H4909" t="str">
            <v/>
          </cell>
        </row>
        <row r="4910">
          <cell r="H4910" t="str">
            <v/>
          </cell>
        </row>
        <row r="4911">
          <cell r="H4911" t="str">
            <v/>
          </cell>
        </row>
        <row r="4912">
          <cell r="H4912" t="str">
            <v/>
          </cell>
        </row>
        <row r="4913">
          <cell r="H4913" t="str">
            <v/>
          </cell>
        </row>
        <row r="4914">
          <cell r="H4914" t="str">
            <v/>
          </cell>
        </row>
        <row r="4915">
          <cell r="H4915" t="str">
            <v/>
          </cell>
        </row>
        <row r="4916">
          <cell r="H4916" t="str">
            <v/>
          </cell>
        </row>
        <row r="4917">
          <cell r="H4917" t="str">
            <v/>
          </cell>
        </row>
        <row r="4918">
          <cell r="H4918" t="str">
            <v/>
          </cell>
        </row>
        <row r="4919">
          <cell r="H4919" t="str">
            <v/>
          </cell>
        </row>
        <row r="4920">
          <cell r="H4920" t="str">
            <v/>
          </cell>
        </row>
        <row r="4921">
          <cell r="H4921" t="str">
            <v/>
          </cell>
        </row>
        <row r="4922">
          <cell r="H4922" t="str">
            <v/>
          </cell>
        </row>
        <row r="4923">
          <cell r="H4923" t="str">
            <v/>
          </cell>
        </row>
        <row r="4924">
          <cell r="H4924" t="str">
            <v/>
          </cell>
        </row>
        <row r="4925">
          <cell r="H4925" t="str">
            <v/>
          </cell>
        </row>
        <row r="4926">
          <cell r="H4926" t="str">
            <v/>
          </cell>
        </row>
        <row r="4927">
          <cell r="H4927" t="str">
            <v/>
          </cell>
        </row>
        <row r="4928">
          <cell r="H4928" t="str">
            <v/>
          </cell>
        </row>
        <row r="4929">
          <cell r="H4929" t="str">
            <v/>
          </cell>
        </row>
        <row r="4930">
          <cell r="H4930" t="str">
            <v/>
          </cell>
        </row>
        <row r="4931">
          <cell r="H4931" t="str">
            <v/>
          </cell>
        </row>
        <row r="4932">
          <cell r="H4932" t="str">
            <v/>
          </cell>
        </row>
        <row r="4933">
          <cell r="H4933" t="str">
            <v/>
          </cell>
        </row>
        <row r="4934">
          <cell r="H4934" t="str">
            <v/>
          </cell>
        </row>
        <row r="4935">
          <cell r="H4935" t="str">
            <v/>
          </cell>
        </row>
        <row r="4936">
          <cell r="H4936" t="str">
            <v/>
          </cell>
        </row>
        <row r="4937">
          <cell r="H4937" t="str">
            <v/>
          </cell>
        </row>
        <row r="4938">
          <cell r="H4938" t="str">
            <v/>
          </cell>
        </row>
        <row r="4939">
          <cell r="H4939" t="str">
            <v/>
          </cell>
        </row>
        <row r="4940">
          <cell r="H4940" t="str">
            <v/>
          </cell>
        </row>
        <row r="4941">
          <cell r="H4941" t="str">
            <v/>
          </cell>
        </row>
        <row r="4942">
          <cell r="H4942" t="str">
            <v/>
          </cell>
        </row>
        <row r="4943">
          <cell r="H4943" t="str">
            <v/>
          </cell>
        </row>
        <row r="4944">
          <cell r="H4944" t="str">
            <v/>
          </cell>
        </row>
        <row r="4945">
          <cell r="H4945" t="str">
            <v/>
          </cell>
        </row>
        <row r="4946">
          <cell r="H4946" t="str">
            <v/>
          </cell>
        </row>
        <row r="4947">
          <cell r="H4947" t="str">
            <v/>
          </cell>
        </row>
        <row r="4948">
          <cell r="H4948" t="str">
            <v/>
          </cell>
        </row>
        <row r="4949">
          <cell r="H4949" t="str">
            <v/>
          </cell>
        </row>
        <row r="4950">
          <cell r="H4950" t="str">
            <v/>
          </cell>
        </row>
        <row r="4951">
          <cell r="H4951" t="str">
            <v/>
          </cell>
        </row>
        <row r="4952">
          <cell r="H4952" t="str">
            <v/>
          </cell>
        </row>
        <row r="4953">
          <cell r="H4953" t="str">
            <v/>
          </cell>
        </row>
        <row r="4954">
          <cell r="H4954" t="str">
            <v/>
          </cell>
        </row>
        <row r="4955">
          <cell r="H4955" t="str">
            <v/>
          </cell>
        </row>
        <row r="4956">
          <cell r="H4956" t="str">
            <v/>
          </cell>
        </row>
        <row r="4957">
          <cell r="H4957" t="str">
            <v/>
          </cell>
        </row>
        <row r="4958">
          <cell r="H4958" t="str">
            <v/>
          </cell>
        </row>
        <row r="4959">
          <cell r="H4959" t="str">
            <v/>
          </cell>
        </row>
        <row r="4960">
          <cell r="H4960" t="str">
            <v/>
          </cell>
        </row>
        <row r="4961">
          <cell r="H4961" t="str">
            <v/>
          </cell>
        </row>
        <row r="4962">
          <cell r="H4962" t="str">
            <v/>
          </cell>
        </row>
        <row r="4963">
          <cell r="H4963" t="str">
            <v/>
          </cell>
        </row>
        <row r="4964">
          <cell r="H4964" t="str">
            <v/>
          </cell>
        </row>
        <row r="4965">
          <cell r="H4965" t="str">
            <v/>
          </cell>
        </row>
        <row r="4966">
          <cell r="H4966" t="str">
            <v/>
          </cell>
        </row>
        <row r="4967">
          <cell r="H4967" t="str">
            <v/>
          </cell>
        </row>
        <row r="4968">
          <cell r="H4968" t="str">
            <v/>
          </cell>
        </row>
        <row r="4969">
          <cell r="H4969" t="str">
            <v/>
          </cell>
        </row>
        <row r="4970">
          <cell r="H4970" t="str">
            <v/>
          </cell>
        </row>
        <row r="4971">
          <cell r="H4971" t="str">
            <v/>
          </cell>
        </row>
        <row r="4972">
          <cell r="H4972" t="str">
            <v/>
          </cell>
        </row>
        <row r="4973">
          <cell r="H4973" t="str">
            <v/>
          </cell>
        </row>
        <row r="4974">
          <cell r="H4974" t="str">
            <v/>
          </cell>
        </row>
        <row r="4975">
          <cell r="H4975" t="str">
            <v/>
          </cell>
        </row>
        <row r="4976">
          <cell r="H4976" t="str">
            <v/>
          </cell>
        </row>
        <row r="4977">
          <cell r="H4977" t="str">
            <v/>
          </cell>
        </row>
        <row r="4978">
          <cell r="H4978" t="str">
            <v/>
          </cell>
        </row>
        <row r="4979">
          <cell r="H4979" t="str">
            <v/>
          </cell>
        </row>
        <row r="4980">
          <cell r="H4980" t="str">
            <v/>
          </cell>
        </row>
        <row r="4981">
          <cell r="H4981" t="str">
            <v/>
          </cell>
        </row>
        <row r="4982">
          <cell r="H4982" t="str">
            <v/>
          </cell>
        </row>
        <row r="4983">
          <cell r="H4983" t="str">
            <v/>
          </cell>
        </row>
        <row r="4984">
          <cell r="H4984" t="str">
            <v/>
          </cell>
        </row>
        <row r="4985">
          <cell r="H4985" t="str">
            <v/>
          </cell>
        </row>
        <row r="4986">
          <cell r="H4986" t="str">
            <v/>
          </cell>
        </row>
        <row r="4987">
          <cell r="H4987" t="str">
            <v/>
          </cell>
        </row>
        <row r="4988">
          <cell r="H4988" t="str">
            <v/>
          </cell>
        </row>
        <row r="4989">
          <cell r="H4989" t="str">
            <v/>
          </cell>
        </row>
        <row r="4990">
          <cell r="H4990" t="str">
            <v/>
          </cell>
        </row>
        <row r="4991">
          <cell r="H4991" t="str">
            <v/>
          </cell>
        </row>
        <row r="4992">
          <cell r="H4992" t="str">
            <v/>
          </cell>
        </row>
        <row r="4993">
          <cell r="H4993" t="str">
            <v/>
          </cell>
        </row>
        <row r="4994">
          <cell r="H4994" t="str">
            <v/>
          </cell>
        </row>
        <row r="4995">
          <cell r="H4995" t="str">
            <v/>
          </cell>
        </row>
        <row r="4996">
          <cell r="H4996" t="str">
            <v/>
          </cell>
        </row>
        <row r="4997">
          <cell r="H4997" t="str">
            <v/>
          </cell>
        </row>
        <row r="4998">
          <cell r="H4998" t="str">
            <v/>
          </cell>
        </row>
        <row r="4999">
          <cell r="H4999" t="str">
            <v/>
          </cell>
        </row>
        <row r="5000">
          <cell r="H5000" t="str">
            <v/>
          </cell>
        </row>
        <row r="5001">
          <cell r="H5001" t="str">
            <v/>
          </cell>
        </row>
        <row r="5002">
          <cell r="H5002" t="str">
            <v/>
          </cell>
        </row>
        <row r="5003">
          <cell r="H5003" t="str">
            <v/>
          </cell>
        </row>
        <row r="5004">
          <cell r="H5004" t="str">
            <v/>
          </cell>
        </row>
        <row r="5005">
          <cell r="H5005" t="str">
            <v/>
          </cell>
        </row>
        <row r="5006">
          <cell r="H5006" t="str">
            <v/>
          </cell>
        </row>
        <row r="5007">
          <cell r="H5007" t="str">
            <v/>
          </cell>
        </row>
        <row r="5008">
          <cell r="H5008" t="str">
            <v/>
          </cell>
        </row>
        <row r="5009">
          <cell r="H5009" t="str">
            <v/>
          </cell>
        </row>
        <row r="5010">
          <cell r="H5010" t="str">
            <v/>
          </cell>
        </row>
        <row r="5011">
          <cell r="H5011" t="str">
            <v/>
          </cell>
        </row>
        <row r="5012">
          <cell r="H5012" t="str">
            <v/>
          </cell>
        </row>
        <row r="5013">
          <cell r="H5013" t="str">
            <v/>
          </cell>
        </row>
        <row r="5014">
          <cell r="H5014" t="str">
            <v/>
          </cell>
        </row>
        <row r="5015">
          <cell r="H5015" t="str">
            <v/>
          </cell>
        </row>
        <row r="5016">
          <cell r="H5016" t="str">
            <v/>
          </cell>
        </row>
        <row r="5017">
          <cell r="H5017" t="str">
            <v/>
          </cell>
        </row>
        <row r="5018">
          <cell r="H5018" t="str">
            <v/>
          </cell>
        </row>
        <row r="5019">
          <cell r="H5019" t="str">
            <v/>
          </cell>
        </row>
        <row r="5020">
          <cell r="H5020" t="str">
            <v/>
          </cell>
        </row>
        <row r="5021">
          <cell r="H5021" t="str">
            <v/>
          </cell>
        </row>
        <row r="5022">
          <cell r="H5022" t="str">
            <v/>
          </cell>
        </row>
        <row r="5023">
          <cell r="H5023" t="str">
            <v/>
          </cell>
        </row>
        <row r="5024">
          <cell r="H5024" t="str">
            <v/>
          </cell>
        </row>
        <row r="5025">
          <cell r="H5025" t="str">
            <v/>
          </cell>
        </row>
        <row r="5026">
          <cell r="H5026" t="str">
            <v/>
          </cell>
        </row>
        <row r="5027">
          <cell r="H5027" t="str">
            <v/>
          </cell>
        </row>
        <row r="5028">
          <cell r="H5028" t="str">
            <v/>
          </cell>
        </row>
        <row r="5029">
          <cell r="H5029" t="str">
            <v/>
          </cell>
        </row>
        <row r="5030">
          <cell r="H5030" t="str">
            <v/>
          </cell>
        </row>
        <row r="5031">
          <cell r="H5031" t="str">
            <v/>
          </cell>
        </row>
        <row r="5032">
          <cell r="H5032" t="str">
            <v/>
          </cell>
        </row>
        <row r="5033">
          <cell r="H5033" t="str">
            <v/>
          </cell>
        </row>
        <row r="5034">
          <cell r="H5034" t="str">
            <v/>
          </cell>
        </row>
        <row r="5035">
          <cell r="H5035" t="str">
            <v/>
          </cell>
        </row>
        <row r="5036">
          <cell r="H5036" t="str">
            <v/>
          </cell>
        </row>
        <row r="5037">
          <cell r="H5037" t="str">
            <v/>
          </cell>
        </row>
        <row r="5038">
          <cell r="H5038" t="str">
            <v/>
          </cell>
        </row>
        <row r="5039">
          <cell r="H5039" t="str">
            <v/>
          </cell>
        </row>
        <row r="5040">
          <cell r="H5040" t="str">
            <v/>
          </cell>
        </row>
        <row r="5041">
          <cell r="H5041" t="str">
            <v/>
          </cell>
        </row>
        <row r="5042">
          <cell r="H5042" t="str">
            <v/>
          </cell>
        </row>
        <row r="5043">
          <cell r="H5043" t="str">
            <v/>
          </cell>
        </row>
        <row r="5044">
          <cell r="H5044" t="str">
            <v/>
          </cell>
        </row>
        <row r="5045">
          <cell r="H5045" t="str">
            <v/>
          </cell>
        </row>
        <row r="5046">
          <cell r="H5046" t="str">
            <v/>
          </cell>
        </row>
        <row r="5047">
          <cell r="H5047" t="str">
            <v/>
          </cell>
        </row>
        <row r="5048">
          <cell r="H5048" t="str">
            <v/>
          </cell>
        </row>
        <row r="5049">
          <cell r="H5049" t="str">
            <v/>
          </cell>
        </row>
        <row r="5050">
          <cell r="H5050" t="str">
            <v/>
          </cell>
        </row>
        <row r="5051">
          <cell r="H5051" t="str">
            <v/>
          </cell>
        </row>
        <row r="5052">
          <cell r="H5052" t="str">
            <v/>
          </cell>
        </row>
        <row r="5053">
          <cell r="H5053" t="str">
            <v/>
          </cell>
        </row>
        <row r="5054">
          <cell r="H5054" t="str">
            <v/>
          </cell>
        </row>
        <row r="5055">
          <cell r="H5055" t="str">
            <v/>
          </cell>
        </row>
        <row r="5056">
          <cell r="H5056" t="str">
            <v/>
          </cell>
        </row>
        <row r="5057">
          <cell r="H5057" t="str">
            <v/>
          </cell>
        </row>
        <row r="5058">
          <cell r="H5058" t="str">
            <v/>
          </cell>
        </row>
        <row r="5059">
          <cell r="H5059" t="str">
            <v/>
          </cell>
        </row>
        <row r="5060">
          <cell r="H5060" t="str">
            <v/>
          </cell>
        </row>
        <row r="5061">
          <cell r="H5061" t="str">
            <v/>
          </cell>
        </row>
        <row r="5062">
          <cell r="H5062" t="str">
            <v/>
          </cell>
        </row>
        <row r="5063">
          <cell r="H5063" t="str">
            <v/>
          </cell>
        </row>
        <row r="5064">
          <cell r="H5064" t="str">
            <v/>
          </cell>
        </row>
        <row r="5065">
          <cell r="H5065" t="str">
            <v/>
          </cell>
        </row>
        <row r="5066">
          <cell r="H5066" t="str">
            <v/>
          </cell>
        </row>
        <row r="5067">
          <cell r="H5067" t="str">
            <v/>
          </cell>
        </row>
        <row r="5068">
          <cell r="H5068" t="str">
            <v/>
          </cell>
        </row>
        <row r="5069">
          <cell r="H5069" t="str">
            <v/>
          </cell>
        </row>
        <row r="5070">
          <cell r="H5070" t="str">
            <v/>
          </cell>
        </row>
        <row r="5071">
          <cell r="H5071" t="str">
            <v/>
          </cell>
        </row>
        <row r="5072">
          <cell r="H5072" t="str">
            <v/>
          </cell>
        </row>
        <row r="5073">
          <cell r="H5073" t="str">
            <v/>
          </cell>
        </row>
        <row r="5074">
          <cell r="H5074" t="str">
            <v/>
          </cell>
        </row>
        <row r="5075">
          <cell r="H5075" t="str">
            <v/>
          </cell>
        </row>
        <row r="5076">
          <cell r="H5076" t="str">
            <v/>
          </cell>
        </row>
        <row r="5077">
          <cell r="H5077" t="str">
            <v/>
          </cell>
        </row>
        <row r="5078">
          <cell r="H5078" t="str">
            <v/>
          </cell>
        </row>
        <row r="5079">
          <cell r="H5079" t="str">
            <v/>
          </cell>
        </row>
        <row r="5080">
          <cell r="H5080" t="str">
            <v/>
          </cell>
        </row>
        <row r="5081">
          <cell r="H5081" t="str">
            <v/>
          </cell>
        </row>
        <row r="5082">
          <cell r="H5082" t="str">
            <v/>
          </cell>
        </row>
        <row r="5083">
          <cell r="H5083" t="str">
            <v/>
          </cell>
        </row>
        <row r="5084">
          <cell r="H5084" t="str">
            <v/>
          </cell>
        </row>
        <row r="5085">
          <cell r="H5085" t="str">
            <v/>
          </cell>
        </row>
        <row r="5086">
          <cell r="H5086" t="str">
            <v/>
          </cell>
        </row>
        <row r="5087">
          <cell r="H5087" t="str">
            <v/>
          </cell>
        </row>
        <row r="5088">
          <cell r="H5088" t="str">
            <v/>
          </cell>
        </row>
        <row r="5089">
          <cell r="H5089" t="str">
            <v/>
          </cell>
        </row>
        <row r="5090">
          <cell r="H5090" t="str">
            <v/>
          </cell>
        </row>
        <row r="5091">
          <cell r="H5091" t="str">
            <v/>
          </cell>
        </row>
        <row r="5092">
          <cell r="H5092" t="str">
            <v/>
          </cell>
        </row>
        <row r="5093">
          <cell r="H5093" t="str">
            <v/>
          </cell>
        </row>
        <row r="5094">
          <cell r="H5094" t="str">
            <v/>
          </cell>
        </row>
        <row r="5095">
          <cell r="H5095" t="str">
            <v/>
          </cell>
        </row>
        <row r="5096">
          <cell r="H5096" t="str">
            <v/>
          </cell>
        </row>
        <row r="5097">
          <cell r="H5097" t="str">
            <v/>
          </cell>
        </row>
        <row r="5098">
          <cell r="H5098" t="str">
            <v/>
          </cell>
        </row>
        <row r="5099">
          <cell r="H5099" t="str">
            <v/>
          </cell>
        </row>
        <row r="5100">
          <cell r="H5100" t="str">
            <v/>
          </cell>
        </row>
        <row r="5101">
          <cell r="H5101" t="str">
            <v/>
          </cell>
        </row>
        <row r="5102">
          <cell r="H5102" t="str">
            <v/>
          </cell>
        </row>
        <row r="5103">
          <cell r="H5103" t="str">
            <v/>
          </cell>
        </row>
        <row r="5104">
          <cell r="H5104" t="str">
            <v/>
          </cell>
        </row>
        <row r="5105">
          <cell r="H5105" t="str">
            <v/>
          </cell>
        </row>
        <row r="5106">
          <cell r="H5106" t="str">
            <v/>
          </cell>
        </row>
        <row r="5107">
          <cell r="H5107" t="str">
            <v/>
          </cell>
        </row>
        <row r="5108">
          <cell r="H5108" t="str">
            <v/>
          </cell>
        </row>
        <row r="5109">
          <cell r="H5109" t="str">
            <v/>
          </cell>
        </row>
        <row r="5110">
          <cell r="H5110" t="str">
            <v/>
          </cell>
        </row>
        <row r="5111">
          <cell r="H5111" t="str">
            <v/>
          </cell>
        </row>
        <row r="5112">
          <cell r="H5112" t="str">
            <v/>
          </cell>
        </row>
        <row r="5113">
          <cell r="H5113" t="str">
            <v/>
          </cell>
        </row>
        <row r="5114">
          <cell r="H5114" t="str">
            <v/>
          </cell>
        </row>
        <row r="5115">
          <cell r="H5115" t="str">
            <v/>
          </cell>
        </row>
        <row r="5116">
          <cell r="H5116" t="str">
            <v/>
          </cell>
        </row>
        <row r="5117">
          <cell r="H5117" t="str">
            <v/>
          </cell>
        </row>
        <row r="5118">
          <cell r="H5118" t="str">
            <v/>
          </cell>
        </row>
        <row r="5119">
          <cell r="H5119" t="str">
            <v/>
          </cell>
        </row>
        <row r="5120">
          <cell r="H5120" t="str">
            <v/>
          </cell>
        </row>
        <row r="5121">
          <cell r="H5121" t="str">
            <v/>
          </cell>
        </row>
        <row r="5122">
          <cell r="H5122" t="str">
            <v/>
          </cell>
        </row>
        <row r="5123">
          <cell r="H5123" t="str">
            <v/>
          </cell>
        </row>
        <row r="5124">
          <cell r="H5124" t="str">
            <v/>
          </cell>
        </row>
        <row r="5125">
          <cell r="H5125" t="str">
            <v/>
          </cell>
        </row>
        <row r="5126">
          <cell r="H5126" t="str">
            <v/>
          </cell>
        </row>
        <row r="5127">
          <cell r="H5127" t="str">
            <v/>
          </cell>
        </row>
        <row r="5128">
          <cell r="H5128" t="str">
            <v/>
          </cell>
        </row>
        <row r="5129">
          <cell r="H5129" t="str">
            <v/>
          </cell>
        </row>
        <row r="5130">
          <cell r="H5130" t="str">
            <v/>
          </cell>
        </row>
        <row r="5131">
          <cell r="H5131" t="str">
            <v/>
          </cell>
        </row>
        <row r="5132">
          <cell r="H5132" t="str">
            <v/>
          </cell>
        </row>
        <row r="5133">
          <cell r="H5133" t="str">
            <v/>
          </cell>
        </row>
        <row r="5134">
          <cell r="H5134" t="str">
            <v/>
          </cell>
        </row>
        <row r="5135">
          <cell r="H5135" t="str">
            <v/>
          </cell>
        </row>
        <row r="5136">
          <cell r="H5136" t="str">
            <v/>
          </cell>
        </row>
        <row r="5137">
          <cell r="H5137" t="str">
            <v/>
          </cell>
        </row>
        <row r="5138">
          <cell r="H5138" t="str">
            <v/>
          </cell>
        </row>
        <row r="5139">
          <cell r="H5139" t="str">
            <v/>
          </cell>
        </row>
        <row r="5140">
          <cell r="H5140" t="str">
            <v/>
          </cell>
        </row>
        <row r="5141">
          <cell r="H5141" t="str">
            <v/>
          </cell>
        </row>
        <row r="5142">
          <cell r="H5142" t="str">
            <v/>
          </cell>
        </row>
        <row r="5143">
          <cell r="H5143" t="str">
            <v/>
          </cell>
        </row>
        <row r="5144">
          <cell r="H5144" t="str">
            <v/>
          </cell>
        </row>
        <row r="5145">
          <cell r="H5145" t="str">
            <v/>
          </cell>
        </row>
        <row r="5146">
          <cell r="H5146" t="str">
            <v/>
          </cell>
        </row>
        <row r="5147">
          <cell r="H5147" t="str">
            <v/>
          </cell>
        </row>
        <row r="5148">
          <cell r="H5148" t="str">
            <v/>
          </cell>
        </row>
        <row r="5149">
          <cell r="H5149" t="str">
            <v/>
          </cell>
        </row>
        <row r="5150">
          <cell r="H5150" t="str">
            <v/>
          </cell>
        </row>
        <row r="5151">
          <cell r="H5151" t="str">
            <v/>
          </cell>
        </row>
        <row r="5152">
          <cell r="H5152" t="str">
            <v/>
          </cell>
        </row>
        <row r="5153">
          <cell r="H5153" t="str">
            <v/>
          </cell>
        </row>
        <row r="5154">
          <cell r="H5154" t="str">
            <v/>
          </cell>
        </row>
        <row r="5155">
          <cell r="H5155" t="str">
            <v/>
          </cell>
        </row>
        <row r="5156">
          <cell r="H5156" t="str">
            <v/>
          </cell>
        </row>
        <row r="5157">
          <cell r="H5157" t="str">
            <v/>
          </cell>
        </row>
        <row r="5158">
          <cell r="H5158" t="str">
            <v/>
          </cell>
        </row>
        <row r="5159">
          <cell r="H5159" t="str">
            <v/>
          </cell>
        </row>
        <row r="5160">
          <cell r="H5160" t="str">
            <v/>
          </cell>
        </row>
        <row r="5161">
          <cell r="H5161" t="str">
            <v/>
          </cell>
        </row>
        <row r="5162">
          <cell r="H5162" t="str">
            <v/>
          </cell>
        </row>
        <row r="5163">
          <cell r="H5163" t="str">
            <v/>
          </cell>
        </row>
        <row r="5164">
          <cell r="H5164" t="str">
            <v/>
          </cell>
        </row>
        <row r="5165">
          <cell r="H5165" t="str">
            <v/>
          </cell>
        </row>
        <row r="5166">
          <cell r="H5166" t="str">
            <v/>
          </cell>
        </row>
        <row r="5167">
          <cell r="H5167" t="str">
            <v/>
          </cell>
        </row>
        <row r="5168">
          <cell r="H5168" t="str">
            <v/>
          </cell>
        </row>
        <row r="5169">
          <cell r="H5169" t="str">
            <v/>
          </cell>
        </row>
        <row r="5170">
          <cell r="H5170" t="str">
            <v/>
          </cell>
        </row>
        <row r="5171">
          <cell r="H5171" t="str">
            <v/>
          </cell>
        </row>
        <row r="5172">
          <cell r="H5172" t="str">
            <v/>
          </cell>
        </row>
        <row r="5173">
          <cell r="H5173" t="str">
            <v/>
          </cell>
        </row>
        <row r="5174">
          <cell r="H5174" t="str">
            <v/>
          </cell>
        </row>
        <row r="5175">
          <cell r="H5175" t="str">
            <v/>
          </cell>
        </row>
        <row r="5176">
          <cell r="H5176" t="str">
            <v/>
          </cell>
        </row>
        <row r="5177">
          <cell r="H5177" t="str">
            <v/>
          </cell>
        </row>
        <row r="5178">
          <cell r="H5178" t="str">
            <v/>
          </cell>
        </row>
        <row r="5179">
          <cell r="H5179" t="str">
            <v/>
          </cell>
        </row>
        <row r="5180">
          <cell r="H5180" t="str">
            <v/>
          </cell>
        </row>
        <row r="5181">
          <cell r="H5181" t="str">
            <v/>
          </cell>
        </row>
        <row r="5182">
          <cell r="H5182" t="str">
            <v/>
          </cell>
        </row>
        <row r="5183">
          <cell r="H5183" t="str">
            <v/>
          </cell>
        </row>
        <row r="5184">
          <cell r="H5184" t="str">
            <v/>
          </cell>
        </row>
        <row r="5185">
          <cell r="H5185" t="str">
            <v/>
          </cell>
        </row>
        <row r="5186">
          <cell r="H5186" t="str">
            <v/>
          </cell>
        </row>
        <row r="5187">
          <cell r="H5187" t="str">
            <v/>
          </cell>
        </row>
        <row r="5188">
          <cell r="H5188" t="str">
            <v/>
          </cell>
        </row>
        <row r="5189">
          <cell r="H5189" t="str">
            <v/>
          </cell>
        </row>
        <row r="5190">
          <cell r="H5190" t="str">
            <v/>
          </cell>
        </row>
        <row r="5191">
          <cell r="H5191" t="str">
            <v/>
          </cell>
        </row>
        <row r="5192">
          <cell r="H5192" t="str">
            <v/>
          </cell>
        </row>
        <row r="5193">
          <cell r="H5193" t="str">
            <v/>
          </cell>
        </row>
        <row r="5194">
          <cell r="H5194" t="str">
            <v/>
          </cell>
        </row>
        <row r="5195">
          <cell r="H5195" t="str">
            <v/>
          </cell>
        </row>
        <row r="5196">
          <cell r="H5196" t="str">
            <v/>
          </cell>
        </row>
        <row r="5197">
          <cell r="H5197" t="str">
            <v/>
          </cell>
        </row>
        <row r="5198">
          <cell r="H5198" t="str">
            <v/>
          </cell>
        </row>
        <row r="5199">
          <cell r="H5199" t="str">
            <v/>
          </cell>
        </row>
        <row r="5200">
          <cell r="H5200" t="str">
            <v/>
          </cell>
        </row>
        <row r="5201">
          <cell r="H5201" t="str">
            <v/>
          </cell>
        </row>
        <row r="5202">
          <cell r="H5202" t="str">
            <v/>
          </cell>
        </row>
        <row r="5203">
          <cell r="H5203" t="str">
            <v/>
          </cell>
        </row>
        <row r="5204">
          <cell r="H5204" t="str">
            <v/>
          </cell>
        </row>
        <row r="5205">
          <cell r="H5205" t="str">
            <v/>
          </cell>
        </row>
        <row r="5206">
          <cell r="H5206" t="str">
            <v/>
          </cell>
        </row>
        <row r="5207">
          <cell r="H5207" t="str">
            <v/>
          </cell>
        </row>
        <row r="5208">
          <cell r="H5208" t="str">
            <v/>
          </cell>
        </row>
        <row r="5209">
          <cell r="H5209" t="str">
            <v/>
          </cell>
        </row>
        <row r="5210">
          <cell r="H5210" t="str">
            <v/>
          </cell>
        </row>
        <row r="5211">
          <cell r="H5211" t="str">
            <v/>
          </cell>
        </row>
        <row r="5212">
          <cell r="H5212" t="str">
            <v/>
          </cell>
        </row>
        <row r="5213">
          <cell r="H5213" t="str">
            <v/>
          </cell>
        </row>
        <row r="5214">
          <cell r="H5214" t="str">
            <v/>
          </cell>
        </row>
        <row r="5215">
          <cell r="H5215" t="str">
            <v/>
          </cell>
        </row>
        <row r="5216">
          <cell r="H5216" t="str">
            <v/>
          </cell>
        </row>
        <row r="5217">
          <cell r="H5217" t="str">
            <v/>
          </cell>
        </row>
        <row r="5218">
          <cell r="H5218" t="str">
            <v/>
          </cell>
        </row>
        <row r="5219">
          <cell r="H5219" t="str">
            <v/>
          </cell>
        </row>
        <row r="5220">
          <cell r="H5220" t="str">
            <v/>
          </cell>
        </row>
        <row r="5221">
          <cell r="H5221" t="str">
            <v/>
          </cell>
        </row>
        <row r="5222">
          <cell r="H5222" t="str">
            <v/>
          </cell>
        </row>
        <row r="5223">
          <cell r="H5223" t="str">
            <v/>
          </cell>
        </row>
        <row r="5224">
          <cell r="H5224" t="str">
            <v/>
          </cell>
        </row>
        <row r="5225">
          <cell r="H5225" t="str">
            <v/>
          </cell>
        </row>
        <row r="5226">
          <cell r="H5226" t="str">
            <v/>
          </cell>
        </row>
        <row r="5227">
          <cell r="H5227" t="str">
            <v/>
          </cell>
        </row>
        <row r="5228">
          <cell r="H5228" t="str">
            <v/>
          </cell>
        </row>
        <row r="5229">
          <cell r="H5229" t="str">
            <v/>
          </cell>
        </row>
        <row r="5230">
          <cell r="H5230" t="str">
            <v/>
          </cell>
        </row>
        <row r="5231">
          <cell r="H5231" t="str">
            <v/>
          </cell>
        </row>
        <row r="5232">
          <cell r="H5232" t="str">
            <v/>
          </cell>
        </row>
        <row r="5233">
          <cell r="H5233" t="str">
            <v/>
          </cell>
        </row>
        <row r="5234">
          <cell r="H5234" t="str">
            <v/>
          </cell>
        </row>
        <row r="5235">
          <cell r="H5235" t="str">
            <v/>
          </cell>
        </row>
        <row r="5236">
          <cell r="H5236" t="str">
            <v/>
          </cell>
        </row>
        <row r="5237">
          <cell r="H5237" t="str">
            <v/>
          </cell>
        </row>
        <row r="5238">
          <cell r="H5238" t="str">
            <v/>
          </cell>
        </row>
        <row r="5239">
          <cell r="H5239" t="str">
            <v/>
          </cell>
        </row>
        <row r="5240">
          <cell r="H5240" t="str">
            <v/>
          </cell>
        </row>
        <row r="5241">
          <cell r="H5241" t="str">
            <v/>
          </cell>
        </row>
        <row r="5242">
          <cell r="H5242" t="str">
            <v/>
          </cell>
        </row>
        <row r="5243">
          <cell r="H5243" t="str">
            <v/>
          </cell>
        </row>
        <row r="5244">
          <cell r="H5244" t="str">
            <v/>
          </cell>
        </row>
        <row r="5245">
          <cell r="H5245" t="str">
            <v/>
          </cell>
        </row>
        <row r="5246">
          <cell r="H5246" t="str">
            <v/>
          </cell>
        </row>
        <row r="5247">
          <cell r="H5247" t="str">
            <v/>
          </cell>
        </row>
        <row r="5248">
          <cell r="H5248" t="str">
            <v/>
          </cell>
        </row>
        <row r="5249">
          <cell r="H5249" t="str">
            <v/>
          </cell>
        </row>
        <row r="5250">
          <cell r="H5250" t="str">
            <v/>
          </cell>
        </row>
        <row r="5251">
          <cell r="H5251" t="str">
            <v/>
          </cell>
        </row>
        <row r="5252">
          <cell r="H5252" t="str">
            <v/>
          </cell>
        </row>
        <row r="5253">
          <cell r="H5253" t="str">
            <v/>
          </cell>
        </row>
        <row r="5254">
          <cell r="H5254" t="str">
            <v/>
          </cell>
        </row>
        <row r="5255">
          <cell r="H5255" t="str">
            <v/>
          </cell>
        </row>
        <row r="5256">
          <cell r="H5256" t="str">
            <v/>
          </cell>
        </row>
        <row r="5257">
          <cell r="H5257" t="str">
            <v/>
          </cell>
        </row>
        <row r="5258">
          <cell r="H5258" t="str">
            <v/>
          </cell>
        </row>
        <row r="5259">
          <cell r="H5259" t="str">
            <v/>
          </cell>
        </row>
        <row r="5260">
          <cell r="H5260" t="str">
            <v/>
          </cell>
        </row>
        <row r="5261">
          <cell r="H5261" t="str">
            <v/>
          </cell>
        </row>
        <row r="5262">
          <cell r="H5262" t="str">
            <v/>
          </cell>
        </row>
        <row r="5263">
          <cell r="H5263" t="str">
            <v/>
          </cell>
        </row>
        <row r="5264">
          <cell r="H5264" t="str">
            <v/>
          </cell>
        </row>
        <row r="5265">
          <cell r="H5265" t="str">
            <v/>
          </cell>
        </row>
        <row r="5266">
          <cell r="H5266" t="str">
            <v/>
          </cell>
        </row>
        <row r="5267">
          <cell r="H5267" t="str">
            <v/>
          </cell>
        </row>
        <row r="5268">
          <cell r="H5268" t="str">
            <v/>
          </cell>
        </row>
        <row r="5269">
          <cell r="H5269" t="str">
            <v/>
          </cell>
        </row>
        <row r="5270">
          <cell r="H5270" t="str">
            <v/>
          </cell>
        </row>
        <row r="5271">
          <cell r="H5271" t="str">
            <v/>
          </cell>
        </row>
        <row r="5272">
          <cell r="H5272" t="str">
            <v/>
          </cell>
        </row>
        <row r="5273">
          <cell r="H5273" t="str">
            <v/>
          </cell>
        </row>
        <row r="5274">
          <cell r="H5274" t="str">
            <v/>
          </cell>
        </row>
        <row r="5275">
          <cell r="H5275" t="str">
            <v/>
          </cell>
        </row>
        <row r="5276">
          <cell r="H5276" t="str">
            <v/>
          </cell>
        </row>
        <row r="5277">
          <cell r="H5277" t="str">
            <v/>
          </cell>
        </row>
        <row r="5278">
          <cell r="H5278" t="str">
            <v/>
          </cell>
        </row>
        <row r="5279">
          <cell r="H5279" t="str">
            <v/>
          </cell>
        </row>
        <row r="5280">
          <cell r="H5280" t="str">
            <v/>
          </cell>
        </row>
        <row r="5281">
          <cell r="H5281" t="str">
            <v/>
          </cell>
        </row>
        <row r="5282">
          <cell r="H5282" t="str">
            <v/>
          </cell>
        </row>
        <row r="5283">
          <cell r="H5283" t="str">
            <v/>
          </cell>
        </row>
        <row r="5284">
          <cell r="H5284" t="str">
            <v/>
          </cell>
        </row>
        <row r="5285">
          <cell r="H5285" t="str">
            <v/>
          </cell>
        </row>
        <row r="5286">
          <cell r="H5286" t="str">
            <v/>
          </cell>
        </row>
        <row r="5287">
          <cell r="H5287" t="str">
            <v/>
          </cell>
        </row>
        <row r="5288">
          <cell r="H5288" t="str">
            <v/>
          </cell>
        </row>
        <row r="5289">
          <cell r="H5289" t="str">
            <v/>
          </cell>
        </row>
        <row r="5290">
          <cell r="H5290" t="str">
            <v/>
          </cell>
        </row>
        <row r="5291">
          <cell r="H5291" t="str">
            <v/>
          </cell>
        </row>
        <row r="5292">
          <cell r="H5292" t="str">
            <v/>
          </cell>
        </row>
        <row r="5293">
          <cell r="H5293" t="str">
            <v/>
          </cell>
        </row>
        <row r="5294">
          <cell r="H5294" t="str">
            <v/>
          </cell>
        </row>
        <row r="5295">
          <cell r="H5295" t="str">
            <v/>
          </cell>
        </row>
        <row r="5296">
          <cell r="H5296" t="str">
            <v/>
          </cell>
        </row>
        <row r="5297">
          <cell r="H5297" t="str">
            <v/>
          </cell>
        </row>
        <row r="5298">
          <cell r="H5298" t="str">
            <v/>
          </cell>
        </row>
        <row r="5299">
          <cell r="H5299" t="str">
            <v/>
          </cell>
        </row>
        <row r="5300">
          <cell r="H5300" t="str">
            <v/>
          </cell>
        </row>
        <row r="5301">
          <cell r="H5301" t="str">
            <v/>
          </cell>
        </row>
        <row r="5302">
          <cell r="H5302" t="str">
            <v/>
          </cell>
        </row>
        <row r="5303">
          <cell r="H5303" t="str">
            <v/>
          </cell>
        </row>
        <row r="5304">
          <cell r="H5304" t="str">
            <v/>
          </cell>
        </row>
        <row r="5305">
          <cell r="H5305" t="str">
            <v/>
          </cell>
        </row>
        <row r="5306">
          <cell r="H5306" t="str">
            <v/>
          </cell>
        </row>
        <row r="5307">
          <cell r="H5307" t="str">
            <v/>
          </cell>
        </row>
        <row r="5308">
          <cell r="H5308" t="str">
            <v/>
          </cell>
        </row>
        <row r="5309">
          <cell r="H5309" t="str">
            <v/>
          </cell>
        </row>
        <row r="5310">
          <cell r="H5310" t="str">
            <v/>
          </cell>
        </row>
        <row r="5311">
          <cell r="H5311" t="str">
            <v/>
          </cell>
        </row>
        <row r="5312">
          <cell r="H5312" t="str">
            <v/>
          </cell>
        </row>
        <row r="5313">
          <cell r="H5313" t="str">
            <v/>
          </cell>
        </row>
        <row r="5314">
          <cell r="H5314" t="str">
            <v/>
          </cell>
        </row>
        <row r="5315">
          <cell r="H5315" t="str">
            <v/>
          </cell>
        </row>
        <row r="5316">
          <cell r="H5316" t="str">
            <v/>
          </cell>
        </row>
        <row r="5317">
          <cell r="H5317" t="str">
            <v/>
          </cell>
        </row>
        <row r="5318">
          <cell r="H5318" t="str">
            <v/>
          </cell>
        </row>
        <row r="5319">
          <cell r="H5319" t="str">
            <v/>
          </cell>
        </row>
        <row r="5320">
          <cell r="H5320" t="str">
            <v/>
          </cell>
        </row>
        <row r="5321">
          <cell r="H5321" t="str">
            <v/>
          </cell>
        </row>
        <row r="5322">
          <cell r="H5322" t="str">
            <v/>
          </cell>
        </row>
        <row r="5323">
          <cell r="H5323" t="str">
            <v/>
          </cell>
        </row>
        <row r="5324">
          <cell r="H5324" t="str">
            <v/>
          </cell>
        </row>
        <row r="5325">
          <cell r="H5325" t="str">
            <v/>
          </cell>
        </row>
        <row r="5326">
          <cell r="H5326" t="str">
            <v/>
          </cell>
        </row>
        <row r="5327">
          <cell r="H5327" t="str">
            <v/>
          </cell>
        </row>
        <row r="5328">
          <cell r="H5328" t="str">
            <v/>
          </cell>
        </row>
        <row r="5329">
          <cell r="H5329" t="str">
            <v/>
          </cell>
        </row>
        <row r="5330">
          <cell r="H5330" t="str">
            <v/>
          </cell>
        </row>
        <row r="5331">
          <cell r="H5331" t="str">
            <v/>
          </cell>
        </row>
        <row r="5332">
          <cell r="H5332" t="str">
            <v/>
          </cell>
        </row>
        <row r="5333">
          <cell r="H5333" t="str">
            <v/>
          </cell>
        </row>
        <row r="5334">
          <cell r="H5334" t="str">
            <v/>
          </cell>
        </row>
        <row r="5335">
          <cell r="H5335" t="str">
            <v/>
          </cell>
        </row>
        <row r="5336">
          <cell r="H5336" t="str">
            <v/>
          </cell>
        </row>
        <row r="5337">
          <cell r="H5337" t="str">
            <v/>
          </cell>
        </row>
        <row r="5338">
          <cell r="H5338" t="str">
            <v/>
          </cell>
        </row>
        <row r="5339">
          <cell r="H5339" t="str">
            <v/>
          </cell>
        </row>
        <row r="5340">
          <cell r="H5340" t="str">
            <v/>
          </cell>
        </row>
        <row r="5341">
          <cell r="H5341" t="str">
            <v/>
          </cell>
        </row>
        <row r="5342">
          <cell r="H5342" t="str">
            <v/>
          </cell>
        </row>
        <row r="5343">
          <cell r="H5343" t="str">
            <v/>
          </cell>
        </row>
        <row r="5344">
          <cell r="H5344" t="str">
            <v/>
          </cell>
        </row>
        <row r="5345">
          <cell r="H5345" t="str">
            <v/>
          </cell>
        </row>
        <row r="5346">
          <cell r="H5346" t="str">
            <v/>
          </cell>
        </row>
        <row r="5347">
          <cell r="H5347" t="str">
            <v/>
          </cell>
        </row>
        <row r="5348">
          <cell r="H5348" t="str">
            <v/>
          </cell>
        </row>
        <row r="5349">
          <cell r="H5349" t="str">
            <v/>
          </cell>
        </row>
        <row r="5350">
          <cell r="H5350" t="str">
            <v/>
          </cell>
        </row>
        <row r="5351">
          <cell r="H5351" t="str">
            <v/>
          </cell>
        </row>
        <row r="5352">
          <cell r="H5352" t="str">
            <v/>
          </cell>
        </row>
        <row r="5353">
          <cell r="H5353" t="str">
            <v/>
          </cell>
        </row>
        <row r="5354">
          <cell r="H5354" t="str">
            <v/>
          </cell>
        </row>
        <row r="5355">
          <cell r="H5355" t="str">
            <v/>
          </cell>
        </row>
        <row r="5356">
          <cell r="H5356" t="str">
            <v/>
          </cell>
        </row>
        <row r="5357">
          <cell r="H5357" t="str">
            <v/>
          </cell>
        </row>
        <row r="5358">
          <cell r="H5358" t="str">
            <v/>
          </cell>
        </row>
        <row r="5359">
          <cell r="H5359" t="str">
            <v/>
          </cell>
        </row>
        <row r="5360">
          <cell r="H5360" t="str">
            <v/>
          </cell>
        </row>
        <row r="5361">
          <cell r="H5361" t="str">
            <v/>
          </cell>
        </row>
        <row r="5362">
          <cell r="H5362" t="str">
            <v/>
          </cell>
        </row>
        <row r="5363">
          <cell r="H5363" t="str">
            <v/>
          </cell>
        </row>
        <row r="5364">
          <cell r="H5364" t="str">
            <v/>
          </cell>
        </row>
        <row r="5365">
          <cell r="H5365" t="str">
            <v/>
          </cell>
        </row>
        <row r="5366">
          <cell r="H5366" t="str">
            <v/>
          </cell>
        </row>
        <row r="5367">
          <cell r="H5367" t="str">
            <v/>
          </cell>
        </row>
        <row r="5368">
          <cell r="H5368" t="str">
            <v/>
          </cell>
        </row>
        <row r="5369">
          <cell r="H5369" t="str">
            <v/>
          </cell>
        </row>
        <row r="5370">
          <cell r="H5370" t="str">
            <v/>
          </cell>
        </row>
        <row r="5371">
          <cell r="H5371" t="str">
            <v/>
          </cell>
        </row>
        <row r="5372">
          <cell r="H5372" t="str">
            <v/>
          </cell>
        </row>
        <row r="5373">
          <cell r="H5373" t="str">
            <v/>
          </cell>
        </row>
        <row r="5374">
          <cell r="H5374" t="str">
            <v/>
          </cell>
        </row>
        <row r="5375">
          <cell r="H5375" t="str">
            <v/>
          </cell>
        </row>
        <row r="5376">
          <cell r="H5376" t="str">
            <v/>
          </cell>
        </row>
        <row r="5377">
          <cell r="H5377" t="str">
            <v/>
          </cell>
        </row>
        <row r="5378">
          <cell r="H5378" t="str">
            <v/>
          </cell>
        </row>
        <row r="5379">
          <cell r="H5379" t="str">
            <v/>
          </cell>
        </row>
        <row r="5380">
          <cell r="H5380" t="str">
            <v/>
          </cell>
        </row>
        <row r="5381">
          <cell r="H5381" t="str">
            <v/>
          </cell>
        </row>
        <row r="5382">
          <cell r="H5382" t="str">
            <v/>
          </cell>
        </row>
        <row r="5383">
          <cell r="H5383" t="str">
            <v/>
          </cell>
        </row>
        <row r="5384">
          <cell r="H5384" t="str">
            <v/>
          </cell>
        </row>
        <row r="5385">
          <cell r="H5385" t="str">
            <v/>
          </cell>
        </row>
        <row r="5386">
          <cell r="H5386" t="str">
            <v/>
          </cell>
        </row>
        <row r="5387">
          <cell r="H5387" t="str">
            <v/>
          </cell>
        </row>
        <row r="5388">
          <cell r="H5388" t="str">
            <v/>
          </cell>
        </row>
        <row r="5389">
          <cell r="H5389" t="str">
            <v/>
          </cell>
        </row>
        <row r="5390">
          <cell r="H5390" t="str">
            <v/>
          </cell>
        </row>
        <row r="5391">
          <cell r="H5391" t="str">
            <v/>
          </cell>
        </row>
        <row r="5392">
          <cell r="H5392" t="str">
            <v/>
          </cell>
        </row>
        <row r="5393">
          <cell r="H5393" t="str">
            <v/>
          </cell>
        </row>
        <row r="5394">
          <cell r="H5394" t="str">
            <v/>
          </cell>
        </row>
        <row r="5395">
          <cell r="H5395" t="str">
            <v/>
          </cell>
        </row>
        <row r="5396">
          <cell r="H5396" t="str">
            <v/>
          </cell>
        </row>
        <row r="5397">
          <cell r="H5397" t="str">
            <v/>
          </cell>
        </row>
        <row r="5398">
          <cell r="H5398" t="str">
            <v/>
          </cell>
        </row>
        <row r="5399">
          <cell r="H5399" t="str">
            <v/>
          </cell>
        </row>
        <row r="5400">
          <cell r="H5400" t="str">
            <v/>
          </cell>
        </row>
        <row r="5401">
          <cell r="H5401" t="str">
            <v/>
          </cell>
        </row>
        <row r="5402">
          <cell r="H5402" t="str">
            <v/>
          </cell>
        </row>
        <row r="5403">
          <cell r="H5403" t="str">
            <v/>
          </cell>
        </row>
        <row r="5404">
          <cell r="H5404" t="str">
            <v/>
          </cell>
        </row>
        <row r="5405">
          <cell r="H5405" t="str">
            <v/>
          </cell>
        </row>
        <row r="5406">
          <cell r="H5406" t="str">
            <v/>
          </cell>
        </row>
        <row r="5407">
          <cell r="H5407" t="str">
            <v/>
          </cell>
        </row>
        <row r="5408">
          <cell r="H5408" t="str">
            <v/>
          </cell>
        </row>
        <row r="5409">
          <cell r="H5409" t="str">
            <v/>
          </cell>
        </row>
        <row r="5410">
          <cell r="H5410" t="str">
            <v/>
          </cell>
        </row>
        <row r="5411">
          <cell r="H5411" t="str">
            <v/>
          </cell>
        </row>
        <row r="5412">
          <cell r="H5412" t="str">
            <v/>
          </cell>
        </row>
        <row r="5413">
          <cell r="H5413" t="str">
            <v/>
          </cell>
        </row>
        <row r="5414">
          <cell r="H5414" t="str">
            <v/>
          </cell>
        </row>
        <row r="5415">
          <cell r="H5415" t="str">
            <v/>
          </cell>
        </row>
        <row r="5416">
          <cell r="H5416" t="str">
            <v/>
          </cell>
        </row>
        <row r="5417">
          <cell r="H5417" t="str">
            <v/>
          </cell>
        </row>
        <row r="5418">
          <cell r="H5418" t="str">
            <v/>
          </cell>
        </row>
        <row r="5419">
          <cell r="H5419" t="str">
            <v/>
          </cell>
        </row>
        <row r="5420">
          <cell r="H5420" t="str">
            <v/>
          </cell>
        </row>
        <row r="5421">
          <cell r="H5421" t="str">
            <v/>
          </cell>
        </row>
        <row r="5422">
          <cell r="H5422" t="str">
            <v/>
          </cell>
        </row>
        <row r="5423">
          <cell r="H5423" t="str">
            <v/>
          </cell>
        </row>
        <row r="5424">
          <cell r="H5424" t="str">
            <v/>
          </cell>
        </row>
        <row r="5425">
          <cell r="H5425" t="str">
            <v/>
          </cell>
        </row>
        <row r="5426">
          <cell r="H5426" t="str">
            <v/>
          </cell>
        </row>
        <row r="5427">
          <cell r="H5427" t="str">
            <v/>
          </cell>
        </row>
        <row r="5428">
          <cell r="H5428" t="str">
            <v/>
          </cell>
        </row>
        <row r="5429">
          <cell r="H5429" t="str">
            <v/>
          </cell>
        </row>
        <row r="5430">
          <cell r="H5430" t="str">
            <v/>
          </cell>
        </row>
        <row r="5431">
          <cell r="H5431" t="str">
            <v/>
          </cell>
        </row>
        <row r="5432">
          <cell r="H5432" t="str">
            <v/>
          </cell>
        </row>
        <row r="5433">
          <cell r="H5433" t="str">
            <v/>
          </cell>
        </row>
        <row r="5434">
          <cell r="H5434" t="str">
            <v/>
          </cell>
        </row>
        <row r="5435">
          <cell r="H5435" t="str">
            <v/>
          </cell>
        </row>
        <row r="5436">
          <cell r="H5436" t="str">
            <v/>
          </cell>
        </row>
        <row r="5437">
          <cell r="H5437" t="str">
            <v/>
          </cell>
        </row>
        <row r="5438">
          <cell r="H5438" t="str">
            <v/>
          </cell>
        </row>
        <row r="5439">
          <cell r="H5439" t="str">
            <v/>
          </cell>
        </row>
        <row r="5440">
          <cell r="H5440" t="str">
            <v/>
          </cell>
        </row>
        <row r="5441">
          <cell r="H5441" t="str">
            <v/>
          </cell>
        </row>
        <row r="5442">
          <cell r="H5442" t="str">
            <v/>
          </cell>
        </row>
        <row r="5443">
          <cell r="H5443" t="str">
            <v/>
          </cell>
        </row>
        <row r="5444">
          <cell r="H5444" t="str">
            <v/>
          </cell>
        </row>
        <row r="5445">
          <cell r="H5445" t="str">
            <v/>
          </cell>
        </row>
        <row r="5446">
          <cell r="H5446" t="str">
            <v/>
          </cell>
        </row>
        <row r="5447">
          <cell r="H5447" t="str">
            <v/>
          </cell>
        </row>
        <row r="5448">
          <cell r="H5448" t="str">
            <v/>
          </cell>
        </row>
        <row r="5449">
          <cell r="H5449" t="str">
            <v/>
          </cell>
        </row>
        <row r="5450">
          <cell r="H5450" t="str">
            <v/>
          </cell>
        </row>
        <row r="5451">
          <cell r="H5451" t="str">
            <v/>
          </cell>
        </row>
        <row r="5452">
          <cell r="H5452" t="str">
            <v/>
          </cell>
        </row>
        <row r="5453">
          <cell r="H5453" t="str">
            <v/>
          </cell>
        </row>
        <row r="5454">
          <cell r="H5454" t="str">
            <v/>
          </cell>
        </row>
        <row r="5455">
          <cell r="H5455" t="str">
            <v/>
          </cell>
        </row>
        <row r="5456">
          <cell r="H5456" t="str">
            <v/>
          </cell>
        </row>
        <row r="5457">
          <cell r="H5457" t="str">
            <v/>
          </cell>
        </row>
        <row r="5458">
          <cell r="H5458" t="str">
            <v/>
          </cell>
        </row>
        <row r="5459">
          <cell r="H5459" t="str">
            <v/>
          </cell>
        </row>
        <row r="5460">
          <cell r="H5460" t="str">
            <v/>
          </cell>
        </row>
        <row r="5461">
          <cell r="H5461" t="str">
            <v/>
          </cell>
        </row>
        <row r="5462">
          <cell r="H5462" t="str">
            <v/>
          </cell>
        </row>
        <row r="5463">
          <cell r="H5463" t="str">
            <v/>
          </cell>
        </row>
        <row r="5464">
          <cell r="H5464" t="str">
            <v/>
          </cell>
        </row>
        <row r="5465">
          <cell r="H5465" t="str">
            <v/>
          </cell>
        </row>
        <row r="5466">
          <cell r="H5466" t="str">
            <v/>
          </cell>
        </row>
        <row r="5467">
          <cell r="H5467" t="str">
            <v/>
          </cell>
        </row>
        <row r="5468">
          <cell r="H5468" t="str">
            <v/>
          </cell>
        </row>
        <row r="5469">
          <cell r="H5469" t="str">
            <v/>
          </cell>
        </row>
        <row r="5470">
          <cell r="H5470" t="str">
            <v/>
          </cell>
        </row>
        <row r="5471">
          <cell r="H5471" t="str">
            <v/>
          </cell>
        </row>
        <row r="5472">
          <cell r="H5472" t="str">
            <v/>
          </cell>
        </row>
        <row r="5473">
          <cell r="H5473" t="str">
            <v/>
          </cell>
        </row>
        <row r="5474">
          <cell r="H5474" t="str">
            <v/>
          </cell>
        </row>
        <row r="5475">
          <cell r="H5475" t="str">
            <v/>
          </cell>
        </row>
        <row r="5476">
          <cell r="H5476" t="str">
            <v/>
          </cell>
        </row>
        <row r="5477">
          <cell r="H5477" t="str">
            <v/>
          </cell>
        </row>
        <row r="5478">
          <cell r="H5478" t="str">
            <v/>
          </cell>
        </row>
        <row r="5479">
          <cell r="H5479" t="str">
            <v/>
          </cell>
        </row>
        <row r="5480">
          <cell r="H5480" t="str">
            <v/>
          </cell>
        </row>
        <row r="5481">
          <cell r="H5481" t="str">
            <v/>
          </cell>
        </row>
        <row r="5482">
          <cell r="H5482" t="str">
            <v/>
          </cell>
        </row>
        <row r="5483">
          <cell r="H5483" t="str">
            <v/>
          </cell>
        </row>
        <row r="5484">
          <cell r="H5484" t="str">
            <v/>
          </cell>
        </row>
        <row r="5485">
          <cell r="H5485" t="str">
            <v/>
          </cell>
        </row>
        <row r="5486">
          <cell r="H5486" t="str">
            <v/>
          </cell>
        </row>
        <row r="5487">
          <cell r="H5487" t="str">
            <v/>
          </cell>
        </row>
        <row r="5488">
          <cell r="H5488" t="str">
            <v/>
          </cell>
        </row>
        <row r="5489">
          <cell r="H5489" t="str">
            <v/>
          </cell>
        </row>
        <row r="5490">
          <cell r="H5490" t="str">
            <v/>
          </cell>
        </row>
        <row r="5491">
          <cell r="H5491" t="str">
            <v/>
          </cell>
        </row>
        <row r="5492">
          <cell r="H5492" t="str">
            <v/>
          </cell>
        </row>
        <row r="5493">
          <cell r="H5493" t="str">
            <v/>
          </cell>
        </row>
        <row r="5494">
          <cell r="H5494" t="str">
            <v/>
          </cell>
        </row>
        <row r="5495">
          <cell r="H5495" t="str">
            <v/>
          </cell>
        </row>
        <row r="5496">
          <cell r="H5496" t="str">
            <v/>
          </cell>
        </row>
        <row r="5497">
          <cell r="H5497" t="str">
            <v/>
          </cell>
        </row>
        <row r="5498">
          <cell r="H5498" t="str">
            <v/>
          </cell>
        </row>
        <row r="5499">
          <cell r="H5499" t="str">
            <v/>
          </cell>
        </row>
        <row r="5500">
          <cell r="H5500" t="str">
            <v/>
          </cell>
        </row>
        <row r="5501">
          <cell r="H5501" t="str">
            <v/>
          </cell>
        </row>
        <row r="5502">
          <cell r="H5502" t="str">
            <v/>
          </cell>
        </row>
        <row r="5503">
          <cell r="H5503" t="str">
            <v/>
          </cell>
        </row>
        <row r="5504">
          <cell r="H5504" t="str">
            <v/>
          </cell>
        </row>
        <row r="5505">
          <cell r="H5505" t="str">
            <v/>
          </cell>
        </row>
        <row r="5506">
          <cell r="H5506" t="str">
            <v/>
          </cell>
        </row>
        <row r="5507">
          <cell r="H5507" t="str">
            <v/>
          </cell>
        </row>
        <row r="5508">
          <cell r="H5508" t="str">
            <v/>
          </cell>
        </row>
        <row r="5509">
          <cell r="H5509" t="str">
            <v/>
          </cell>
        </row>
        <row r="5510">
          <cell r="H5510" t="str">
            <v/>
          </cell>
        </row>
        <row r="5511">
          <cell r="H5511" t="str">
            <v/>
          </cell>
        </row>
        <row r="5512">
          <cell r="H5512" t="str">
            <v/>
          </cell>
        </row>
        <row r="5513">
          <cell r="H5513" t="str">
            <v/>
          </cell>
        </row>
        <row r="5514">
          <cell r="H5514" t="str">
            <v/>
          </cell>
        </row>
        <row r="5515">
          <cell r="H5515" t="str">
            <v/>
          </cell>
        </row>
        <row r="5516">
          <cell r="H5516" t="str">
            <v/>
          </cell>
        </row>
        <row r="5517">
          <cell r="H5517" t="str">
            <v/>
          </cell>
        </row>
        <row r="5518">
          <cell r="H5518" t="str">
            <v/>
          </cell>
        </row>
        <row r="5519">
          <cell r="H5519" t="str">
            <v/>
          </cell>
        </row>
        <row r="5520">
          <cell r="H5520" t="str">
            <v/>
          </cell>
        </row>
        <row r="5521">
          <cell r="H5521" t="str">
            <v/>
          </cell>
        </row>
        <row r="5522">
          <cell r="H5522" t="str">
            <v/>
          </cell>
        </row>
        <row r="5523">
          <cell r="H5523" t="str">
            <v/>
          </cell>
        </row>
        <row r="5524">
          <cell r="H5524" t="str">
            <v/>
          </cell>
        </row>
        <row r="5525">
          <cell r="H5525" t="str">
            <v/>
          </cell>
        </row>
        <row r="5526">
          <cell r="H5526" t="str">
            <v/>
          </cell>
        </row>
        <row r="5527">
          <cell r="H5527" t="str">
            <v/>
          </cell>
        </row>
        <row r="5528">
          <cell r="H5528" t="str">
            <v/>
          </cell>
        </row>
        <row r="5529">
          <cell r="H5529" t="str">
            <v/>
          </cell>
        </row>
        <row r="5530">
          <cell r="H5530" t="str">
            <v/>
          </cell>
        </row>
        <row r="5531">
          <cell r="H5531" t="str">
            <v/>
          </cell>
        </row>
        <row r="5532">
          <cell r="H5532" t="str">
            <v/>
          </cell>
        </row>
        <row r="5533">
          <cell r="H5533" t="str">
            <v/>
          </cell>
        </row>
        <row r="5534">
          <cell r="H5534" t="str">
            <v/>
          </cell>
        </row>
        <row r="5535">
          <cell r="H5535" t="str">
            <v/>
          </cell>
        </row>
        <row r="5536">
          <cell r="H5536" t="str">
            <v/>
          </cell>
        </row>
        <row r="5537">
          <cell r="H5537" t="str">
            <v/>
          </cell>
        </row>
        <row r="5538">
          <cell r="H5538" t="str">
            <v/>
          </cell>
        </row>
        <row r="5539">
          <cell r="H5539" t="str">
            <v/>
          </cell>
        </row>
        <row r="5540">
          <cell r="H5540" t="str">
            <v/>
          </cell>
        </row>
        <row r="5541">
          <cell r="H5541" t="str">
            <v/>
          </cell>
        </row>
        <row r="5542">
          <cell r="H5542" t="str">
            <v/>
          </cell>
        </row>
        <row r="5543">
          <cell r="H5543" t="str">
            <v/>
          </cell>
        </row>
        <row r="5544">
          <cell r="H5544" t="str">
            <v/>
          </cell>
        </row>
        <row r="5545">
          <cell r="H5545" t="str">
            <v/>
          </cell>
        </row>
        <row r="5546">
          <cell r="H5546" t="str">
            <v/>
          </cell>
        </row>
        <row r="5547">
          <cell r="H5547" t="str">
            <v/>
          </cell>
        </row>
        <row r="5548">
          <cell r="H5548" t="str">
            <v/>
          </cell>
        </row>
        <row r="5549">
          <cell r="H5549" t="str">
            <v/>
          </cell>
        </row>
        <row r="5550">
          <cell r="H5550" t="str">
            <v/>
          </cell>
        </row>
        <row r="5551">
          <cell r="H5551" t="str">
            <v/>
          </cell>
        </row>
        <row r="5552">
          <cell r="H5552" t="str">
            <v/>
          </cell>
        </row>
        <row r="5553">
          <cell r="H5553" t="str">
            <v/>
          </cell>
        </row>
        <row r="5554">
          <cell r="H5554" t="str">
            <v/>
          </cell>
        </row>
        <row r="5555">
          <cell r="H5555" t="str">
            <v/>
          </cell>
        </row>
        <row r="5556">
          <cell r="H5556" t="str">
            <v/>
          </cell>
        </row>
        <row r="5557">
          <cell r="H5557" t="str">
            <v/>
          </cell>
        </row>
        <row r="5558">
          <cell r="H5558" t="str">
            <v/>
          </cell>
        </row>
        <row r="5559">
          <cell r="H5559" t="str">
            <v/>
          </cell>
        </row>
        <row r="5560">
          <cell r="H5560" t="str">
            <v/>
          </cell>
        </row>
        <row r="5561">
          <cell r="H5561" t="str">
            <v/>
          </cell>
        </row>
        <row r="5562">
          <cell r="H5562" t="str">
            <v/>
          </cell>
        </row>
        <row r="5563">
          <cell r="H5563" t="str">
            <v/>
          </cell>
        </row>
        <row r="5564">
          <cell r="H5564" t="str">
            <v/>
          </cell>
        </row>
        <row r="5565">
          <cell r="H5565" t="str">
            <v/>
          </cell>
        </row>
        <row r="5566">
          <cell r="H5566" t="str">
            <v/>
          </cell>
        </row>
        <row r="5567">
          <cell r="H5567" t="str">
            <v/>
          </cell>
        </row>
        <row r="5568">
          <cell r="H5568" t="str">
            <v/>
          </cell>
        </row>
        <row r="5569">
          <cell r="H5569" t="str">
            <v/>
          </cell>
        </row>
        <row r="5570">
          <cell r="H5570" t="str">
            <v/>
          </cell>
        </row>
        <row r="5571">
          <cell r="H5571" t="str">
            <v/>
          </cell>
        </row>
        <row r="5572">
          <cell r="H5572" t="str">
            <v/>
          </cell>
        </row>
        <row r="5573">
          <cell r="H5573" t="str">
            <v/>
          </cell>
        </row>
        <row r="5574">
          <cell r="H5574" t="str">
            <v/>
          </cell>
        </row>
        <row r="5575">
          <cell r="H5575" t="str">
            <v/>
          </cell>
        </row>
        <row r="5576">
          <cell r="H5576" t="str">
            <v/>
          </cell>
        </row>
        <row r="5577">
          <cell r="H5577" t="str">
            <v/>
          </cell>
        </row>
        <row r="5578">
          <cell r="H5578" t="str">
            <v/>
          </cell>
        </row>
        <row r="5579">
          <cell r="H5579" t="str">
            <v/>
          </cell>
        </row>
        <row r="5580">
          <cell r="H5580" t="str">
            <v/>
          </cell>
        </row>
        <row r="5581">
          <cell r="H5581" t="str">
            <v/>
          </cell>
        </row>
        <row r="5582">
          <cell r="H5582" t="str">
            <v/>
          </cell>
        </row>
        <row r="5583">
          <cell r="H5583" t="str">
            <v/>
          </cell>
        </row>
        <row r="5584">
          <cell r="H5584" t="str">
            <v/>
          </cell>
        </row>
        <row r="5585">
          <cell r="H5585" t="str">
            <v/>
          </cell>
        </row>
        <row r="5586">
          <cell r="H5586" t="str">
            <v/>
          </cell>
        </row>
        <row r="5587">
          <cell r="H5587" t="str">
            <v/>
          </cell>
        </row>
        <row r="5588">
          <cell r="H5588" t="str">
            <v/>
          </cell>
        </row>
        <row r="5589">
          <cell r="H5589" t="str">
            <v/>
          </cell>
        </row>
        <row r="5590">
          <cell r="H5590" t="str">
            <v/>
          </cell>
        </row>
        <row r="5591">
          <cell r="H5591" t="str">
            <v/>
          </cell>
        </row>
        <row r="5592">
          <cell r="H5592" t="str">
            <v/>
          </cell>
        </row>
        <row r="5593">
          <cell r="H5593" t="str">
            <v/>
          </cell>
        </row>
        <row r="5594">
          <cell r="H5594" t="str">
            <v/>
          </cell>
        </row>
        <row r="5595">
          <cell r="H5595" t="str">
            <v/>
          </cell>
        </row>
        <row r="5596">
          <cell r="H5596" t="str">
            <v/>
          </cell>
        </row>
        <row r="5597">
          <cell r="H5597" t="str">
            <v/>
          </cell>
        </row>
        <row r="5598">
          <cell r="H5598" t="str">
            <v/>
          </cell>
        </row>
        <row r="5599">
          <cell r="H5599" t="str">
            <v/>
          </cell>
        </row>
        <row r="5600">
          <cell r="H5600" t="str">
            <v/>
          </cell>
        </row>
        <row r="5601">
          <cell r="H5601" t="str">
            <v/>
          </cell>
        </row>
        <row r="5602">
          <cell r="H5602" t="str">
            <v/>
          </cell>
        </row>
        <row r="5603">
          <cell r="H5603" t="str">
            <v/>
          </cell>
        </row>
        <row r="5604">
          <cell r="H5604" t="str">
            <v/>
          </cell>
        </row>
        <row r="5605">
          <cell r="H5605" t="str">
            <v/>
          </cell>
        </row>
        <row r="5606">
          <cell r="H5606" t="str">
            <v/>
          </cell>
        </row>
        <row r="5607">
          <cell r="H5607" t="str">
            <v/>
          </cell>
        </row>
        <row r="5608">
          <cell r="H5608" t="str">
            <v/>
          </cell>
        </row>
        <row r="5609">
          <cell r="H5609" t="str">
            <v/>
          </cell>
        </row>
        <row r="5610">
          <cell r="H5610" t="str">
            <v/>
          </cell>
        </row>
        <row r="5611">
          <cell r="H5611" t="str">
            <v/>
          </cell>
        </row>
        <row r="5612">
          <cell r="H5612" t="str">
            <v/>
          </cell>
        </row>
        <row r="5613">
          <cell r="H5613" t="str">
            <v/>
          </cell>
        </row>
        <row r="5614">
          <cell r="H5614" t="str">
            <v/>
          </cell>
        </row>
        <row r="5615">
          <cell r="H5615" t="str">
            <v/>
          </cell>
        </row>
        <row r="5616">
          <cell r="H5616" t="str">
            <v/>
          </cell>
        </row>
        <row r="5617">
          <cell r="H5617" t="str">
            <v/>
          </cell>
        </row>
        <row r="5618">
          <cell r="H5618" t="str">
            <v/>
          </cell>
        </row>
        <row r="5619">
          <cell r="H5619" t="str">
            <v/>
          </cell>
        </row>
        <row r="5620">
          <cell r="H5620" t="str">
            <v/>
          </cell>
        </row>
        <row r="5621">
          <cell r="H5621" t="str">
            <v/>
          </cell>
        </row>
        <row r="5622">
          <cell r="H5622" t="str">
            <v/>
          </cell>
        </row>
        <row r="5623">
          <cell r="H5623" t="str">
            <v/>
          </cell>
        </row>
        <row r="5624">
          <cell r="H5624" t="str">
            <v/>
          </cell>
        </row>
        <row r="5625">
          <cell r="H5625" t="str">
            <v/>
          </cell>
        </row>
        <row r="5626">
          <cell r="H5626" t="str">
            <v/>
          </cell>
        </row>
        <row r="5627">
          <cell r="H5627" t="str">
            <v/>
          </cell>
        </row>
        <row r="5628">
          <cell r="H5628" t="str">
            <v/>
          </cell>
        </row>
        <row r="5629">
          <cell r="H5629" t="str">
            <v/>
          </cell>
        </row>
        <row r="5630">
          <cell r="H5630" t="str">
            <v/>
          </cell>
        </row>
        <row r="5631">
          <cell r="H5631" t="str">
            <v/>
          </cell>
        </row>
        <row r="5632">
          <cell r="H5632" t="str">
            <v/>
          </cell>
        </row>
        <row r="5633">
          <cell r="H5633" t="str">
            <v/>
          </cell>
        </row>
        <row r="5634">
          <cell r="H5634" t="str">
            <v/>
          </cell>
        </row>
        <row r="5635">
          <cell r="H5635" t="str">
            <v/>
          </cell>
        </row>
        <row r="5636">
          <cell r="H5636" t="str">
            <v/>
          </cell>
        </row>
        <row r="5637">
          <cell r="H5637" t="str">
            <v/>
          </cell>
        </row>
        <row r="5638">
          <cell r="H5638" t="str">
            <v/>
          </cell>
        </row>
        <row r="5639">
          <cell r="H5639" t="str">
            <v/>
          </cell>
        </row>
        <row r="5640">
          <cell r="H5640" t="str">
            <v/>
          </cell>
        </row>
        <row r="5641">
          <cell r="H5641" t="str">
            <v/>
          </cell>
        </row>
        <row r="5642">
          <cell r="H5642" t="str">
            <v/>
          </cell>
        </row>
        <row r="5643">
          <cell r="H5643" t="str">
            <v/>
          </cell>
        </row>
        <row r="5644">
          <cell r="H5644" t="str">
            <v/>
          </cell>
        </row>
        <row r="5645">
          <cell r="H5645" t="str">
            <v/>
          </cell>
        </row>
        <row r="5646">
          <cell r="H5646" t="str">
            <v/>
          </cell>
        </row>
        <row r="5647">
          <cell r="H5647" t="str">
            <v/>
          </cell>
        </row>
        <row r="5648">
          <cell r="H5648" t="str">
            <v/>
          </cell>
        </row>
        <row r="5649">
          <cell r="H5649" t="str">
            <v/>
          </cell>
        </row>
        <row r="5650">
          <cell r="H5650" t="str">
            <v/>
          </cell>
        </row>
        <row r="5651">
          <cell r="H5651" t="str">
            <v/>
          </cell>
        </row>
        <row r="5652">
          <cell r="H5652" t="str">
            <v/>
          </cell>
        </row>
        <row r="5653">
          <cell r="H5653" t="str">
            <v/>
          </cell>
        </row>
        <row r="5654">
          <cell r="H5654" t="str">
            <v/>
          </cell>
        </row>
        <row r="5655">
          <cell r="H5655" t="str">
            <v/>
          </cell>
        </row>
        <row r="5656">
          <cell r="H5656" t="str">
            <v/>
          </cell>
        </row>
        <row r="5657">
          <cell r="H5657" t="str">
            <v/>
          </cell>
        </row>
        <row r="5658">
          <cell r="H5658" t="str">
            <v/>
          </cell>
        </row>
        <row r="5659">
          <cell r="H5659" t="str">
            <v/>
          </cell>
        </row>
        <row r="5660">
          <cell r="H5660" t="str">
            <v/>
          </cell>
        </row>
        <row r="5661">
          <cell r="H5661" t="str">
            <v/>
          </cell>
        </row>
        <row r="5662">
          <cell r="H5662" t="str">
            <v/>
          </cell>
        </row>
        <row r="5663">
          <cell r="H5663" t="str">
            <v/>
          </cell>
        </row>
        <row r="5664">
          <cell r="H5664" t="str">
            <v/>
          </cell>
        </row>
        <row r="5665">
          <cell r="H5665" t="str">
            <v/>
          </cell>
        </row>
        <row r="5666">
          <cell r="H5666" t="str">
            <v/>
          </cell>
        </row>
        <row r="5667">
          <cell r="H5667" t="str">
            <v/>
          </cell>
        </row>
        <row r="5668">
          <cell r="H5668" t="str">
            <v/>
          </cell>
        </row>
        <row r="5669">
          <cell r="H5669" t="str">
            <v/>
          </cell>
        </row>
        <row r="5670">
          <cell r="H5670" t="str">
            <v/>
          </cell>
        </row>
        <row r="5671">
          <cell r="H5671" t="str">
            <v/>
          </cell>
        </row>
        <row r="5672">
          <cell r="H5672" t="str">
            <v/>
          </cell>
        </row>
        <row r="5673">
          <cell r="H5673" t="str">
            <v/>
          </cell>
        </row>
        <row r="5674">
          <cell r="H5674" t="str">
            <v/>
          </cell>
        </row>
        <row r="5675">
          <cell r="H5675" t="str">
            <v/>
          </cell>
        </row>
        <row r="5676">
          <cell r="H5676" t="str">
            <v/>
          </cell>
        </row>
        <row r="5677">
          <cell r="H5677" t="str">
            <v/>
          </cell>
        </row>
        <row r="5678">
          <cell r="H5678" t="str">
            <v/>
          </cell>
        </row>
        <row r="5679">
          <cell r="H5679" t="str">
            <v/>
          </cell>
        </row>
        <row r="5680">
          <cell r="H5680" t="str">
            <v/>
          </cell>
        </row>
        <row r="5681">
          <cell r="H5681" t="str">
            <v/>
          </cell>
        </row>
        <row r="5682">
          <cell r="H5682" t="str">
            <v/>
          </cell>
        </row>
        <row r="5683">
          <cell r="H5683" t="str">
            <v/>
          </cell>
        </row>
        <row r="5684">
          <cell r="H5684" t="str">
            <v/>
          </cell>
        </row>
        <row r="5685">
          <cell r="H5685" t="str">
            <v/>
          </cell>
        </row>
        <row r="5686">
          <cell r="H5686" t="str">
            <v/>
          </cell>
        </row>
        <row r="5687">
          <cell r="H5687" t="str">
            <v/>
          </cell>
        </row>
        <row r="5688">
          <cell r="H5688" t="str">
            <v/>
          </cell>
        </row>
        <row r="5689">
          <cell r="H5689" t="str">
            <v/>
          </cell>
        </row>
        <row r="5690">
          <cell r="H5690" t="str">
            <v/>
          </cell>
        </row>
        <row r="5691">
          <cell r="H5691" t="str">
            <v/>
          </cell>
        </row>
        <row r="5692">
          <cell r="H5692" t="str">
            <v/>
          </cell>
        </row>
        <row r="5693">
          <cell r="H5693" t="str">
            <v/>
          </cell>
        </row>
        <row r="5694">
          <cell r="H5694" t="str">
            <v/>
          </cell>
        </row>
        <row r="5695">
          <cell r="H5695" t="str">
            <v/>
          </cell>
        </row>
        <row r="5696">
          <cell r="H5696" t="str">
            <v/>
          </cell>
        </row>
        <row r="5697">
          <cell r="H5697" t="str">
            <v/>
          </cell>
        </row>
        <row r="5698">
          <cell r="H5698" t="str">
            <v/>
          </cell>
        </row>
        <row r="5699">
          <cell r="H5699" t="str">
            <v/>
          </cell>
        </row>
        <row r="5700">
          <cell r="H5700" t="str">
            <v/>
          </cell>
        </row>
        <row r="5701">
          <cell r="H5701" t="str">
            <v/>
          </cell>
        </row>
        <row r="5702">
          <cell r="H5702" t="str">
            <v/>
          </cell>
        </row>
        <row r="5703">
          <cell r="H5703" t="str">
            <v/>
          </cell>
        </row>
        <row r="5704">
          <cell r="H5704" t="str">
            <v/>
          </cell>
        </row>
        <row r="5705">
          <cell r="H5705" t="str">
            <v/>
          </cell>
        </row>
        <row r="5706">
          <cell r="H5706" t="str">
            <v/>
          </cell>
        </row>
        <row r="5707">
          <cell r="H5707" t="str">
            <v/>
          </cell>
        </row>
        <row r="5708">
          <cell r="H5708" t="str">
            <v/>
          </cell>
        </row>
        <row r="5709">
          <cell r="H5709" t="str">
            <v/>
          </cell>
        </row>
        <row r="5710">
          <cell r="H5710" t="str">
            <v/>
          </cell>
        </row>
        <row r="5711">
          <cell r="H5711" t="str">
            <v/>
          </cell>
        </row>
        <row r="5712">
          <cell r="H5712" t="str">
            <v/>
          </cell>
        </row>
        <row r="5713">
          <cell r="H5713" t="str">
            <v/>
          </cell>
        </row>
        <row r="5714">
          <cell r="H5714" t="str">
            <v/>
          </cell>
        </row>
        <row r="5715">
          <cell r="H5715" t="str">
            <v/>
          </cell>
        </row>
        <row r="5716">
          <cell r="H5716" t="str">
            <v/>
          </cell>
        </row>
        <row r="5717">
          <cell r="H5717" t="str">
            <v/>
          </cell>
        </row>
        <row r="5718">
          <cell r="H5718" t="str">
            <v/>
          </cell>
        </row>
        <row r="5719">
          <cell r="H5719" t="str">
            <v/>
          </cell>
        </row>
        <row r="5720">
          <cell r="H5720" t="str">
            <v/>
          </cell>
        </row>
        <row r="5721">
          <cell r="H5721" t="str">
            <v/>
          </cell>
        </row>
        <row r="5722">
          <cell r="H5722" t="str">
            <v/>
          </cell>
        </row>
        <row r="5723">
          <cell r="H5723" t="str">
            <v/>
          </cell>
        </row>
        <row r="5724">
          <cell r="H5724" t="str">
            <v/>
          </cell>
        </row>
        <row r="5725">
          <cell r="H5725" t="str">
            <v/>
          </cell>
        </row>
        <row r="5726">
          <cell r="H5726" t="str">
            <v/>
          </cell>
        </row>
        <row r="5727">
          <cell r="H5727" t="str">
            <v/>
          </cell>
        </row>
        <row r="5728">
          <cell r="H5728" t="str">
            <v/>
          </cell>
        </row>
        <row r="5729">
          <cell r="H5729" t="str">
            <v/>
          </cell>
        </row>
        <row r="5730">
          <cell r="H5730" t="str">
            <v/>
          </cell>
        </row>
        <row r="5731">
          <cell r="H5731" t="str">
            <v/>
          </cell>
        </row>
        <row r="5732">
          <cell r="H5732" t="str">
            <v/>
          </cell>
        </row>
        <row r="5733">
          <cell r="H5733" t="str">
            <v/>
          </cell>
        </row>
        <row r="5734">
          <cell r="H5734" t="str">
            <v/>
          </cell>
        </row>
        <row r="5735">
          <cell r="H5735" t="str">
            <v/>
          </cell>
        </row>
        <row r="5736">
          <cell r="H5736" t="str">
            <v/>
          </cell>
        </row>
        <row r="5737">
          <cell r="H5737" t="str">
            <v/>
          </cell>
        </row>
        <row r="5738">
          <cell r="H5738" t="str">
            <v/>
          </cell>
        </row>
        <row r="5739">
          <cell r="H5739" t="str">
            <v/>
          </cell>
        </row>
        <row r="5740">
          <cell r="H5740" t="str">
            <v/>
          </cell>
        </row>
        <row r="5741">
          <cell r="H5741" t="str">
            <v/>
          </cell>
        </row>
        <row r="5742">
          <cell r="H5742" t="str">
            <v/>
          </cell>
        </row>
        <row r="5743">
          <cell r="H5743" t="str">
            <v/>
          </cell>
        </row>
        <row r="5744">
          <cell r="H5744" t="str">
            <v/>
          </cell>
        </row>
        <row r="5745">
          <cell r="H5745" t="str">
            <v/>
          </cell>
        </row>
        <row r="5746">
          <cell r="H5746" t="str">
            <v/>
          </cell>
        </row>
        <row r="5747">
          <cell r="H5747" t="str">
            <v/>
          </cell>
        </row>
        <row r="5748">
          <cell r="H5748" t="str">
            <v/>
          </cell>
        </row>
        <row r="5749">
          <cell r="H5749" t="str">
            <v/>
          </cell>
        </row>
        <row r="5750">
          <cell r="H5750" t="str">
            <v/>
          </cell>
        </row>
        <row r="5751">
          <cell r="H5751" t="str">
            <v/>
          </cell>
        </row>
        <row r="5752">
          <cell r="H5752" t="str">
            <v/>
          </cell>
        </row>
        <row r="5753">
          <cell r="H5753" t="str">
            <v/>
          </cell>
        </row>
        <row r="5754">
          <cell r="H5754" t="str">
            <v/>
          </cell>
        </row>
        <row r="5755">
          <cell r="H5755" t="str">
            <v/>
          </cell>
        </row>
        <row r="5756">
          <cell r="H5756" t="str">
            <v/>
          </cell>
        </row>
        <row r="5757">
          <cell r="H5757" t="str">
            <v/>
          </cell>
        </row>
        <row r="5758">
          <cell r="H5758" t="str">
            <v/>
          </cell>
        </row>
        <row r="5759">
          <cell r="H5759" t="str">
            <v/>
          </cell>
        </row>
        <row r="5760">
          <cell r="H5760" t="str">
            <v/>
          </cell>
        </row>
        <row r="5761">
          <cell r="H5761" t="str">
            <v/>
          </cell>
        </row>
        <row r="5762">
          <cell r="H5762" t="str">
            <v/>
          </cell>
        </row>
        <row r="5763">
          <cell r="H5763" t="str">
            <v/>
          </cell>
        </row>
        <row r="5764">
          <cell r="H5764" t="str">
            <v/>
          </cell>
        </row>
        <row r="5765">
          <cell r="H5765" t="str">
            <v/>
          </cell>
        </row>
        <row r="5766">
          <cell r="H5766" t="str">
            <v/>
          </cell>
        </row>
        <row r="5767">
          <cell r="H5767" t="str">
            <v/>
          </cell>
        </row>
        <row r="5768">
          <cell r="H5768" t="str">
            <v/>
          </cell>
        </row>
        <row r="5769">
          <cell r="H5769" t="str">
            <v/>
          </cell>
        </row>
        <row r="5770">
          <cell r="H5770" t="str">
            <v/>
          </cell>
        </row>
        <row r="5771">
          <cell r="H5771" t="str">
            <v/>
          </cell>
        </row>
        <row r="5772">
          <cell r="H5772" t="str">
            <v/>
          </cell>
        </row>
        <row r="5773">
          <cell r="H5773" t="str">
            <v/>
          </cell>
        </row>
        <row r="5774">
          <cell r="H5774" t="str">
            <v/>
          </cell>
        </row>
        <row r="5775">
          <cell r="H5775" t="str">
            <v/>
          </cell>
        </row>
        <row r="5776">
          <cell r="H5776" t="str">
            <v/>
          </cell>
        </row>
        <row r="5777">
          <cell r="H5777" t="str">
            <v/>
          </cell>
        </row>
        <row r="5778">
          <cell r="H5778" t="str">
            <v/>
          </cell>
        </row>
        <row r="5779">
          <cell r="H5779" t="str">
            <v/>
          </cell>
        </row>
        <row r="5780">
          <cell r="H5780" t="str">
            <v/>
          </cell>
        </row>
        <row r="5781">
          <cell r="H5781" t="str">
            <v/>
          </cell>
        </row>
        <row r="5782">
          <cell r="H5782" t="str">
            <v/>
          </cell>
        </row>
        <row r="5783">
          <cell r="H5783" t="str">
            <v/>
          </cell>
        </row>
        <row r="5784">
          <cell r="H5784" t="str">
            <v/>
          </cell>
        </row>
        <row r="5785">
          <cell r="H5785" t="str">
            <v/>
          </cell>
        </row>
        <row r="5786">
          <cell r="H5786" t="str">
            <v/>
          </cell>
        </row>
        <row r="5787">
          <cell r="H5787" t="str">
            <v/>
          </cell>
        </row>
        <row r="5788">
          <cell r="H5788" t="str">
            <v/>
          </cell>
        </row>
        <row r="5789">
          <cell r="H5789" t="str">
            <v/>
          </cell>
        </row>
        <row r="5790">
          <cell r="H5790" t="str">
            <v/>
          </cell>
        </row>
        <row r="5791">
          <cell r="H5791" t="str">
            <v/>
          </cell>
        </row>
        <row r="5792">
          <cell r="H5792" t="str">
            <v/>
          </cell>
        </row>
        <row r="5793">
          <cell r="H5793" t="str">
            <v/>
          </cell>
        </row>
        <row r="5794">
          <cell r="H5794" t="str">
            <v/>
          </cell>
        </row>
        <row r="5795">
          <cell r="H5795" t="str">
            <v/>
          </cell>
        </row>
        <row r="5796">
          <cell r="H5796" t="str">
            <v/>
          </cell>
        </row>
        <row r="5797">
          <cell r="H5797" t="str">
            <v/>
          </cell>
        </row>
        <row r="5798">
          <cell r="H5798" t="str">
            <v/>
          </cell>
        </row>
        <row r="5799">
          <cell r="H5799" t="str">
            <v/>
          </cell>
        </row>
        <row r="5800">
          <cell r="H5800" t="str">
            <v/>
          </cell>
        </row>
        <row r="5801">
          <cell r="H5801" t="str">
            <v/>
          </cell>
        </row>
        <row r="5802">
          <cell r="H5802" t="str">
            <v/>
          </cell>
        </row>
        <row r="5803">
          <cell r="H5803" t="str">
            <v/>
          </cell>
        </row>
        <row r="5804">
          <cell r="H5804" t="str">
            <v/>
          </cell>
        </row>
        <row r="5805">
          <cell r="H5805" t="str">
            <v/>
          </cell>
        </row>
        <row r="5806">
          <cell r="H5806" t="str">
            <v/>
          </cell>
        </row>
        <row r="5807">
          <cell r="H5807" t="str">
            <v/>
          </cell>
        </row>
        <row r="5808">
          <cell r="H5808" t="str">
            <v/>
          </cell>
        </row>
        <row r="5809">
          <cell r="H5809" t="str">
            <v/>
          </cell>
        </row>
        <row r="5810">
          <cell r="H5810" t="str">
            <v/>
          </cell>
        </row>
        <row r="5811">
          <cell r="H5811" t="str">
            <v/>
          </cell>
        </row>
        <row r="5812">
          <cell r="H5812" t="str">
            <v/>
          </cell>
        </row>
        <row r="5813">
          <cell r="H5813" t="str">
            <v/>
          </cell>
        </row>
        <row r="5814">
          <cell r="H5814" t="str">
            <v/>
          </cell>
        </row>
        <row r="5815">
          <cell r="H5815" t="str">
            <v/>
          </cell>
        </row>
        <row r="5816">
          <cell r="H5816" t="str">
            <v/>
          </cell>
        </row>
        <row r="5817">
          <cell r="H5817" t="str">
            <v/>
          </cell>
        </row>
        <row r="5818">
          <cell r="H5818" t="str">
            <v/>
          </cell>
        </row>
        <row r="5819">
          <cell r="H5819" t="str">
            <v/>
          </cell>
        </row>
        <row r="5820">
          <cell r="H5820" t="str">
            <v/>
          </cell>
        </row>
        <row r="5821">
          <cell r="H5821" t="str">
            <v/>
          </cell>
        </row>
        <row r="5822">
          <cell r="H5822" t="str">
            <v/>
          </cell>
        </row>
        <row r="5823">
          <cell r="H5823" t="str">
            <v/>
          </cell>
        </row>
        <row r="5824">
          <cell r="H5824" t="str">
            <v/>
          </cell>
        </row>
        <row r="5825">
          <cell r="H5825" t="str">
            <v/>
          </cell>
        </row>
        <row r="5826">
          <cell r="H5826" t="str">
            <v/>
          </cell>
        </row>
        <row r="5827">
          <cell r="H5827" t="str">
            <v/>
          </cell>
        </row>
        <row r="5828">
          <cell r="H5828" t="str">
            <v/>
          </cell>
        </row>
        <row r="5829">
          <cell r="H5829" t="str">
            <v/>
          </cell>
        </row>
        <row r="5830">
          <cell r="H5830" t="str">
            <v/>
          </cell>
        </row>
        <row r="5831">
          <cell r="H5831" t="str">
            <v/>
          </cell>
        </row>
        <row r="5832">
          <cell r="H5832" t="str">
            <v/>
          </cell>
        </row>
        <row r="5833">
          <cell r="H5833" t="str">
            <v/>
          </cell>
        </row>
        <row r="5834">
          <cell r="H5834" t="str">
            <v/>
          </cell>
        </row>
        <row r="5835">
          <cell r="H5835" t="str">
            <v/>
          </cell>
        </row>
        <row r="5836">
          <cell r="H5836" t="str">
            <v/>
          </cell>
        </row>
        <row r="5837">
          <cell r="H5837" t="str">
            <v/>
          </cell>
        </row>
        <row r="5838">
          <cell r="H5838" t="str">
            <v/>
          </cell>
        </row>
        <row r="5839">
          <cell r="H5839" t="str">
            <v/>
          </cell>
        </row>
        <row r="5840">
          <cell r="H5840" t="str">
            <v/>
          </cell>
        </row>
        <row r="5841">
          <cell r="H5841" t="str">
            <v/>
          </cell>
        </row>
        <row r="5842">
          <cell r="H5842" t="str">
            <v/>
          </cell>
        </row>
        <row r="5843">
          <cell r="H5843" t="str">
            <v/>
          </cell>
        </row>
        <row r="5844">
          <cell r="H5844" t="str">
            <v/>
          </cell>
        </row>
        <row r="5845">
          <cell r="H5845" t="str">
            <v/>
          </cell>
        </row>
        <row r="5846">
          <cell r="H5846" t="str">
            <v/>
          </cell>
        </row>
        <row r="5847">
          <cell r="H5847" t="str">
            <v/>
          </cell>
        </row>
        <row r="5848">
          <cell r="H5848" t="str">
            <v/>
          </cell>
        </row>
        <row r="5849">
          <cell r="H5849" t="str">
            <v/>
          </cell>
        </row>
        <row r="5850">
          <cell r="H5850" t="str">
            <v/>
          </cell>
        </row>
        <row r="5851">
          <cell r="H5851" t="str">
            <v/>
          </cell>
        </row>
        <row r="5852">
          <cell r="H5852" t="str">
            <v/>
          </cell>
        </row>
        <row r="5853">
          <cell r="H5853" t="str">
            <v/>
          </cell>
        </row>
        <row r="5854">
          <cell r="H5854" t="str">
            <v/>
          </cell>
        </row>
        <row r="5855">
          <cell r="H5855" t="str">
            <v/>
          </cell>
        </row>
        <row r="5856">
          <cell r="H5856" t="str">
            <v/>
          </cell>
        </row>
        <row r="5857">
          <cell r="H5857" t="str">
            <v/>
          </cell>
        </row>
        <row r="5858">
          <cell r="H5858" t="str">
            <v/>
          </cell>
        </row>
        <row r="5859">
          <cell r="H5859" t="str">
            <v/>
          </cell>
        </row>
        <row r="5860">
          <cell r="H5860" t="str">
            <v/>
          </cell>
        </row>
        <row r="5861">
          <cell r="H5861" t="str">
            <v/>
          </cell>
        </row>
        <row r="5862">
          <cell r="H5862" t="str">
            <v/>
          </cell>
        </row>
        <row r="5863">
          <cell r="H5863" t="str">
            <v/>
          </cell>
        </row>
        <row r="5864">
          <cell r="H5864" t="str">
            <v/>
          </cell>
        </row>
        <row r="5865">
          <cell r="H5865" t="str">
            <v/>
          </cell>
        </row>
        <row r="5866">
          <cell r="H5866" t="str">
            <v/>
          </cell>
        </row>
        <row r="5867">
          <cell r="H5867" t="str">
            <v/>
          </cell>
        </row>
        <row r="5868">
          <cell r="H5868" t="str">
            <v/>
          </cell>
        </row>
        <row r="5869">
          <cell r="H5869" t="str">
            <v/>
          </cell>
        </row>
        <row r="5870">
          <cell r="H5870" t="str">
            <v/>
          </cell>
        </row>
        <row r="5871">
          <cell r="H5871" t="str">
            <v/>
          </cell>
        </row>
        <row r="5872">
          <cell r="H5872" t="str">
            <v/>
          </cell>
        </row>
        <row r="5873">
          <cell r="H5873" t="str">
            <v/>
          </cell>
        </row>
        <row r="5874">
          <cell r="H5874" t="str">
            <v/>
          </cell>
        </row>
        <row r="5875">
          <cell r="H5875" t="str">
            <v/>
          </cell>
        </row>
        <row r="5876">
          <cell r="H5876" t="str">
            <v/>
          </cell>
        </row>
        <row r="5877">
          <cell r="H5877" t="str">
            <v/>
          </cell>
        </row>
        <row r="5878">
          <cell r="H5878" t="str">
            <v/>
          </cell>
        </row>
        <row r="5879">
          <cell r="H5879" t="str">
            <v/>
          </cell>
        </row>
        <row r="5880">
          <cell r="H5880" t="str">
            <v/>
          </cell>
        </row>
        <row r="5881">
          <cell r="H5881" t="str">
            <v/>
          </cell>
        </row>
        <row r="5882">
          <cell r="H5882" t="str">
            <v/>
          </cell>
        </row>
        <row r="5883">
          <cell r="H5883" t="str">
            <v/>
          </cell>
        </row>
        <row r="5884">
          <cell r="H5884" t="str">
            <v/>
          </cell>
        </row>
        <row r="5885">
          <cell r="H5885" t="str">
            <v/>
          </cell>
        </row>
        <row r="5886">
          <cell r="H5886" t="str">
            <v/>
          </cell>
        </row>
        <row r="5887">
          <cell r="H5887" t="str">
            <v/>
          </cell>
        </row>
        <row r="5888">
          <cell r="H5888" t="str">
            <v/>
          </cell>
        </row>
        <row r="5889">
          <cell r="H5889" t="str">
            <v/>
          </cell>
        </row>
        <row r="5890">
          <cell r="H5890" t="str">
            <v/>
          </cell>
        </row>
        <row r="5891">
          <cell r="H5891" t="str">
            <v/>
          </cell>
        </row>
        <row r="5892">
          <cell r="H5892" t="str">
            <v/>
          </cell>
        </row>
        <row r="5893">
          <cell r="H5893" t="str">
            <v/>
          </cell>
        </row>
        <row r="5894">
          <cell r="H5894" t="str">
            <v/>
          </cell>
        </row>
        <row r="5895">
          <cell r="H5895" t="str">
            <v/>
          </cell>
        </row>
        <row r="5896">
          <cell r="H5896" t="str">
            <v/>
          </cell>
        </row>
        <row r="5897">
          <cell r="H5897" t="str">
            <v/>
          </cell>
        </row>
        <row r="5898">
          <cell r="H5898" t="str">
            <v/>
          </cell>
        </row>
        <row r="5899">
          <cell r="H5899" t="str">
            <v/>
          </cell>
        </row>
        <row r="5900">
          <cell r="H5900" t="str">
            <v/>
          </cell>
        </row>
        <row r="5901">
          <cell r="H5901" t="str">
            <v/>
          </cell>
        </row>
        <row r="5902">
          <cell r="H5902" t="str">
            <v/>
          </cell>
        </row>
        <row r="5903">
          <cell r="H5903" t="str">
            <v/>
          </cell>
        </row>
        <row r="5904">
          <cell r="H5904" t="str">
            <v/>
          </cell>
        </row>
        <row r="5905">
          <cell r="H5905" t="str">
            <v/>
          </cell>
        </row>
        <row r="5906">
          <cell r="H5906" t="str">
            <v/>
          </cell>
        </row>
        <row r="5907">
          <cell r="H5907" t="str">
            <v/>
          </cell>
        </row>
        <row r="5908">
          <cell r="H5908" t="str">
            <v/>
          </cell>
        </row>
        <row r="5909">
          <cell r="H5909" t="str">
            <v/>
          </cell>
        </row>
        <row r="5910">
          <cell r="H5910" t="str">
            <v/>
          </cell>
        </row>
        <row r="5911">
          <cell r="H5911" t="str">
            <v/>
          </cell>
        </row>
        <row r="5912">
          <cell r="H5912" t="str">
            <v/>
          </cell>
        </row>
        <row r="5913">
          <cell r="H5913" t="str">
            <v/>
          </cell>
        </row>
        <row r="5914">
          <cell r="H5914" t="str">
            <v/>
          </cell>
        </row>
        <row r="5915">
          <cell r="H5915" t="str">
            <v/>
          </cell>
        </row>
        <row r="5916">
          <cell r="H5916" t="str">
            <v/>
          </cell>
        </row>
        <row r="5917">
          <cell r="H5917" t="str">
            <v/>
          </cell>
        </row>
        <row r="5918">
          <cell r="H5918" t="str">
            <v/>
          </cell>
        </row>
        <row r="5919">
          <cell r="H5919" t="str">
            <v/>
          </cell>
        </row>
        <row r="5920">
          <cell r="H5920" t="str">
            <v/>
          </cell>
        </row>
        <row r="5921">
          <cell r="H5921" t="str">
            <v/>
          </cell>
        </row>
        <row r="5922">
          <cell r="H5922" t="str">
            <v/>
          </cell>
        </row>
        <row r="5923">
          <cell r="H5923" t="str">
            <v/>
          </cell>
        </row>
        <row r="5924">
          <cell r="H5924" t="str">
            <v/>
          </cell>
        </row>
        <row r="5925">
          <cell r="H5925" t="str">
            <v/>
          </cell>
        </row>
        <row r="5926">
          <cell r="H5926" t="str">
            <v/>
          </cell>
        </row>
        <row r="5927">
          <cell r="H5927" t="str">
            <v/>
          </cell>
        </row>
        <row r="5928">
          <cell r="H5928" t="str">
            <v/>
          </cell>
        </row>
        <row r="5929">
          <cell r="H5929" t="str">
            <v/>
          </cell>
        </row>
        <row r="5930">
          <cell r="H5930" t="str">
            <v/>
          </cell>
        </row>
        <row r="5931">
          <cell r="H5931" t="str">
            <v/>
          </cell>
        </row>
        <row r="5932">
          <cell r="H5932" t="str">
            <v/>
          </cell>
        </row>
        <row r="5933">
          <cell r="H5933" t="str">
            <v/>
          </cell>
        </row>
        <row r="5934">
          <cell r="H5934" t="str">
            <v/>
          </cell>
        </row>
        <row r="5935">
          <cell r="H5935" t="str">
            <v/>
          </cell>
        </row>
        <row r="5936">
          <cell r="H5936" t="str">
            <v/>
          </cell>
        </row>
        <row r="5937">
          <cell r="H5937" t="str">
            <v/>
          </cell>
        </row>
        <row r="5938">
          <cell r="H5938" t="str">
            <v/>
          </cell>
        </row>
        <row r="5939">
          <cell r="H5939" t="str">
            <v/>
          </cell>
        </row>
        <row r="5940">
          <cell r="H5940" t="str">
            <v/>
          </cell>
        </row>
        <row r="5941">
          <cell r="H5941" t="str">
            <v/>
          </cell>
        </row>
        <row r="5942">
          <cell r="H5942" t="str">
            <v/>
          </cell>
        </row>
        <row r="5943">
          <cell r="H5943" t="str">
            <v/>
          </cell>
        </row>
        <row r="5944">
          <cell r="H5944" t="str">
            <v/>
          </cell>
        </row>
        <row r="5945">
          <cell r="H5945" t="str">
            <v/>
          </cell>
        </row>
        <row r="5946">
          <cell r="H5946" t="str">
            <v/>
          </cell>
        </row>
        <row r="5947">
          <cell r="H5947" t="str">
            <v/>
          </cell>
        </row>
        <row r="5948">
          <cell r="H5948" t="str">
            <v/>
          </cell>
        </row>
        <row r="5949">
          <cell r="H5949" t="str">
            <v/>
          </cell>
        </row>
        <row r="5950">
          <cell r="H5950" t="str">
            <v/>
          </cell>
        </row>
        <row r="5951">
          <cell r="H5951" t="str">
            <v/>
          </cell>
        </row>
        <row r="5952">
          <cell r="H5952" t="str">
            <v/>
          </cell>
        </row>
        <row r="5953">
          <cell r="H5953" t="str">
            <v/>
          </cell>
        </row>
        <row r="5954">
          <cell r="H5954" t="str">
            <v/>
          </cell>
        </row>
        <row r="5955">
          <cell r="H5955" t="str">
            <v/>
          </cell>
        </row>
        <row r="5956">
          <cell r="H5956" t="str">
            <v/>
          </cell>
        </row>
        <row r="5957">
          <cell r="H5957" t="str">
            <v/>
          </cell>
        </row>
        <row r="5958">
          <cell r="H5958" t="str">
            <v/>
          </cell>
        </row>
        <row r="5959">
          <cell r="H5959" t="str">
            <v/>
          </cell>
        </row>
        <row r="5960">
          <cell r="H5960" t="str">
            <v/>
          </cell>
        </row>
        <row r="5961">
          <cell r="H5961" t="str">
            <v/>
          </cell>
        </row>
        <row r="5962">
          <cell r="H5962" t="str">
            <v/>
          </cell>
        </row>
        <row r="5963">
          <cell r="H5963" t="str">
            <v/>
          </cell>
        </row>
        <row r="5964">
          <cell r="H5964" t="str">
            <v/>
          </cell>
        </row>
        <row r="5965">
          <cell r="H5965" t="str">
            <v/>
          </cell>
        </row>
        <row r="5966">
          <cell r="H5966" t="str">
            <v/>
          </cell>
        </row>
        <row r="5967">
          <cell r="H5967" t="str">
            <v/>
          </cell>
        </row>
        <row r="5968">
          <cell r="H5968" t="str">
            <v/>
          </cell>
        </row>
        <row r="5969">
          <cell r="H5969" t="str">
            <v/>
          </cell>
        </row>
        <row r="5970">
          <cell r="H5970" t="str">
            <v/>
          </cell>
        </row>
        <row r="5971">
          <cell r="H5971" t="str">
            <v/>
          </cell>
        </row>
        <row r="5972">
          <cell r="H5972" t="str">
            <v/>
          </cell>
        </row>
        <row r="5973">
          <cell r="H5973" t="str">
            <v/>
          </cell>
        </row>
        <row r="5974">
          <cell r="H5974" t="str">
            <v/>
          </cell>
        </row>
        <row r="5975">
          <cell r="H5975" t="str">
            <v/>
          </cell>
        </row>
        <row r="5976">
          <cell r="H5976" t="str">
            <v/>
          </cell>
        </row>
        <row r="5977">
          <cell r="H5977" t="str">
            <v/>
          </cell>
        </row>
        <row r="5978">
          <cell r="H5978" t="str">
            <v/>
          </cell>
        </row>
        <row r="5979">
          <cell r="H5979" t="str">
            <v/>
          </cell>
        </row>
        <row r="5980">
          <cell r="H5980" t="str">
            <v/>
          </cell>
        </row>
        <row r="5981">
          <cell r="H5981" t="str">
            <v/>
          </cell>
        </row>
        <row r="5982">
          <cell r="H5982" t="str">
            <v/>
          </cell>
        </row>
        <row r="5983">
          <cell r="H5983" t="str">
            <v/>
          </cell>
        </row>
        <row r="5984">
          <cell r="H5984" t="str">
            <v/>
          </cell>
        </row>
        <row r="5985">
          <cell r="H5985" t="str">
            <v/>
          </cell>
        </row>
        <row r="5986">
          <cell r="H5986" t="str">
            <v/>
          </cell>
        </row>
        <row r="5987">
          <cell r="H5987" t="str">
            <v/>
          </cell>
        </row>
        <row r="5988">
          <cell r="H5988" t="str">
            <v/>
          </cell>
        </row>
        <row r="5989">
          <cell r="H5989" t="str">
            <v/>
          </cell>
        </row>
        <row r="5990">
          <cell r="H5990" t="str">
            <v/>
          </cell>
        </row>
        <row r="5991">
          <cell r="H5991" t="str">
            <v/>
          </cell>
        </row>
        <row r="5992">
          <cell r="H5992" t="str">
            <v/>
          </cell>
        </row>
        <row r="5993">
          <cell r="H5993" t="str">
            <v/>
          </cell>
        </row>
        <row r="5994">
          <cell r="H5994" t="str">
            <v/>
          </cell>
        </row>
        <row r="5995">
          <cell r="H5995" t="str">
            <v/>
          </cell>
        </row>
        <row r="5996">
          <cell r="H5996" t="str">
            <v/>
          </cell>
        </row>
        <row r="5997">
          <cell r="H5997" t="str">
            <v/>
          </cell>
        </row>
        <row r="5998">
          <cell r="H5998" t="str">
            <v/>
          </cell>
        </row>
        <row r="5999">
          <cell r="H5999" t="str">
            <v/>
          </cell>
        </row>
        <row r="6000">
          <cell r="H6000" t="str">
            <v/>
          </cell>
        </row>
        <row r="6001">
          <cell r="H6001" t="str">
            <v/>
          </cell>
        </row>
        <row r="6002">
          <cell r="H6002" t="str">
            <v/>
          </cell>
        </row>
        <row r="6003">
          <cell r="H6003" t="str">
            <v/>
          </cell>
        </row>
        <row r="6004">
          <cell r="H6004" t="str">
            <v/>
          </cell>
        </row>
        <row r="6005">
          <cell r="H6005" t="str">
            <v/>
          </cell>
        </row>
        <row r="6006">
          <cell r="H6006" t="str">
            <v/>
          </cell>
        </row>
        <row r="6007">
          <cell r="H6007" t="str">
            <v/>
          </cell>
        </row>
        <row r="6008">
          <cell r="H6008" t="str">
            <v/>
          </cell>
        </row>
        <row r="6009">
          <cell r="H6009" t="str">
            <v/>
          </cell>
        </row>
        <row r="6010">
          <cell r="H6010" t="str">
            <v/>
          </cell>
        </row>
        <row r="6011">
          <cell r="H6011" t="str">
            <v/>
          </cell>
        </row>
        <row r="6012">
          <cell r="H6012" t="str">
            <v/>
          </cell>
        </row>
        <row r="6013">
          <cell r="H6013" t="str">
            <v/>
          </cell>
        </row>
        <row r="6014">
          <cell r="H6014" t="str">
            <v/>
          </cell>
        </row>
        <row r="6015">
          <cell r="H6015" t="str">
            <v/>
          </cell>
        </row>
        <row r="6016">
          <cell r="H6016" t="str">
            <v/>
          </cell>
        </row>
        <row r="6017">
          <cell r="H6017" t="str">
            <v/>
          </cell>
        </row>
        <row r="6018">
          <cell r="H6018" t="str">
            <v/>
          </cell>
        </row>
        <row r="6019">
          <cell r="H6019" t="str">
            <v/>
          </cell>
        </row>
        <row r="6020">
          <cell r="H6020" t="str">
            <v/>
          </cell>
        </row>
        <row r="6021">
          <cell r="H6021" t="str">
            <v/>
          </cell>
        </row>
        <row r="6022">
          <cell r="H6022" t="str">
            <v/>
          </cell>
        </row>
        <row r="6023">
          <cell r="H6023" t="str">
            <v/>
          </cell>
        </row>
        <row r="6024">
          <cell r="H6024" t="str">
            <v/>
          </cell>
        </row>
        <row r="6025">
          <cell r="H6025" t="str">
            <v/>
          </cell>
        </row>
        <row r="6026">
          <cell r="H6026" t="str">
            <v/>
          </cell>
        </row>
        <row r="6027">
          <cell r="H6027" t="str">
            <v/>
          </cell>
        </row>
        <row r="6028">
          <cell r="H6028" t="str">
            <v/>
          </cell>
        </row>
        <row r="6029">
          <cell r="H6029" t="str">
            <v/>
          </cell>
        </row>
        <row r="6030">
          <cell r="H6030" t="str">
            <v/>
          </cell>
        </row>
        <row r="6031">
          <cell r="H6031" t="str">
            <v/>
          </cell>
        </row>
        <row r="6032">
          <cell r="H6032" t="str">
            <v/>
          </cell>
        </row>
        <row r="6033">
          <cell r="H6033" t="str">
            <v/>
          </cell>
        </row>
        <row r="6034">
          <cell r="H6034" t="str">
            <v/>
          </cell>
        </row>
        <row r="6035">
          <cell r="H6035" t="str">
            <v/>
          </cell>
        </row>
        <row r="6036">
          <cell r="H6036" t="str">
            <v/>
          </cell>
        </row>
        <row r="6037">
          <cell r="H6037" t="str">
            <v/>
          </cell>
        </row>
        <row r="6038">
          <cell r="H6038" t="str">
            <v/>
          </cell>
        </row>
        <row r="6039">
          <cell r="H6039" t="str">
            <v/>
          </cell>
        </row>
        <row r="6040">
          <cell r="H6040" t="str">
            <v/>
          </cell>
        </row>
        <row r="6041">
          <cell r="H6041" t="str">
            <v/>
          </cell>
        </row>
        <row r="6042">
          <cell r="H6042" t="str">
            <v/>
          </cell>
        </row>
        <row r="6043">
          <cell r="H6043" t="str">
            <v/>
          </cell>
        </row>
        <row r="6044">
          <cell r="H6044" t="str">
            <v/>
          </cell>
        </row>
        <row r="6045">
          <cell r="H6045" t="str">
            <v/>
          </cell>
        </row>
        <row r="6046">
          <cell r="H6046" t="str">
            <v/>
          </cell>
        </row>
        <row r="6047">
          <cell r="H6047" t="str">
            <v/>
          </cell>
        </row>
        <row r="6048">
          <cell r="H6048" t="str">
            <v/>
          </cell>
        </row>
        <row r="6049">
          <cell r="H6049" t="str">
            <v/>
          </cell>
        </row>
        <row r="6050">
          <cell r="H6050" t="str">
            <v/>
          </cell>
        </row>
        <row r="6051">
          <cell r="H6051" t="str">
            <v/>
          </cell>
        </row>
        <row r="6052">
          <cell r="H6052" t="str">
            <v/>
          </cell>
        </row>
        <row r="6053">
          <cell r="H6053" t="str">
            <v/>
          </cell>
        </row>
        <row r="6054">
          <cell r="H6054" t="str">
            <v/>
          </cell>
        </row>
        <row r="6055">
          <cell r="H6055" t="str">
            <v/>
          </cell>
        </row>
        <row r="6056">
          <cell r="H6056" t="str">
            <v/>
          </cell>
        </row>
        <row r="6057">
          <cell r="H6057" t="str">
            <v/>
          </cell>
        </row>
        <row r="6058">
          <cell r="H6058" t="str">
            <v/>
          </cell>
        </row>
        <row r="6059">
          <cell r="H6059" t="str">
            <v/>
          </cell>
        </row>
        <row r="6060">
          <cell r="H6060" t="str">
            <v/>
          </cell>
        </row>
        <row r="6061">
          <cell r="H6061" t="str">
            <v/>
          </cell>
        </row>
        <row r="6062">
          <cell r="H6062" t="str">
            <v/>
          </cell>
        </row>
        <row r="6063">
          <cell r="H6063" t="str">
            <v/>
          </cell>
        </row>
        <row r="6064">
          <cell r="H6064" t="str">
            <v/>
          </cell>
        </row>
        <row r="6065">
          <cell r="H6065" t="str">
            <v/>
          </cell>
        </row>
        <row r="6066">
          <cell r="H6066" t="str">
            <v/>
          </cell>
        </row>
        <row r="6067">
          <cell r="H6067" t="str">
            <v/>
          </cell>
        </row>
        <row r="6068">
          <cell r="H6068" t="str">
            <v/>
          </cell>
        </row>
        <row r="6069">
          <cell r="H6069" t="str">
            <v/>
          </cell>
        </row>
        <row r="6070">
          <cell r="H6070" t="str">
            <v/>
          </cell>
        </row>
        <row r="6071">
          <cell r="H6071" t="str">
            <v/>
          </cell>
        </row>
        <row r="6072">
          <cell r="H6072" t="str">
            <v/>
          </cell>
        </row>
        <row r="6073">
          <cell r="H6073" t="str">
            <v/>
          </cell>
        </row>
        <row r="6074">
          <cell r="H6074" t="str">
            <v/>
          </cell>
        </row>
        <row r="6075">
          <cell r="H6075" t="str">
            <v/>
          </cell>
        </row>
        <row r="6076">
          <cell r="H6076" t="str">
            <v/>
          </cell>
        </row>
        <row r="6077">
          <cell r="H6077" t="str">
            <v/>
          </cell>
        </row>
        <row r="6078">
          <cell r="H6078" t="str">
            <v/>
          </cell>
        </row>
        <row r="6079">
          <cell r="H6079" t="str">
            <v/>
          </cell>
        </row>
        <row r="6080">
          <cell r="H6080" t="str">
            <v/>
          </cell>
        </row>
        <row r="6081">
          <cell r="H6081" t="str">
            <v/>
          </cell>
        </row>
        <row r="6082">
          <cell r="H6082" t="str">
            <v/>
          </cell>
        </row>
        <row r="6083">
          <cell r="H6083" t="str">
            <v/>
          </cell>
        </row>
        <row r="6084">
          <cell r="H6084" t="str">
            <v/>
          </cell>
        </row>
        <row r="6085">
          <cell r="H6085" t="str">
            <v/>
          </cell>
        </row>
        <row r="6086">
          <cell r="H6086" t="str">
            <v/>
          </cell>
        </row>
        <row r="6087">
          <cell r="H6087" t="str">
            <v/>
          </cell>
        </row>
        <row r="6088">
          <cell r="H6088" t="str">
            <v/>
          </cell>
        </row>
        <row r="6089">
          <cell r="H6089" t="str">
            <v/>
          </cell>
        </row>
        <row r="6090">
          <cell r="H6090" t="str">
            <v/>
          </cell>
        </row>
        <row r="6091">
          <cell r="H6091" t="str">
            <v/>
          </cell>
        </row>
        <row r="6092">
          <cell r="H6092" t="str">
            <v/>
          </cell>
        </row>
        <row r="6093">
          <cell r="H6093" t="str">
            <v/>
          </cell>
        </row>
        <row r="6094">
          <cell r="H6094" t="str">
            <v/>
          </cell>
        </row>
        <row r="6095">
          <cell r="H6095" t="str">
            <v/>
          </cell>
        </row>
        <row r="6096">
          <cell r="H6096" t="str">
            <v/>
          </cell>
        </row>
        <row r="6097">
          <cell r="H6097" t="str">
            <v/>
          </cell>
        </row>
        <row r="6098">
          <cell r="H6098" t="str">
            <v/>
          </cell>
        </row>
        <row r="6099">
          <cell r="H6099" t="str">
            <v/>
          </cell>
        </row>
        <row r="6100">
          <cell r="H6100" t="str">
            <v/>
          </cell>
        </row>
        <row r="6101">
          <cell r="H6101" t="str">
            <v/>
          </cell>
        </row>
        <row r="6102">
          <cell r="H6102" t="str">
            <v/>
          </cell>
        </row>
        <row r="6103">
          <cell r="H6103" t="str">
            <v/>
          </cell>
        </row>
        <row r="6104">
          <cell r="H6104" t="str">
            <v/>
          </cell>
        </row>
        <row r="6105">
          <cell r="H6105" t="str">
            <v/>
          </cell>
        </row>
        <row r="6106">
          <cell r="H6106" t="str">
            <v/>
          </cell>
        </row>
        <row r="6107">
          <cell r="H6107" t="str">
            <v/>
          </cell>
        </row>
        <row r="6108">
          <cell r="H6108" t="str">
            <v/>
          </cell>
        </row>
        <row r="6109">
          <cell r="H6109" t="str">
            <v/>
          </cell>
        </row>
        <row r="6110">
          <cell r="H6110" t="str">
            <v/>
          </cell>
        </row>
        <row r="6111">
          <cell r="H6111" t="str">
            <v/>
          </cell>
        </row>
        <row r="6112">
          <cell r="H6112" t="str">
            <v/>
          </cell>
        </row>
        <row r="6113">
          <cell r="H6113" t="str">
            <v/>
          </cell>
        </row>
        <row r="6114">
          <cell r="H6114" t="str">
            <v/>
          </cell>
        </row>
        <row r="6115">
          <cell r="H6115" t="str">
            <v/>
          </cell>
        </row>
        <row r="6116">
          <cell r="H6116" t="str">
            <v/>
          </cell>
        </row>
        <row r="6117">
          <cell r="H6117" t="str">
            <v/>
          </cell>
        </row>
        <row r="6118">
          <cell r="H6118" t="str">
            <v/>
          </cell>
        </row>
        <row r="6119">
          <cell r="H6119" t="str">
            <v/>
          </cell>
        </row>
        <row r="6120">
          <cell r="H6120" t="str">
            <v/>
          </cell>
        </row>
        <row r="6121">
          <cell r="H6121" t="str">
            <v/>
          </cell>
        </row>
        <row r="6122">
          <cell r="H6122" t="str">
            <v/>
          </cell>
        </row>
        <row r="6123">
          <cell r="H6123" t="str">
            <v/>
          </cell>
        </row>
        <row r="6124">
          <cell r="H6124" t="str">
            <v/>
          </cell>
        </row>
        <row r="6125">
          <cell r="H6125" t="str">
            <v/>
          </cell>
        </row>
        <row r="6126">
          <cell r="H6126" t="str">
            <v/>
          </cell>
        </row>
        <row r="6127">
          <cell r="H6127" t="str">
            <v/>
          </cell>
        </row>
        <row r="6128">
          <cell r="H6128" t="str">
            <v/>
          </cell>
        </row>
        <row r="6129">
          <cell r="H6129" t="str">
            <v/>
          </cell>
        </row>
        <row r="6130">
          <cell r="H6130" t="str">
            <v/>
          </cell>
        </row>
        <row r="6131">
          <cell r="H6131" t="str">
            <v/>
          </cell>
        </row>
        <row r="6132">
          <cell r="H6132" t="str">
            <v/>
          </cell>
        </row>
        <row r="6133">
          <cell r="H6133" t="str">
            <v/>
          </cell>
        </row>
        <row r="6134">
          <cell r="H6134" t="str">
            <v/>
          </cell>
        </row>
        <row r="6135">
          <cell r="H6135" t="str">
            <v/>
          </cell>
        </row>
        <row r="6136">
          <cell r="H6136" t="str">
            <v/>
          </cell>
        </row>
        <row r="6137">
          <cell r="H6137" t="str">
            <v/>
          </cell>
        </row>
        <row r="6138">
          <cell r="H6138" t="str">
            <v/>
          </cell>
        </row>
        <row r="6139">
          <cell r="H6139" t="str">
            <v/>
          </cell>
        </row>
        <row r="6140">
          <cell r="H6140" t="str">
            <v/>
          </cell>
        </row>
        <row r="6141">
          <cell r="H6141" t="str">
            <v/>
          </cell>
        </row>
        <row r="6142">
          <cell r="H6142" t="str">
            <v/>
          </cell>
        </row>
        <row r="6143">
          <cell r="H6143" t="str">
            <v/>
          </cell>
        </row>
        <row r="6144">
          <cell r="H6144" t="str">
            <v/>
          </cell>
        </row>
        <row r="6145">
          <cell r="H6145" t="str">
            <v/>
          </cell>
        </row>
        <row r="6146">
          <cell r="H6146" t="str">
            <v/>
          </cell>
        </row>
        <row r="6147">
          <cell r="H6147" t="str">
            <v/>
          </cell>
        </row>
        <row r="6148">
          <cell r="H6148" t="str">
            <v/>
          </cell>
        </row>
        <row r="6149">
          <cell r="H6149" t="str">
            <v/>
          </cell>
        </row>
        <row r="6150">
          <cell r="H6150" t="str">
            <v/>
          </cell>
        </row>
        <row r="6151">
          <cell r="H6151" t="str">
            <v/>
          </cell>
        </row>
        <row r="6152">
          <cell r="H6152" t="str">
            <v/>
          </cell>
        </row>
        <row r="6153">
          <cell r="H6153" t="str">
            <v/>
          </cell>
        </row>
        <row r="6154">
          <cell r="H6154" t="str">
            <v/>
          </cell>
        </row>
        <row r="6155">
          <cell r="H6155" t="str">
            <v/>
          </cell>
        </row>
        <row r="6156">
          <cell r="H6156" t="str">
            <v/>
          </cell>
        </row>
        <row r="6157">
          <cell r="H6157" t="str">
            <v/>
          </cell>
        </row>
        <row r="6158">
          <cell r="H6158" t="str">
            <v/>
          </cell>
        </row>
        <row r="6159">
          <cell r="H6159" t="str">
            <v/>
          </cell>
        </row>
        <row r="6160">
          <cell r="H6160" t="str">
            <v/>
          </cell>
        </row>
        <row r="6161">
          <cell r="H6161" t="str">
            <v/>
          </cell>
        </row>
        <row r="6162">
          <cell r="H6162" t="str">
            <v/>
          </cell>
        </row>
        <row r="6163">
          <cell r="H6163" t="str">
            <v/>
          </cell>
        </row>
        <row r="6164">
          <cell r="H6164" t="str">
            <v/>
          </cell>
        </row>
        <row r="6165">
          <cell r="H6165" t="str">
            <v/>
          </cell>
        </row>
        <row r="6166">
          <cell r="H6166" t="str">
            <v/>
          </cell>
        </row>
        <row r="6167">
          <cell r="H6167" t="str">
            <v/>
          </cell>
        </row>
        <row r="6168">
          <cell r="H6168" t="str">
            <v/>
          </cell>
        </row>
        <row r="6169">
          <cell r="H6169" t="str">
            <v/>
          </cell>
        </row>
        <row r="6170">
          <cell r="H6170" t="str">
            <v/>
          </cell>
        </row>
        <row r="6171">
          <cell r="H6171" t="str">
            <v/>
          </cell>
        </row>
        <row r="6172">
          <cell r="H6172" t="str">
            <v/>
          </cell>
        </row>
        <row r="6173">
          <cell r="H6173" t="str">
            <v/>
          </cell>
        </row>
        <row r="6174">
          <cell r="H6174" t="str">
            <v/>
          </cell>
        </row>
        <row r="6175">
          <cell r="H6175" t="str">
            <v/>
          </cell>
        </row>
        <row r="6176">
          <cell r="H6176" t="str">
            <v/>
          </cell>
        </row>
        <row r="6177">
          <cell r="H6177" t="str">
            <v/>
          </cell>
        </row>
        <row r="6178">
          <cell r="H6178" t="str">
            <v/>
          </cell>
        </row>
        <row r="6179">
          <cell r="H6179" t="str">
            <v/>
          </cell>
        </row>
        <row r="6180">
          <cell r="H6180" t="str">
            <v/>
          </cell>
        </row>
        <row r="6181">
          <cell r="H6181" t="str">
            <v/>
          </cell>
        </row>
        <row r="6182">
          <cell r="H6182" t="str">
            <v/>
          </cell>
        </row>
        <row r="6183">
          <cell r="H6183" t="str">
            <v/>
          </cell>
        </row>
        <row r="6184">
          <cell r="H6184" t="str">
            <v/>
          </cell>
        </row>
        <row r="6185">
          <cell r="H6185" t="str">
            <v/>
          </cell>
        </row>
        <row r="6186">
          <cell r="H6186" t="str">
            <v/>
          </cell>
        </row>
        <row r="6187">
          <cell r="H6187" t="str">
            <v/>
          </cell>
        </row>
        <row r="6188">
          <cell r="H6188" t="str">
            <v/>
          </cell>
        </row>
        <row r="6189">
          <cell r="H6189" t="str">
            <v/>
          </cell>
        </row>
        <row r="6190">
          <cell r="H6190" t="str">
            <v/>
          </cell>
        </row>
        <row r="6191">
          <cell r="H6191" t="str">
            <v/>
          </cell>
        </row>
        <row r="6192">
          <cell r="H6192" t="str">
            <v/>
          </cell>
        </row>
        <row r="6193">
          <cell r="H6193" t="str">
            <v/>
          </cell>
        </row>
        <row r="6194">
          <cell r="H6194" t="str">
            <v/>
          </cell>
        </row>
        <row r="6195">
          <cell r="H6195" t="str">
            <v/>
          </cell>
        </row>
        <row r="6196">
          <cell r="H6196" t="str">
            <v/>
          </cell>
        </row>
        <row r="6197">
          <cell r="H6197" t="str">
            <v/>
          </cell>
        </row>
        <row r="6198">
          <cell r="H6198" t="str">
            <v/>
          </cell>
        </row>
        <row r="6199">
          <cell r="H6199" t="str">
            <v/>
          </cell>
        </row>
        <row r="6200">
          <cell r="H6200" t="str">
            <v/>
          </cell>
        </row>
        <row r="6201">
          <cell r="H6201" t="str">
            <v/>
          </cell>
        </row>
        <row r="6202">
          <cell r="H6202" t="str">
            <v/>
          </cell>
        </row>
        <row r="6203">
          <cell r="H6203" t="str">
            <v/>
          </cell>
        </row>
        <row r="6204">
          <cell r="H6204" t="str">
            <v/>
          </cell>
        </row>
        <row r="6205">
          <cell r="H6205" t="str">
            <v/>
          </cell>
        </row>
        <row r="6206">
          <cell r="H6206" t="str">
            <v/>
          </cell>
        </row>
        <row r="6207">
          <cell r="H6207" t="str">
            <v/>
          </cell>
        </row>
        <row r="6208">
          <cell r="H6208" t="str">
            <v/>
          </cell>
        </row>
        <row r="6209">
          <cell r="H6209" t="str">
            <v/>
          </cell>
        </row>
        <row r="6210">
          <cell r="H6210" t="str">
            <v/>
          </cell>
        </row>
        <row r="6211">
          <cell r="H6211" t="str">
            <v/>
          </cell>
        </row>
        <row r="6212">
          <cell r="H6212" t="str">
            <v/>
          </cell>
        </row>
        <row r="6213">
          <cell r="H6213" t="str">
            <v/>
          </cell>
        </row>
        <row r="6214">
          <cell r="H6214" t="str">
            <v/>
          </cell>
        </row>
        <row r="6215">
          <cell r="H6215" t="str">
            <v/>
          </cell>
        </row>
        <row r="6216">
          <cell r="H6216" t="str">
            <v/>
          </cell>
        </row>
        <row r="6217">
          <cell r="H6217" t="str">
            <v/>
          </cell>
        </row>
        <row r="6218">
          <cell r="H6218" t="str">
            <v/>
          </cell>
        </row>
        <row r="6219">
          <cell r="H6219" t="str">
            <v/>
          </cell>
        </row>
        <row r="6220">
          <cell r="H6220" t="str">
            <v/>
          </cell>
        </row>
        <row r="6221">
          <cell r="H6221" t="str">
            <v/>
          </cell>
        </row>
        <row r="6222">
          <cell r="H6222" t="str">
            <v/>
          </cell>
        </row>
        <row r="6223">
          <cell r="H6223" t="str">
            <v/>
          </cell>
        </row>
        <row r="6224">
          <cell r="H6224" t="str">
            <v/>
          </cell>
        </row>
        <row r="6225">
          <cell r="H6225" t="str">
            <v/>
          </cell>
        </row>
        <row r="6226">
          <cell r="H6226" t="str">
            <v/>
          </cell>
        </row>
        <row r="6227">
          <cell r="H6227" t="str">
            <v/>
          </cell>
        </row>
        <row r="6228">
          <cell r="H6228" t="str">
            <v/>
          </cell>
        </row>
        <row r="6229">
          <cell r="H6229" t="str">
            <v/>
          </cell>
        </row>
        <row r="6230">
          <cell r="H6230" t="str">
            <v/>
          </cell>
        </row>
        <row r="6231">
          <cell r="H6231" t="str">
            <v/>
          </cell>
        </row>
        <row r="6232">
          <cell r="H6232" t="str">
            <v/>
          </cell>
        </row>
        <row r="6233">
          <cell r="H6233" t="str">
            <v/>
          </cell>
        </row>
        <row r="6234">
          <cell r="H6234" t="str">
            <v/>
          </cell>
        </row>
        <row r="6235">
          <cell r="H6235" t="str">
            <v/>
          </cell>
        </row>
        <row r="6236">
          <cell r="H6236" t="str">
            <v/>
          </cell>
        </row>
        <row r="6237">
          <cell r="H6237" t="str">
            <v/>
          </cell>
        </row>
        <row r="6238">
          <cell r="H6238" t="str">
            <v/>
          </cell>
        </row>
        <row r="6239">
          <cell r="H6239" t="str">
            <v/>
          </cell>
        </row>
        <row r="6240">
          <cell r="H6240" t="str">
            <v/>
          </cell>
        </row>
        <row r="6241">
          <cell r="H6241" t="str">
            <v/>
          </cell>
        </row>
        <row r="6242">
          <cell r="H6242" t="str">
            <v/>
          </cell>
        </row>
        <row r="6243">
          <cell r="H6243" t="str">
            <v/>
          </cell>
        </row>
        <row r="6244">
          <cell r="H6244" t="str">
            <v/>
          </cell>
        </row>
        <row r="6245">
          <cell r="H6245" t="str">
            <v/>
          </cell>
        </row>
        <row r="6246">
          <cell r="H6246" t="str">
            <v/>
          </cell>
        </row>
        <row r="6247">
          <cell r="H6247" t="str">
            <v/>
          </cell>
        </row>
        <row r="6248">
          <cell r="H6248" t="str">
            <v/>
          </cell>
        </row>
        <row r="6249">
          <cell r="H6249" t="str">
            <v/>
          </cell>
        </row>
        <row r="6250">
          <cell r="H6250" t="str">
            <v/>
          </cell>
        </row>
        <row r="6251">
          <cell r="H6251" t="str">
            <v/>
          </cell>
        </row>
        <row r="6252">
          <cell r="H6252" t="str">
            <v/>
          </cell>
        </row>
        <row r="6253">
          <cell r="H6253" t="str">
            <v/>
          </cell>
        </row>
        <row r="6254">
          <cell r="H6254" t="str">
            <v/>
          </cell>
        </row>
        <row r="6255">
          <cell r="H6255" t="str">
            <v/>
          </cell>
        </row>
        <row r="6256">
          <cell r="H6256" t="str">
            <v/>
          </cell>
        </row>
        <row r="6257">
          <cell r="H6257" t="str">
            <v/>
          </cell>
        </row>
        <row r="6258">
          <cell r="H6258" t="str">
            <v/>
          </cell>
        </row>
        <row r="6259">
          <cell r="H6259" t="str">
            <v/>
          </cell>
        </row>
        <row r="6260">
          <cell r="H6260" t="str">
            <v/>
          </cell>
        </row>
        <row r="6261">
          <cell r="H6261" t="str">
            <v/>
          </cell>
        </row>
        <row r="6262">
          <cell r="H6262" t="str">
            <v/>
          </cell>
        </row>
        <row r="6263">
          <cell r="H6263" t="str">
            <v/>
          </cell>
        </row>
        <row r="6264">
          <cell r="H6264" t="str">
            <v/>
          </cell>
        </row>
        <row r="6265">
          <cell r="H6265" t="str">
            <v/>
          </cell>
        </row>
        <row r="6266">
          <cell r="H6266" t="str">
            <v/>
          </cell>
        </row>
        <row r="6267">
          <cell r="H6267" t="str">
            <v/>
          </cell>
        </row>
        <row r="6268">
          <cell r="H6268" t="str">
            <v/>
          </cell>
        </row>
        <row r="6269">
          <cell r="H6269" t="str">
            <v/>
          </cell>
        </row>
        <row r="6270">
          <cell r="H6270" t="str">
            <v/>
          </cell>
        </row>
        <row r="6271">
          <cell r="H6271" t="str">
            <v/>
          </cell>
        </row>
        <row r="6272">
          <cell r="H6272" t="str">
            <v/>
          </cell>
        </row>
        <row r="6273">
          <cell r="H6273" t="str">
            <v/>
          </cell>
        </row>
        <row r="6274">
          <cell r="H6274" t="str">
            <v/>
          </cell>
        </row>
        <row r="6275">
          <cell r="H6275" t="str">
            <v/>
          </cell>
        </row>
        <row r="6276">
          <cell r="H6276" t="str">
            <v/>
          </cell>
        </row>
        <row r="6277">
          <cell r="H6277" t="str">
            <v/>
          </cell>
        </row>
        <row r="6278">
          <cell r="H6278" t="str">
            <v/>
          </cell>
        </row>
        <row r="6279">
          <cell r="H6279" t="str">
            <v/>
          </cell>
        </row>
        <row r="6280">
          <cell r="H6280" t="str">
            <v/>
          </cell>
        </row>
        <row r="6281">
          <cell r="H6281" t="str">
            <v/>
          </cell>
        </row>
        <row r="6282">
          <cell r="H6282" t="str">
            <v/>
          </cell>
        </row>
        <row r="6283">
          <cell r="H6283" t="str">
            <v/>
          </cell>
        </row>
        <row r="6284">
          <cell r="H6284" t="str">
            <v/>
          </cell>
        </row>
        <row r="6285">
          <cell r="H6285" t="str">
            <v/>
          </cell>
        </row>
        <row r="6286">
          <cell r="H6286" t="str">
            <v/>
          </cell>
        </row>
        <row r="6287">
          <cell r="H6287" t="str">
            <v/>
          </cell>
        </row>
        <row r="6288">
          <cell r="H6288" t="str">
            <v/>
          </cell>
        </row>
        <row r="6289">
          <cell r="H6289" t="str">
            <v/>
          </cell>
        </row>
        <row r="6290">
          <cell r="H6290" t="str">
            <v/>
          </cell>
        </row>
        <row r="6291">
          <cell r="H6291" t="str">
            <v/>
          </cell>
        </row>
        <row r="6292">
          <cell r="H6292" t="str">
            <v/>
          </cell>
        </row>
        <row r="6293">
          <cell r="H6293" t="str">
            <v/>
          </cell>
        </row>
        <row r="6294">
          <cell r="H6294" t="str">
            <v/>
          </cell>
        </row>
        <row r="6295">
          <cell r="H6295" t="str">
            <v/>
          </cell>
        </row>
        <row r="6296">
          <cell r="H6296" t="str">
            <v/>
          </cell>
        </row>
        <row r="6297">
          <cell r="H6297" t="str">
            <v/>
          </cell>
        </row>
        <row r="6298">
          <cell r="H6298" t="str">
            <v/>
          </cell>
        </row>
        <row r="6299">
          <cell r="H6299" t="str">
            <v/>
          </cell>
        </row>
        <row r="6300">
          <cell r="H6300" t="str">
            <v/>
          </cell>
        </row>
        <row r="6301">
          <cell r="H6301" t="str">
            <v/>
          </cell>
        </row>
        <row r="6302">
          <cell r="H6302" t="str">
            <v/>
          </cell>
        </row>
        <row r="6303">
          <cell r="H6303" t="str">
            <v/>
          </cell>
        </row>
        <row r="6304">
          <cell r="H6304" t="str">
            <v/>
          </cell>
        </row>
        <row r="6305">
          <cell r="H6305" t="str">
            <v/>
          </cell>
        </row>
        <row r="6306">
          <cell r="H6306" t="str">
            <v/>
          </cell>
        </row>
        <row r="6307">
          <cell r="H6307" t="str">
            <v/>
          </cell>
        </row>
        <row r="6308">
          <cell r="H6308" t="str">
            <v/>
          </cell>
        </row>
        <row r="6309">
          <cell r="H6309" t="str">
            <v/>
          </cell>
        </row>
        <row r="6310">
          <cell r="H6310" t="str">
            <v/>
          </cell>
        </row>
        <row r="6311">
          <cell r="H6311" t="str">
            <v/>
          </cell>
        </row>
        <row r="6312">
          <cell r="H6312" t="str">
            <v/>
          </cell>
        </row>
        <row r="6313">
          <cell r="H6313" t="str">
            <v/>
          </cell>
        </row>
        <row r="6314">
          <cell r="H6314" t="str">
            <v/>
          </cell>
        </row>
        <row r="6315">
          <cell r="H6315" t="str">
            <v/>
          </cell>
        </row>
        <row r="6316">
          <cell r="H6316" t="str">
            <v/>
          </cell>
        </row>
        <row r="6317">
          <cell r="H6317" t="str">
            <v/>
          </cell>
        </row>
        <row r="6318">
          <cell r="H6318" t="str">
            <v/>
          </cell>
        </row>
        <row r="6319">
          <cell r="H6319" t="str">
            <v/>
          </cell>
        </row>
        <row r="6320">
          <cell r="H6320" t="str">
            <v/>
          </cell>
        </row>
        <row r="6321">
          <cell r="H6321" t="str">
            <v/>
          </cell>
        </row>
        <row r="6322">
          <cell r="H6322" t="str">
            <v/>
          </cell>
        </row>
        <row r="6323">
          <cell r="H6323" t="str">
            <v/>
          </cell>
        </row>
        <row r="6324">
          <cell r="H6324" t="str">
            <v/>
          </cell>
        </row>
        <row r="6325">
          <cell r="H6325" t="str">
            <v/>
          </cell>
        </row>
        <row r="6326">
          <cell r="H6326" t="str">
            <v/>
          </cell>
        </row>
        <row r="6327">
          <cell r="H6327" t="str">
            <v/>
          </cell>
        </row>
        <row r="6328">
          <cell r="H6328" t="str">
            <v/>
          </cell>
        </row>
        <row r="6329">
          <cell r="H6329" t="str">
            <v/>
          </cell>
        </row>
        <row r="6330">
          <cell r="H6330" t="str">
            <v/>
          </cell>
        </row>
        <row r="6331">
          <cell r="H6331" t="str">
            <v/>
          </cell>
        </row>
        <row r="6332">
          <cell r="H6332" t="str">
            <v/>
          </cell>
        </row>
        <row r="6333">
          <cell r="H6333" t="str">
            <v/>
          </cell>
        </row>
        <row r="6334">
          <cell r="H6334" t="str">
            <v/>
          </cell>
        </row>
        <row r="6335">
          <cell r="H6335" t="str">
            <v/>
          </cell>
        </row>
        <row r="6336">
          <cell r="H6336" t="str">
            <v/>
          </cell>
        </row>
        <row r="6337">
          <cell r="H6337" t="str">
            <v/>
          </cell>
        </row>
        <row r="6338">
          <cell r="H6338" t="str">
            <v/>
          </cell>
        </row>
        <row r="6339">
          <cell r="H6339" t="str">
            <v/>
          </cell>
        </row>
        <row r="6340">
          <cell r="H6340" t="str">
            <v/>
          </cell>
        </row>
        <row r="6341">
          <cell r="H6341" t="str">
            <v/>
          </cell>
        </row>
        <row r="6342">
          <cell r="H6342" t="str">
            <v/>
          </cell>
        </row>
        <row r="6343">
          <cell r="H6343" t="str">
            <v/>
          </cell>
        </row>
        <row r="6344">
          <cell r="H6344" t="str">
            <v/>
          </cell>
        </row>
        <row r="6345">
          <cell r="H6345" t="str">
            <v/>
          </cell>
        </row>
        <row r="6346">
          <cell r="H6346" t="str">
            <v/>
          </cell>
        </row>
        <row r="6347">
          <cell r="H6347" t="str">
            <v/>
          </cell>
        </row>
        <row r="6348">
          <cell r="H6348" t="str">
            <v/>
          </cell>
        </row>
        <row r="6349">
          <cell r="H6349" t="str">
            <v/>
          </cell>
        </row>
        <row r="6350">
          <cell r="H6350" t="str">
            <v/>
          </cell>
        </row>
        <row r="6351">
          <cell r="H6351" t="str">
            <v/>
          </cell>
        </row>
        <row r="6352">
          <cell r="H6352" t="str">
            <v/>
          </cell>
        </row>
        <row r="6353">
          <cell r="H6353" t="str">
            <v/>
          </cell>
        </row>
        <row r="6354">
          <cell r="H6354" t="str">
            <v/>
          </cell>
        </row>
        <row r="6355">
          <cell r="H6355" t="str">
            <v/>
          </cell>
        </row>
        <row r="6356">
          <cell r="H6356" t="str">
            <v/>
          </cell>
        </row>
        <row r="6357">
          <cell r="H6357" t="str">
            <v/>
          </cell>
        </row>
        <row r="6358">
          <cell r="H6358" t="str">
            <v/>
          </cell>
        </row>
        <row r="6359">
          <cell r="H6359" t="str">
            <v/>
          </cell>
        </row>
        <row r="6360">
          <cell r="H6360" t="str">
            <v/>
          </cell>
        </row>
        <row r="6361">
          <cell r="H6361" t="str">
            <v/>
          </cell>
        </row>
        <row r="6362">
          <cell r="H6362" t="str">
            <v/>
          </cell>
        </row>
        <row r="6363">
          <cell r="H6363" t="str">
            <v/>
          </cell>
        </row>
        <row r="6364">
          <cell r="H6364" t="str">
            <v/>
          </cell>
        </row>
        <row r="6365">
          <cell r="H6365" t="str">
            <v/>
          </cell>
        </row>
        <row r="6366">
          <cell r="H6366" t="str">
            <v/>
          </cell>
        </row>
        <row r="6367">
          <cell r="H6367" t="str">
            <v/>
          </cell>
        </row>
        <row r="6368">
          <cell r="H6368" t="str">
            <v/>
          </cell>
        </row>
        <row r="6369">
          <cell r="H6369" t="str">
            <v/>
          </cell>
        </row>
        <row r="6370">
          <cell r="H6370" t="str">
            <v/>
          </cell>
        </row>
        <row r="6371">
          <cell r="H6371" t="str">
            <v/>
          </cell>
        </row>
        <row r="6372">
          <cell r="H6372" t="str">
            <v/>
          </cell>
        </row>
        <row r="6373">
          <cell r="H6373" t="str">
            <v/>
          </cell>
        </row>
        <row r="6374">
          <cell r="H6374" t="str">
            <v/>
          </cell>
        </row>
        <row r="6375">
          <cell r="H6375" t="str">
            <v/>
          </cell>
        </row>
        <row r="6376">
          <cell r="H6376" t="str">
            <v/>
          </cell>
        </row>
        <row r="6377">
          <cell r="H6377" t="str">
            <v/>
          </cell>
        </row>
        <row r="6378">
          <cell r="H6378" t="str">
            <v/>
          </cell>
        </row>
        <row r="6379">
          <cell r="H6379" t="str">
            <v/>
          </cell>
        </row>
        <row r="6380">
          <cell r="H6380" t="str">
            <v/>
          </cell>
        </row>
        <row r="6381">
          <cell r="H6381" t="str">
            <v/>
          </cell>
        </row>
        <row r="6382">
          <cell r="H6382" t="str">
            <v/>
          </cell>
        </row>
        <row r="6383">
          <cell r="H6383" t="str">
            <v/>
          </cell>
        </row>
        <row r="6384">
          <cell r="H6384" t="str">
            <v/>
          </cell>
        </row>
        <row r="6385">
          <cell r="H6385" t="str">
            <v/>
          </cell>
        </row>
        <row r="6386">
          <cell r="H6386" t="str">
            <v/>
          </cell>
        </row>
        <row r="6387">
          <cell r="H6387" t="str">
            <v/>
          </cell>
        </row>
        <row r="6388">
          <cell r="H6388" t="str">
            <v/>
          </cell>
        </row>
        <row r="6389">
          <cell r="H6389" t="str">
            <v/>
          </cell>
        </row>
        <row r="6390">
          <cell r="H6390" t="str">
            <v/>
          </cell>
        </row>
        <row r="6391">
          <cell r="H6391" t="str">
            <v/>
          </cell>
        </row>
        <row r="6392">
          <cell r="H6392" t="str">
            <v/>
          </cell>
        </row>
        <row r="6393">
          <cell r="H6393" t="str">
            <v/>
          </cell>
        </row>
        <row r="6394">
          <cell r="H6394" t="str">
            <v/>
          </cell>
        </row>
        <row r="6395">
          <cell r="H6395" t="str">
            <v/>
          </cell>
        </row>
        <row r="6396">
          <cell r="H6396" t="str">
            <v/>
          </cell>
        </row>
        <row r="6397">
          <cell r="H6397" t="str">
            <v/>
          </cell>
        </row>
        <row r="6398">
          <cell r="H6398" t="str">
            <v/>
          </cell>
        </row>
        <row r="6399">
          <cell r="H6399" t="str">
            <v/>
          </cell>
        </row>
        <row r="6400">
          <cell r="H6400" t="str">
            <v/>
          </cell>
        </row>
        <row r="6401">
          <cell r="H6401" t="str">
            <v/>
          </cell>
        </row>
        <row r="6402">
          <cell r="H6402" t="str">
            <v/>
          </cell>
        </row>
        <row r="6403">
          <cell r="H6403" t="str">
            <v/>
          </cell>
        </row>
        <row r="6404">
          <cell r="H6404" t="str">
            <v/>
          </cell>
        </row>
        <row r="6405">
          <cell r="H6405" t="str">
            <v/>
          </cell>
        </row>
        <row r="6406">
          <cell r="H6406" t="str">
            <v/>
          </cell>
        </row>
        <row r="6407">
          <cell r="H6407" t="str">
            <v/>
          </cell>
        </row>
        <row r="6408">
          <cell r="H6408" t="str">
            <v/>
          </cell>
        </row>
        <row r="6409">
          <cell r="H6409" t="str">
            <v/>
          </cell>
        </row>
        <row r="6410">
          <cell r="H6410" t="str">
            <v/>
          </cell>
        </row>
        <row r="6411">
          <cell r="H6411" t="str">
            <v/>
          </cell>
        </row>
        <row r="6412">
          <cell r="H6412" t="str">
            <v/>
          </cell>
        </row>
        <row r="6413">
          <cell r="H6413" t="str">
            <v/>
          </cell>
        </row>
        <row r="6414">
          <cell r="H6414" t="str">
            <v/>
          </cell>
        </row>
        <row r="6415">
          <cell r="H6415" t="str">
            <v/>
          </cell>
        </row>
        <row r="6416">
          <cell r="H6416" t="str">
            <v/>
          </cell>
        </row>
        <row r="6417">
          <cell r="H6417" t="str">
            <v/>
          </cell>
        </row>
        <row r="6418">
          <cell r="H6418" t="str">
            <v/>
          </cell>
        </row>
        <row r="6419">
          <cell r="H6419" t="str">
            <v/>
          </cell>
        </row>
        <row r="6420">
          <cell r="H6420" t="str">
            <v/>
          </cell>
        </row>
        <row r="6421">
          <cell r="H6421" t="str">
            <v/>
          </cell>
        </row>
        <row r="6422">
          <cell r="H6422" t="str">
            <v/>
          </cell>
        </row>
        <row r="6423">
          <cell r="H6423" t="str">
            <v/>
          </cell>
        </row>
        <row r="6424">
          <cell r="H6424" t="str">
            <v/>
          </cell>
        </row>
        <row r="6425">
          <cell r="H6425" t="str">
            <v/>
          </cell>
        </row>
        <row r="6426">
          <cell r="H6426" t="str">
            <v/>
          </cell>
        </row>
        <row r="6427">
          <cell r="H6427" t="str">
            <v/>
          </cell>
        </row>
        <row r="6428">
          <cell r="H6428" t="str">
            <v/>
          </cell>
        </row>
        <row r="6429">
          <cell r="H6429" t="str">
            <v/>
          </cell>
        </row>
        <row r="6430">
          <cell r="H6430" t="str">
            <v/>
          </cell>
        </row>
        <row r="6431">
          <cell r="H6431" t="str">
            <v/>
          </cell>
        </row>
        <row r="6432">
          <cell r="H6432" t="str">
            <v/>
          </cell>
        </row>
        <row r="6433">
          <cell r="H6433" t="str">
            <v/>
          </cell>
        </row>
        <row r="6434">
          <cell r="H6434" t="str">
            <v/>
          </cell>
        </row>
        <row r="6435">
          <cell r="H6435" t="str">
            <v/>
          </cell>
        </row>
        <row r="6436">
          <cell r="H6436" t="str">
            <v/>
          </cell>
        </row>
        <row r="6437">
          <cell r="H6437" t="str">
            <v/>
          </cell>
        </row>
        <row r="6438">
          <cell r="H6438" t="str">
            <v/>
          </cell>
        </row>
        <row r="6439">
          <cell r="H6439" t="str">
            <v/>
          </cell>
        </row>
        <row r="6440">
          <cell r="H6440" t="str">
            <v/>
          </cell>
        </row>
        <row r="6441">
          <cell r="H6441" t="str">
            <v/>
          </cell>
        </row>
        <row r="6442">
          <cell r="H6442" t="str">
            <v/>
          </cell>
        </row>
        <row r="6443">
          <cell r="H6443" t="str">
            <v/>
          </cell>
        </row>
        <row r="6444">
          <cell r="H6444" t="str">
            <v/>
          </cell>
        </row>
        <row r="6445">
          <cell r="H6445" t="str">
            <v/>
          </cell>
        </row>
        <row r="6446">
          <cell r="H6446" t="str">
            <v/>
          </cell>
        </row>
        <row r="6447">
          <cell r="H6447" t="str">
            <v/>
          </cell>
        </row>
        <row r="6448">
          <cell r="H6448" t="str">
            <v/>
          </cell>
        </row>
        <row r="6449">
          <cell r="H6449" t="str">
            <v/>
          </cell>
        </row>
        <row r="6450">
          <cell r="H6450" t="str">
            <v/>
          </cell>
        </row>
        <row r="6451">
          <cell r="H6451" t="str">
            <v/>
          </cell>
        </row>
        <row r="6452">
          <cell r="H6452" t="str">
            <v/>
          </cell>
        </row>
        <row r="6453">
          <cell r="H6453" t="str">
            <v/>
          </cell>
        </row>
        <row r="6454">
          <cell r="H6454" t="str">
            <v/>
          </cell>
        </row>
        <row r="6455">
          <cell r="H6455" t="str">
            <v/>
          </cell>
        </row>
        <row r="6456">
          <cell r="H6456" t="str">
            <v/>
          </cell>
        </row>
        <row r="6457">
          <cell r="H6457" t="str">
            <v/>
          </cell>
        </row>
        <row r="6458">
          <cell r="H6458" t="str">
            <v/>
          </cell>
        </row>
        <row r="6459">
          <cell r="H6459" t="str">
            <v/>
          </cell>
        </row>
        <row r="6460">
          <cell r="H6460" t="str">
            <v/>
          </cell>
        </row>
        <row r="6461">
          <cell r="H6461" t="str">
            <v/>
          </cell>
        </row>
        <row r="6462">
          <cell r="H6462" t="str">
            <v/>
          </cell>
        </row>
        <row r="6463">
          <cell r="H6463" t="str">
            <v/>
          </cell>
        </row>
        <row r="6464">
          <cell r="H6464" t="str">
            <v/>
          </cell>
        </row>
        <row r="6465">
          <cell r="H6465" t="str">
            <v/>
          </cell>
        </row>
        <row r="6466">
          <cell r="H6466" t="str">
            <v/>
          </cell>
        </row>
        <row r="6467">
          <cell r="H6467" t="str">
            <v/>
          </cell>
        </row>
        <row r="6468">
          <cell r="H6468" t="str">
            <v/>
          </cell>
        </row>
        <row r="6469">
          <cell r="H6469" t="str">
            <v/>
          </cell>
        </row>
        <row r="6470">
          <cell r="H6470" t="str">
            <v/>
          </cell>
        </row>
        <row r="6471">
          <cell r="H6471" t="str">
            <v/>
          </cell>
        </row>
        <row r="6472">
          <cell r="H6472" t="str">
            <v/>
          </cell>
        </row>
        <row r="6473">
          <cell r="H6473" t="str">
            <v/>
          </cell>
        </row>
        <row r="6474">
          <cell r="H6474" t="str">
            <v/>
          </cell>
        </row>
        <row r="6475">
          <cell r="H6475" t="str">
            <v/>
          </cell>
        </row>
        <row r="6476">
          <cell r="H6476" t="str">
            <v/>
          </cell>
        </row>
        <row r="6477">
          <cell r="H6477" t="str">
            <v/>
          </cell>
        </row>
        <row r="6478">
          <cell r="H6478" t="str">
            <v/>
          </cell>
        </row>
        <row r="6479">
          <cell r="H6479" t="str">
            <v/>
          </cell>
        </row>
        <row r="6480">
          <cell r="H6480" t="str">
            <v/>
          </cell>
        </row>
        <row r="6481">
          <cell r="H6481" t="str">
            <v/>
          </cell>
        </row>
        <row r="6482">
          <cell r="H6482" t="str">
            <v/>
          </cell>
        </row>
        <row r="6483">
          <cell r="H6483" t="str">
            <v/>
          </cell>
        </row>
        <row r="6484">
          <cell r="H6484" t="str">
            <v/>
          </cell>
        </row>
        <row r="6485">
          <cell r="H6485" t="str">
            <v/>
          </cell>
        </row>
        <row r="6486">
          <cell r="H6486" t="str">
            <v/>
          </cell>
        </row>
        <row r="6487">
          <cell r="H6487" t="str">
            <v/>
          </cell>
        </row>
        <row r="6488">
          <cell r="H6488" t="str">
            <v/>
          </cell>
        </row>
        <row r="6489">
          <cell r="H6489" t="str">
            <v/>
          </cell>
        </row>
        <row r="6490">
          <cell r="H6490" t="str">
            <v/>
          </cell>
        </row>
        <row r="6491">
          <cell r="H6491" t="str">
            <v/>
          </cell>
        </row>
        <row r="6492">
          <cell r="H6492" t="str">
            <v/>
          </cell>
        </row>
        <row r="6493">
          <cell r="H6493" t="str">
            <v/>
          </cell>
        </row>
        <row r="6494">
          <cell r="H6494" t="str">
            <v/>
          </cell>
        </row>
        <row r="6495">
          <cell r="H6495" t="str">
            <v/>
          </cell>
        </row>
        <row r="6496">
          <cell r="H6496" t="str">
            <v/>
          </cell>
        </row>
        <row r="6497">
          <cell r="H6497" t="str">
            <v/>
          </cell>
        </row>
        <row r="6498">
          <cell r="H6498" t="str">
            <v/>
          </cell>
        </row>
        <row r="6499">
          <cell r="H6499" t="str">
            <v/>
          </cell>
        </row>
        <row r="6500">
          <cell r="H6500" t="str">
            <v/>
          </cell>
        </row>
        <row r="6501">
          <cell r="H6501" t="str">
            <v/>
          </cell>
        </row>
        <row r="6502">
          <cell r="H6502" t="str">
            <v/>
          </cell>
        </row>
        <row r="6503">
          <cell r="H6503" t="str">
            <v/>
          </cell>
        </row>
        <row r="6504">
          <cell r="H6504" t="str">
            <v/>
          </cell>
        </row>
        <row r="6505">
          <cell r="H6505" t="str">
            <v/>
          </cell>
        </row>
        <row r="6506">
          <cell r="H6506" t="str">
            <v/>
          </cell>
        </row>
        <row r="6507">
          <cell r="H6507" t="str">
            <v/>
          </cell>
        </row>
        <row r="6508">
          <cell r="H6508" t="str">
            <v/>
          </cell>
        </row>
        <row r="6509">
          <cell r="H6509" t="str">
            <v/>
          </cell>
        </row>
        <row r="6510">
          <cell r="H6510" t="str">
            <v/>
          </cell>
        </row>
        <row r="6511">
          <cell r="H6511" t="str">
            <v/>
          </cell>
        </row>
        <row r="6512">
          <cell r="H6512" t="str">
            <v/>
          </cell>
        </row>
        <row r="6513">
          <cell r="H6513" t="str">
            <v/>
          </cell>
        </row>
        <row r="6514">
          <cell r="H6514" t="str">
            <v/>
          </cell>
        </row>
        <row r="6515">
          <cell r="H6515" t="str">
            <v/>
          </cell>
        </row>
        <row r="6516">
          <cell r="H6516" t="str">
            <v/>
          </cell>
        </row>
        <row r="6517">
          <cell r="H6517" t="str">
            <v/>
          </cell>
        </row>
        <row r="6518">
          <cell r="H6518" t="str">
            <v/>
          </cell>
        </row>
        <row r="6519">
          <cell r="H6519" t="str">
            <v/>
          </cell>
        </row>
        <row r="6520">
          <cell r="H6520" t="str">
            <v/>
          </cell>
        </row>
        <row r="6521">
          <cell r="H6521" t="str">
            <v/>
          </cell>
        </row>
        <row r="6522">
          <cell r="H6522" t="str">
            <v/>
          </cell>
        </row>
        <row r="6523">
          <cell r="H6523" t="str">
            <v/>
          </cell>
        </row>
        <row r="6524">
          <cell r="H6524" t="str">
            <v/>
          </cell>
        </row>
        <row r="6525">
          <cell r="H6525" t="str">
            <v/>
          </cell>
        </row>
        <row r="6526">
          <cell r="H6526" t="str">
            <v/>
          </cell>
        </row>
        <row r="6527">
          <cell r="H6527" t="str">
            <v/>
          </cell>
        </row>
        <row r="6528">
          <cell r="H6528" t="str">
            <v/>
          </cell>
        </row>
        <row r="6529">
          <cell r="H6529" t="str">
            <v/>
          </cell>
        </row>
        <row r="6530">
          <cell r="H6530" t="str">
            <v/>
          </cell>
        </row>
        <row r="6531">
          <cell r="H6531" t="str">
            <v/>
          </cell>
        </row>
        <row r="6532">
          <cell r="H6532" t="str">
            <v/>
          </cell>
        </row>
        <row r="6533">
          <cell r="H6533" t="str">
            <v/>
          </cell>
        </row>
        <row r="6534">
          <cell r="H6534" t="str">
            <v/>
          </cell>
        </row>
        <row r="6535">
          <cell r="H6535" t="str">
            <v/>
          </cell>
        </row>
        <row r="6536">
          <cell r="H6536" t="str">
            <v/>
          </cell>
        </row>
        <row r="6537">
          <cell r="H6537" t="str">
            <v/>
          </cell>
        </row>
        <row r="6538">
          <cell r="H6538" t="str">
            <v/>
          </cell>
        </row>
        <row r="6539">
          <cell r="H6539" t="str">
            <v/>
          </cell>
        </row>
        <row r="6540">
          <cell r="H6540" t="str">
            <v/>
          </cell>
        </row>
        <row r="6541">
          <cell r="H6541" t="str">
            <v/>
          </cell>
        </row>
        <row r="6542">
          <cell r="H6542" t="str">
            <v/>
          </cell>
        </row>
        <row r="6543">
          <cell r="H6543" t="str">
            <v/>
          </cell>
        </row>
        <row r="6544">
          <cell r="H6544" t="str">
            <v/>
          </cell>
        </row>
        <row r="6545">
          <cell r="H6545" t="str">
            <v/>
          </cell>
        </row>
        <row r="6546">
          <cell r="H6546" t="str">
            <v/>
          </cell>
        </row>
        <row r="6547">
          <cell r="H6547" t="str">
            <v/>
          </cell>
        </row>
        <row r="6548">
          <cell r="H6548" t="str">
            <v/>
          </cell>
        </row>
        <row r="6549">
          <cell r="H6549" t="str">
            <v/>
          </cell>
        </row>
        <row r="6550">
          <cell r="H6550" t="str">
            <v/>
          </cell>
        </row>
        <row r="6551">
          <cell r="H6551" t="str">
            <v/>
          </cell>
        </row>
        <row r="6552">
          <cell r="H6552" t="str">
            <v/>
          </cell>
        </row>
        <row r="6553">
          <cell r="H6553" t="str">
            <v/>
          </cell>
        </row>
        <row r="6554">
          <cell r="H6554" t="str">
            <v/>
          </cell>
        </row>
        <row r="6555">
          <cell r="H6555" t="str">
            <v/>
          </cell>
        </row>
        <row r="6556">
          <cell r="H6556" t="str">
            <v/>
          </cell>
        </row>
        <row r="6557">
          <cell r="H6557" t="str">
            <v/>
          </cell>
        </row>
        <row r="6558">
          <cell r="H6558" t="str">
            <v/>
          </cell>
        </row>
        <row r="6559">
          <cell r="H6559" t="str">
            <v/>
          </cell>
        </row>
        <row r="6560">
          <cell r="H6560" t="str">
            <v/>
          </cell>
        </row>
        <row r="6561">
          <cell r="H6561" t="str">
            <v/>
          </cell>
        </row>
        <row r="6562">
          <cell r="H6562" t="str">
            <v/>
          </cell>
        </row>
        <row r="6563">
          <cell r="H6563" t="str">
            <v/>
          </cell>
        </row>
        <row r="6564">
          <cell r="H6564" t="str">
            <v/>
          </cell>
        </row>
        <row r="6565">
          <cell r="H6565" t="str">
            <v/>
          </cell>
        </row>
        <row r="6566">
          <cell r="H6566" t="str">
            <v/>
          </cell>
        </row>
        <row r="6567">
          <cell r="H6567" t="str">
            <v/>
          </cell>
        </row>
        <row r="6568">
          <cell r="H6568" t="str">
            <v/>
          </cell>
        </row>
        <row r="6569">
          <cell r="H6569" t="str">
            <v/>
          </cell>
        </row>
        <row r="6570">
          <cell r="H6570" t="str">
            <v/>
          </cell>
        </row>
        <row r="6571">
          <cell r="H6571" t="str">
            <v/>
          </cell>
        </row>
        <row r="6572">
          <cell r="H6572" t="str">
            <v/>
          </cell>
        </row>
        <row r="6573">
          <cell r="H6573" t="str">
            <v/>
          </cell>
        </row>
        <row r="6574">
          <cell r="H6574" t="str">
            <v/>
          </cell>
        </row>
        <row r="6575">
          <cell r="H6575" t="str">
            <v/>
          </cell>
        </row>
        <row r="6576">
          <cell r="H6576" t="str">
            <v/>
          </cell>
        </row>
        <row r="6577">
          <cell r="H6577" t="str">
            <v/>
          </cell>
        </row>
        <row r="6578">
          <cell r="H6578" t="str">
            <v/>
          </cell>
        </row>
        <row r="6579">
          <cell r="H6579" t="str">
            <v/>
          </cell>
        </row>
        <row r="6580">
          <cell r="H6580" t="str">
            <v/>
          </cell>
        </row>
        <row r="6581">
          <cell r="H6581" t="str">
            <v/>
          </cell>
        </row>
        <row r="6582">
          <cell r="H6582" t="str">
            <v/>
          </cell>
        </row>
        <row r="6583">
          <cell r="H6583" t="str">
            <v/>
          </cell>
        </row>
        <row r="6584">
          <cell r="H6584" t="str">
            <v/>
          </cell>
        </row>
        <row r="6585">
          <cell r="H6585" t="str">
            <v/>
          </cell>
        </row>
        <row r="6586">
          <cell r="H6586" t="str">
            <v/>
          </cell>
        </row>
        <row r="6587">
          <cell r="H6587" t="str">
            <v/>
          </cell>
        </row>
        <row r="6588">
          <cell r="H6588" t="str">
            <v/>
          </cell>
        </row>
        <row r="6589">
          <cell r="H6589" t="str">
            <v/>
          </cell>
        </row>
        <row r="6590">
          <cell r="H6590" t="str">
            <v/>
          </cell>
        </row>
        <row r="6591">
          <cell r="H6591" t="str">
            <v/>
          </cell>
        </row>
        <row r="6592">
          <cell r="H6592" t="str">
            <v/>
          </cell>
        </row>
        <row r="6593">
          <cell r="H6593" t="str">
            <v/>
          </cell>
        </row>
        <row r="6594">
          <cell r="H6594" t="str">
            <v/>
          </cell>
        </row>
        <row r="6595">
          <cell r="H6595" t="str">
            <v/>
          </cell>
        </row>
        <row r="6596">
          <cell r="H6596" t="str">
            <v/>
          </cell>
        </row>
        <row r="6597">
          <cell r="H6597" t="str">
            <v/>
          </cell>
        </row>
        <row r="6598">
          <cell r="H6598" t="str">
            <v/>
          </cell>
        </row>
        <row r="6599">
          <cell r="H6599" t="str">
            <v/>
          </cell>
        </row>
        <row r="6600">
          <cell r="H6600" t="str">
            <v/>
          </cell>
        </row>
        <row r="6601">
          <cell r="H6601" t="str">
            <v/>
          </cell>
        </row>
        <row r="6602">
          <cell r="H6602" t="str">
            <v/>
          </cell>
        </row>
        <row r="6603">
          <cell r="H6603" t="str">
            <v/>
          </cell>
        </row>
        <row r="6604">
          <cell r="H6604" t="str">
            <v/>
          </cell>
        </row>
        <row r="6605">
          <cell r="H6605" t="str">
            <v/>
          </cell>
        </row>
        <row r="6606">
          <cell r="H6606" t="str">
            <v/>
          </cell>
        </row>
        <row r="6607">
          <cell r="H6607" t="str">
            <v/>
          </cell>
        </row>
        <row r="6608">
          <cell r="H6608" t="str">
            <v/>
          </cell>
        </row>
        <row r="6609">
          <cell r="H6609" t="str">
            <v/>
          </cell>
        </row>
        <row r="6610">
          <cell r="H6610" t="str">
            <v/>
          </cell>
        </row>
        <row r="6611">
          <cell r="H6611" t="str">
            <v/>
          </cell>
        </row>
        <row r="6612">
          <cell r="H6612" t="str">
            <v/>
          </cell>
        </row>
        <row r="6613">
          <cell r="H6613" t="str">
            <v/>
          </cell>
        </row>
        <row r="6614">
          <cell r="H6614" t="str">
            <v/>
          </cell>
        </row>
        <row r="6615">
          <cell r="H6615" t="str">
            <v/>
          </cell>
        </row>
        <row r="6616">
          <cell r="H6616" t="str">
            <v/>
          </cell>
        </row>
        <row r="6617">
          <cell r="H6617" t="str">
            <v/>
          </cell>
        </row>
        <row r="6618">
          <cell r="H6618" t="str">
            <v/>
          </cell>
        </row>
        <row r="6619">
          <cell r="H6619" t="str">
            <v/>
          </cell>
        </row>
        <row r="6620">
          <cell r="H6620" t="str">
            <v/>
          </cell>
        </row>
        <row r="6621">
          <cell r="H6621" t="str">
            <v/>
          </cell>
        </row>
        <row r="6622">
          <cell r="H6622" t="str">
            <v/>
          </cell>
        </row>
        <row r="6623">
          <cell r="H6623" t="str">
            <v/>
          </cell>
        </row>
        <row r="6624">
          <cell r="H6624" t="str">
            <v/>
          </cell>
        </row>
        <row r="6625">
          <cell r="H6625" t="str">
            <v/>
          </cell>
        </row>
        <row r="6626">
          <cell r="H6626" t="str">
            <v/>
          </cell>
        </row>
        <row r="6627">
          <cell r="H6627" t="str">
            <v/>
          </cell>
        </row>
        <row r="6628">
          <cell r="H6628" t="str">
            <v/>
          </cell>
        </row>
        <row r="6629">
          <cell r="H6629" t="str">
            <v/>
          </cell>
        </row>
        <row r="6630">
          <cell r="H6630" t="str">
            <v/>
          </cell>
        </row>
        <row r="6631">
          <cell r="H6631" t="str">
            <v/>
          </cell>
        </row>
        <row r="6632">
          <cell r="H6632" t="str">
            <v/>
          </cell>
        </row>
        <row r="6633">
          <cell r="H6633" t="str">
            <v/>
          </cell>
        </row>
        <row r="6634">
          <cell r="H6634" t="str">
            <v/>
          </cell>
        </row>
        <row r="6635">
          <cell r="H6635" t="str">
            <v/>
          </cell>
        </row>
        <row r="6636">
          <cell r="H6636" t="str">
            <v/>
          </cell>
        </row>
        <row r="6637">
          <cell r="H6637" t="str">
            <v/>
          </cell>
        </row>
        <row r="6638">
          <cell r="H6638" t="str">
            <v/>
          </cell>
        </row>
        <row r="6639">
          <cell r="H6639" t="str">
            <v/>
          </cell>
        </row>
        <row r="6640">
          <cell r="H6640" t="str">
            <v/>
          </cell>
        </row>
        <row r="6641">
          <cell r="H6641" t="str">
            <v/>
          </cell>
        </row>
        <row r="6642">
          <cell r="H6642" t="str">
            <v/>
          </cell>
        </row>
        <row r="6643">
          <cell r="H6643" t="str">
            <v/>
          </cell>
        </row>
        <row r="6644">
          <cell r="H6644" t="str">
            <v/>
          </cell>
        </row>
        <row r="6645">
          <cell r="H6645" t="str">
            <v/>
          </cell>
        </row>
        <row r="6646">
          <cell r="H6646" t="str">
            <v/>
          </cell>
        </row>
        <row r="6647">
          <cell r="H6647" t="str">
            <v/>
          </cell>
        </row>
        <row r="6648">
          <cell r="H6648" t="str">
            <v/>
          </cell>
        </row>
        <row r="6649">
          <cell r="H6649" t="str">
            <v/>
          </cell>
        </row>
        <row r="6650">
          <cell r="H6650" t="str">
            <v/>
          </cell>
        </row>
        <row r="6651">
          <cell r="H6651" t="str">
            <v/>
          </cell>
        </row>
        <row r="6652">
          <cell r="H6652" t="str">
            <v/>
          </cell>
        </row>
        <row r="6653">
          <cell r="H6653" t="str">
            <v/>
          </cell>
        </row>
        <row r="6654">
          <cell r="H6654" t="str">
            <v/>
          </cell>
        </row>
        <row r="6655">
          <cell r="H6655" t="str">
            <v/>
          </cell>
        </row>
        <row r="6656">
          <cell r="H6656" t="str">
            <v/>
          </cell>
        </row>
        <row r="6657">
          <cell r="H6657" t="str">
            <v/>
          </cell>
        </row>
        <row r="6658">
          <cell r="H6658" t="str">
            <v/>
          </cell>
        </row>
        <row r="6659">
          <cell r="H6659" t="str">
            <v/>
          </cell>
        </row>
        <row r="6660">
          <cell r="H6660" t="str">
            <v/>
          </cell>
        </row>
        <row r="6661">
          <cell r="H6661" t="str">
            <v/>
          </cell>
        </row>
        <row r="6662">
          <cell r="H6662" t="str">
            <v/>
          </cell>
        </row>
        <row r="6663">
          <cell r="H6663" t="str">
            <v/>
          </cell>
        </row>
        <row r="6664">
          <cell r="H6664" t="str">
            <v/>
          </cell>
        </row>
        <row r="6665">
          <cell r="H6665" t="str">
            <v/>
          </cell>
        </row>
        <row r="6666">
          <cell r="H6666" t="str">
            <v/>
          </cell>
        </row>
        <row r="6667">
          <cell r="H6667" t="str">
            <v/>
          </cell>
        </row>
        <row r="6668">
          <cell r="H6668" t="str">
            <v/>
          </cell>
        </row>
        <row r="6669">
          <cell r="H6669" t="str">
            <v/>
          </cell>
        </row>
        <row r="6670">
          <cell r="H6670" t="str">
            <v/>
          </cell>
        </row>
        <row r="6671">
          <cell r="H6671" t="str">
            <v/>
          </cell>
        </row>
        <row r="6672">
          <cell r="H6672" t="str">
            <v/>
          </cell>
        </row>
        <row r="6673">
          <cell r="H6673" t="str">
            <v/>
          </cell>
        </row>
        <row r="6674">
          <cell r="H6674" t="str">
            <v/>
          </cell>
        </row>
        <row r="6675">
          <cell r="H6675" t="str">
            <v/>
          </cell>
        </row>
        <row r="6676">
          <cell r="H6676" t="str">
            <v/>
          </cell>
        </row>
        <row r="6677">
          <cell r="H6677" t="str">
            <v/>
          </cell>
        </row>
        <row r="6678">
          <cell r="H6678" t="str">
            <v/>
          </cell>
        </row>
        <row r="6679">
          <cell r="H6679" t="str">
            <v/>
          </cell>
        </row>
        <row r="6680">
          <cell r="H6680" t="str">
            <v/>
          </cell>
        </row>
        <row r="6681">
          <cell r="H6681" t="str">
            <v/>
          </cell>
        </row>
        <row r="6682">
          <cell r="H6682" t="str">
            <v/>
          </cell>
        </row>
        <row r="6683">
          <cell r="H6683" t="str">
            <v/>
          </cell>
        </row>
        <row r="6684">
          <cell r="H6684" t="str">
            <v/>
          </cell>
        </row>
        <row r="6685">
          <cell r="H6685" t="str">
            <v/>
          </cell>
        </row>
        <row r="6686">
          <cell r="H6686" t="str">
            <v/>
          </cell>
        </row>
        <row r="6687">
          <cell r="H6687" t="str">
            <v/>
          </cell>
        </row>
        <row r="6688">
          <cell r="H6688" t="str">
            <v/>
          </cell>
        </row>
        <row r="6689">
          <cell r="H6689" t="str">
            <v/>
          </cell>
        </row>
        <row r="6690">
          <cell r="H6690" t="str">
            <v/>
          </cell>
        </row>
        <row r="6691">
          <cell r="H6691" t="str">
            <v/>
          </cell>
        </row>
        <row r="6692">
          <cell r="H6692" t="str">
            <v/>
          </cell>
        </row>
        <row r="6693">
          <cell r="H6693" t="str">
            <v/>
          </cell>
        </row>
        <row r="6694">
          <cell r="H6694" t="str">
            <v/>
          </cell>
        </row>
        <row r="6695">
          <cell r="H6695" t="str">
            <v/>
          </cell>
        </row>
        <row r="6696">
          <cell r="H6696" t="str">
            <v/>
          </cell>
        </row>
        <row r="6697">
          <cell r="H6697" t="str">
            <v/>
          </cell>
        </row>
        <row r="6698">
          <cell r="H6698" t="str">
            <v/>
          </cell>
        </row>
        <row r="6699">
          <cell r="H6699" t="str">
            <v/>
          </cell>
        </row>
        <row r="6700">
          <cell r="H6700" t="str">
            <v/>
          </cell>
        </row>
        <row r="6701">
          <cell r="H6701" t="str">
            <v/>
          </cell>
        </row>
        <row r="6702">
          <cell r="H6702" t="str">
            <v/>
          </cell>
        </row>
        <row r="6703">
          <cell r="H6703" t="str">
            <v/>
          </cell>
        </row>
        <row r="6704">
          <cell r="H6704" t="str">
            <v/>
          </cell>
        </row>
        <row r="6705">
          <cell r="H6705" t="str">
            <v/>
          </cell>
        </row>
        <row r="6706">
          <cell r="H6706" t="str">
            <v/>
          </cell>
        </row>
        <row r="6707">
          <cell r="H6707" t="str">
            <v/>
          </cell>
        </row>
        <row r="6708">
          <cell r="H6708" t="str">
            <v/>
          </cell>
        </row>
        <row r="6709">
          <cell r="H6709" t="str">
            <v/>
          </cell>
        </row>
        <row r="6710">
          <cell r="H6710" t="str">
            <v/>
          </cell>
        </row>
        <row r="6711">
          <cell r="H6711" t="str">
            <v/>
          </cell>
        </row>
        <row r="6712">
          <cell r="H6712" t="str">
            <v/>
          </cell>
        </row>
        <row r="6713">
          <cell r="H6713" t="str">
            <v/>
          </cell>
        </row>
        <row r="6714">
          <cell r="H6714" t="str">
            <v/>
          </cell>
        </row>
        <row r="6715">
          <cell r="H6715" t="str">
            <v/>
          </cell>
        </row>
        <row r="6716">
          <cell r="H6716" t="str">
            <v/>
          </cell>
        </row>
        <row r="6717">
          <cell r="H6717" t="str">
            <v/>
          </cell>
        </row>
        <row r="6718">
          <cell r="H6718" t="str">
            <v/>
          </cell>
        </row>
        <row r="6719">
          <cell r="H6719" t="str">
            <v/>
          </cell>
        </row>
        <row r="6720">
          <cell r="H6720" t="str">
            <v/>
          </cell>
        </row>
        <row r="6721">
          <cell r="H6721" t="str">
            <v/>
          </cell>
        </row>
        <row r="6722">
          <cell r="H6722" t="str">
            <v/>
          </cell>
        </row>
        <row r="6723">
          <cell r="H6723" t="str">
            <v/>
          </cell>
        </row>
        <row r="6724">
          <cell r="H6724" t="str">
            <v/>
          </cell>
        </row>
        <row r="6725">
          <cell r="H6725" t="str">
            <v/>
          </cell>
        </row>
        <row r="6726">
          <cell r="H6726" t="str">
            <v/>
          </cell>
        </row>
        <row r="6727">
          <cell r="H6727" t="str">
            <v/>
          </cell>
        </row>
        <row r="6728">
          <cell r="H6728" t="str">
            <v/>
          </cell>
        </row>
        <row r="6729">
          <cell r="H6729" t="str">
            <v/>
          </cell>
        </row>
        <row r="6730">
          <cell r="H6730" t="str">
            <v/>
          </cell>
        </row>
        <row r="6731">
          <cell r="H6731" t="str">
            <v/>
          </cell>
        </row>
        <row r="6732">
          <cell r="H6732" t="str">
            <v/>
          </cell>
        </row>
        <row r="6733">
          <cell r="H6733" t="str">
            <v/>
          </cell>
        </row>
        <row r="6734">
          <cell r="H6734" t="str">
            <v/>
          </cell>
        </row>
        <row r="6735">
          <cell r="H6735" t="str">
            <v/>
          </cell>
        </row>
        <row r="6736">
          <cell r="H6736" t="str">
            <v/>
          </cell>
        </row>
        <row r="6737">
          <cell r="H6737" t="str">
            <v/>
          </cell>
        </row>
        <row r="6738">
          <cell r="H6738" t="str">
            <v/>
          </cell>
        </row>
        <row r="6739">
          <cell r="H6739" t="str">
            <v/>
          </cell>
        </row>
        <row r="6740">
          <cell r="H6740" t="str">
            <v/>
          </cell>
        </row>
        <row r="6741">
          <cell r="H6741" t="str">
            <v/>
          </cell>
        </row>
        <row r="6742">
          <cell r="H6742" t="str">
            <v/>
          </cell>
        </row>
        <row r="6743">
          <cell r="H6743" t="str">
            <v/>
          </cell>
        </row>
        <row r="6744">
          <cell r="H6744" t="str">
            <v/>
          </cell>
        </row>
        <row r="6745">
          <cell r="H6745" t="str">
            <v/>
          </cell>
        </row>
        <row r="6746">
          <cell r="H6746" t="str">
            <v/>
          </cell>
        </row>
        <row r="6747">
          <cell r="H6747" t="str">
            <v/>
          </cell>
        </row>
        <row r="6748">
          <cell r="H6748" t="str">
            <v/>
          </cell>
        </row>
        <row r="6749">
          <cell r="H6749" t="str">
            <v/>
          </cell>
        </row>
        <row r="6750">
          <cell r="H6750" t="str">
            <v/>
          </cell>
        </row>
        <row r="6751">
          <cell r="H6751" t="str">
            <v/>
          </cell>
        </row>
        <row r="6752">
          <cell r="H6752" t="str">
            <v/>
          </cell>
        </row>
        <row r="6753">
          <cell r="H6753" t="str">
            <v/>
          </cell>
        </row>
        <row r="6754">
          <cell r="H6754" t="str">
            <v/>
          </cell>
        </row>
        <row r="6755">
          <cell r="H6755" t="str">
            <v/>
          </cell>
        </row>
        <row r="6756">
          <cell r="H6756" t="str">
            <v/>
          </cell>
        </row>
        <row r="6757">
          <cell r="H6757" t="str">
            <v/>
          </cell>
        </row>
        <row r="6758">
          <cell r="H6758" t="str">
            <v/>
          </cell>
        </row>
        <row r="6759">
          <cell r="H6759" t="str">
            <v/>
          </cell>
        </row>
        <row r="6760">
          <cell r="H6760" t="str">
            <v/>
          </cell>
        </row>
        <row r="6761">
          <cell r="H6761" t="str">
            <v/>
          </cell>
        </row>
        <row r="6762">
          <cell r="H6762" t="str">
            <v/>
          </cell>
        </row>
        <row r="6763">
          <cell r="H6763" t="str">
            <v/>
          </cell>
        </row>
        <row r="6764">
          <cell r="H6764" t="str">
            <v/>
          </cell>
        </row>
        <row r="6765">
          <cell r="H6765" t="str">
            <v/>
          </cell>
        </row>
        <row r="6766">
          <cell r="H6766" t="str">
            <v/>
          </cell>
        </row>
        <row r="6767">
          <cell r="H6767" t="str">
            <v/>
          </cell>
        </row>
        <row r="6768">
          <cell r="H6768" t="str">
            <v/>
          </cell>
        </row>
        <row r="6769">
          <cell r="H6769" t="str">
            <v/>
          </cell>
        </row>
        <row r="6770">
          <cell r="H6770" t="str">
            <v/>
          </cell>
        </row>
        <row r="6771">
          <cell r="H6771" t="str">
            <v/>
          </cell>
        </row>
        <row r="6772">
          <cell r="H6772" t="str">
            <v/>
          </cell>
        </row>
        <row r="6773">
          <cell r="H6773" t="str">
            <v/>
          </cell>
        </row>
        <row r="6774">
          <cell r="H6774" t="str">
            <v/>
          </cell>
        </row>
        <row r="6775">
          <cell r="H6775" t="str">
            <v/>
          </cell>
        </row>
        <row r="6776">
          <cell r="H6776" t="str">
            <v/>
          </cell>
        </row>
        <row r="6777">
          <cell r="H6777" t="str">
            <v/>
          </cell>
        </row>
        <row r="6778">
          <cell r="H6778" t="str">
            <v/>
          </cell>
        </row>
        <row r="6779">
          <cell r="H6779" t="str">
            <v/>
          </cell>
        </row>
        <row r="6780">
          <cell r="H6780" t="str">
            <v/>
          </cell>
        </row>
        <row r="6781">
          <cell r="H6781" t="str">
            <v/>
          </cell>
        </row>
        <row r="6782">
          <cell r="H6782" t="str">
            <v/>
          </cell>
        </row>
        <row r="6783">
          <cell r="H6783" t="str">
            <v/>
          </cell>
        </row>
        <row r="6784">
          <cell r="H6784" t="str">
            <v/>
          </cell>
        </row>
        <row r="6785">
          <cell r="H6785" t="str">
            <v/>
          </cell>
        </row>
        <row r="6786">
          <cell r="H6786" t="str">
            <v/>
          </cell>
        </row>
        <row r="6787">
          <cell r="H6787" t="str">
            <v/>
          </cell>
        </row>
        <row r="6788">
          <cell r="H6788" t="str">
            <v/>
          </cell>
        </row>
        <row r="6789">
          <cell r="H6789" t="str">
            <v/>
          </cell>
        </row>
        <row r="6790">
          <cell r="H6790" t="str">
            <v/>
          </cell>
        </row>
        <row r="6791">
          <cell r="H6791" t="str">
            <v/>
          </cell>
        </row>
        <row r="6792">
          <cell r="H6792" t="str">
            <v/>
          </cell>
        </row>
        <row r="6793">
          <cell r="H6793" t="str">
            <v/>
          </cell>
        </row>
        <row r="6794">
          <cell r="H6794" t="str">
            <v/>
          </cell>
        </row>
        <row r="6795">
          <cell r="H6795" t="str">
            <v/>
          </cell>
        </row>
        <row r="6796">
          <cell r="H6796" t="str">
            <v/>
          </cell>
        </row>
        <row r="6797">
          <cell r="H6797" t="str">
            <v/>
          </cell>
        </row>
        <row r="6798">
          <cell r="H6798" t="str">
            <v/>
          </cell>
        </row>
        <row r="6799">
          <cell r="H6799" t="str">
            <v/>
          </cell>
        </row>
        <row r="6800">
          <cell r="H6800" t="str">
            <v/>
          </cell>
        </row>
        <row r="6801">
          <cell r="H6801" t="str">
            <v/>
          </cell>
        </row>
        <row r="6802">
          <cell r="H6802" t="str">
            <v/>
          </cell>
        </row>
        <row r="6803">
          <cell r="H6803" t="str">
            <v/>
          </cell>
        </row>
        <row r="6804">
          <cell r="H6804" t="str">
            <v/>
          </cell>
        </row>
        <row r="6805">
          <cell r="H6805" t="str">
            <v/>
          </cell>
        </row>
        <row r="6806">
          <cell r="H6806" t="str">
            <v/>
          </cell>
        </row>
        <row r="6807">
          <cell r="H6807" t="str">
            <v/>
          </cell>
        </row>
        <row r="6808">
          <cell r="H6808" t="str">
            <v/>
          </cell>
        </row>
        <row r="6809">
          <cell r="H6809" t="str">
            <v/>
          </cell>
        </row>
        <row r="6810">
          <cell r="H6810" t="str">
            <v/>
          </cell>
        </row>
        <row r="6811">
          <cell r="H6811" t="str">
            <v/>
          </cell>
        </row>
        <row r="6812">
          <cell r="H6812" t="str">
            <v/>
          </cell>
        </row>
        <row r="6813">
          <cell r="H6813" t="str">
            <v/>
          </cell>
        </row>
        <row r="6814">
          <cell r="H6814" t="str">
            <v/>
          </cell>
        </row>
        <row r="6815">
          <cell r="H6815" t="str">
            <v/>
          </cell>
        </row>
        <row r="6816">
          <cell r="H6816" t="str">
            <v/>
          </cell>
        </row>
        <row r="6817">
          <cell r="H6817" t="str">
            <v/>
          </cell>
        </row>
        <row r="6818">
          <cell r="H6818" t="str">
            <v/>
          </cell>
        </row>
        <row r="6819">
          <cell r="H6819" t="str">
            <v/>
          </cell>
        </row>
        <row r="6820">
          <cell r="H6820" t="str">
            <v/>
          </cell>
        </row>
        <row r="6821">
          <cell r="H6821" t="str">
            <v/>
          </cell>
        </row>
        <row r="6822">
          <cell r="H6822" t="str">
            <v/>
          </cell>
        </row>
        <row r="6823">
          <cell r="H6823" t="str">
            <v/>
          </cell>
        </row>
        <row r="6824">
          <cell r="H6824" t="str">
            <v/>
          </cell>
        </row>
        <row r="6825">
          <cell r="H6825" t="str">
            <v/>
          </cell>
        </row>
        <row r="6826">
          <cell r="H6826" t="str">
            <v/>
          </cell>
        </row>
        <row r="6827">
          <cell r="H6827" t="str">
            <v/>
          </cell>
        </row>
        <row r="6828">
          <cell r="H6828" t="str">
            <v/>
          </cell>
        </row>
        <row r="6829">
          <cell r="H6829" t="str">
            <v/>
          </cell>
        </row>
        <row r="6830">
          <cell r="H6830" t="str">
            <v/>
          </cell>
        </row>
        <row r="6831">
          <cell r="H6831" t="str">
            <v/>
          </cell>
        </row>
        <row r="6832">
          <cell r="H6832" t="str">
            <v/>
          </cell>
        </row>
        <row r="6833">
          <cell r="H6833" t="str">
            <v/>
          </cell>
        </row>
        <row r="6834">
          <cell r="H6834" t="str">
            <v/>
          </cell>
        </row>
        <row r="6835">
          <cell r="H6835" t="str">
            <v/>
          </cell>
        </row>
        <row r="6836">
          <cell r="H6836" t="str">
            <v/>
          </cell>
        </row>
        <row r="6837">
          <cell r="H6837" t="str">
            <v/>
          </cell>
        </row>
        <row r="6838">
          <cell r="H6838" t="str">
            <v/>
          </cell>
        </row>
        <row r="6839">
          <cell r="H6839" t="str">
            <v/>
          </cell>
        </row>
        <row r="6840">
          <cell r="H6840" t="str">
            <v/>
          </cell>
        </row>
        <row r="6841">
          <cell r="H6841" t="str">
            <v/>
          </cell>
        </row>
        <row r="6842">
          <cell r="H6842" t="str">
            <v/>
          </cell>
        </row>
        <row r="6843">
          <cell r="H6843" t="str">
            <v/>
          </cell>
        </row>
        <row r="6844">
          <cell r="H6844" t="str">
            <v/>
          </cell>
        </row>
        <row r="6845">
          <cell r="H6845" t="str">
            <v/>
          </cell>
        </row>
        <row r="6846">
          <cell r="H6846" t="str">
            <v/>
          </cell>
        </row>
        <row r="6847">
          <cell r="H6847" t="str">
            <v/>
          </cell>
        </row>
        <row r="6848">
          <cell r="H6848" t="str">
            <v/>
          </cell>
        </row>
        <row r="6849">
          <cell r="H6849" t="str">
            <v/>
          </cell>
        </row>
        <row r="6850">
          <cell r="H6850" t="str">
            <v/>
          </cell>
        </row>
        <row r="6851">
          <cell r="H6851" t="str">
            <v/>
          </cell>
        </row>
        <row r="6852">
          <cell r="H6852" t="str">
            <v/>
          </cell>
        </row>
        <row r="6853">
          <cell r="H6853" t="str">
            <v/>
          </cell>
        </row>
        <row r="6854">
          <cell r="H6854" t="str">
            <v/>
          </cell>
        </row>
        <row r="6855">
          <cell r="H6855" t="str">
            <v/>
          </cell>
        </row>
        <row r="6856">
          <cell r="H6856" t="str">
            <v/>
          </cell>
        </row>
        <row r="6857">
          <cell r="H6857" t="str">
            <v/>
          </cell>
        </row>
        <row r="6858">
          <cell r="H6858" t="str">
            <v/>
          </cell>
        </row>
        <row r="6859">
          <cell r="H6859" t="str">
            <v/>
          </cell>
        </row>
        <row r="6860">
          <cell r="H6860" t="str">
            <v/>
          </cell>
        </row>
        <row r="6861">
          <cell r="H6861" t="str">
            <v/>
          </cell>
        </row>
        <row r="6862">
          <cell r="H6862" t="str">
            <v/>
          </cell>
        </row>
        <row r="6863">
          <cell r="H6863" t="str">
            <v/>
          </cell>
        </row>
        <row r="6864">
          <cell r="H6864" t="str">
            <v/>
          </cell>
        </row>
        <row r="6865">
          <cell r="H6865" t="str">
            <v/>
          </cell>
        </row>
        <row r="6866">
          <cell r="H6866" t="str">
            <v/>
          </cell>
        </row>
        <row r="6867">
          <cell r="H6867" t="str">
            <v/>
          </cell>
        </row>
        <row r="6868">
          <cell r="H6868" t="str">
            <v/>
          </cell>
        </row>
        <row r="6869">
          <cell r="H6869" t="str">
            <v/>
          </cell>
        </row>
        <row r="6870">
          <cell r="H6870" t="str">
            <v/>
          </cell>
        </row>
        <row r="6871">
          <cell r="H6871" t="str">
            <v/>
          </cell>
        </row>
        <row r="6872">
          <cell r="H6872" t="str">
            <v/>
          </cell>
        </row>
        <row r="6873">
          <cell r="H6873" t="str">
            <v/>
          </cell>
        </row>
        <row r="6874">
          <cell r="H6874" t="str">
            <v/>
          </cell>
        </row>
        <row r="6875">
          <cell r="H6875" t="str">
            <v/>
          </cell>
        </row>
        <row r="6876">
          <cell r="H6876" t="str">
            <v/>
          </cell>
        </row>
        <row r="6877">
          <cell r="H6877" t="str">
            <v/>
          </cell>
        </row>
        <row r="6878">
          <cell r="H6878" t="str">
            <v/>
          </cell>
        </row>
        <row r="6879">
          <cell r="H6879" t="str">
            <v/>
          </cell>
        </row>
        <row r="6880">
          <cell r="H6880" t="str">
            <v/>
          </cell>
        </row>
        <row r="6881">
          <cell r="H6881" t="str">
            <v/>
          </cell>
        </row>
        <row r="6882">
          <cell r="H6882" t="str">
            <v/>
          </cell>
        </row>
        <row r="6883">
          <cell r="H6883" t="str">
            <v/>
          </cell>
        </row>
        <row r="6884">
          <cell r="H6884" t="str">
            <v/>
          </cell>
        </row>
        <row r="6885">
          <cell r="H6885" t="str">
            <v/>
          </cell>
        </row>
        <row r="6886">
          <cell r="H6886" t="str">
            <v/>
          </cell>
        </row>
        <row r="6887">
          <cell r="H6887" t="str">
            <v/>
          </cell>
        </row>
        <row r="6888">
          <cell r="H6888" t="str">
            <v/>
          </cell>
        </row>
        <row r="6889">
          <cell r="H6889" t="str">
            <v/>
          </cell>
        </row>
        <row r="6890">
          <cell r="H6890" t="str">
            <v/>
          </cell>
        </row>
        <row r="6891">
          <cell r="H6891" t="str">
            <v/>
          </cell>
        </row>
        <row r="6892">
          <cell r="H6892" t="str">
            <v/>
          </cell>
        </row>
        <row r="6893">
          <cell r="H6893" t="str">
            <v/>
          </cell>
        </row>
        <row r="6894">
          <cell r="H6894" t="str">
            <v/>
          </cell>
        </row>
        <row r="6895">
          <cell r="H6895" t="str">
            <v/>
          </cell>
        </row>
        <row r="6896">
          <cell r="H6896" t="str">
            <v/>
          </cell>
        </row>
        <row r="6897">
          <cell r="H6897" t="str">
            <v/>
          </cell>
        </row>
        <row r="6898">
          <cell r="H6898" t="str">
            <v/>
          </cell>
        </row>
        <row r="6899">
          <cell r="H6899" t="str">
            <v/>
          </cell>
        </row>
        <row r="6900">
          <cell r="H6900" t="str">
            <v/>
          </cell>
        </row>
        <row r="6901">
          <cell r="H6901" t="str">
            <v/>
          </cell>
        </row>
        <row r="6902">
          <cell r="H6902" t="str">
            <v/>
          </cell>
        </row>
        <row r="6903">
          <cell r="H6903" t="str">
            <v/>
          </cell>
        </row>
        <row r="6904">
          <cell r="H6904" t="str">
            <v/>
          </cell>
        </row>
        <row r="6905">
          <cell r="H6905" t="str">
            <v/>
          </cell>
        </row>
        <row r="6906">
          <cell r="H6906" t="str">
            <v/>
          </cell>
        </row>
        <row r="6907">
          <cell r="H6907" t="str">
            <v/>
          </cell>
        </row>
        <row r="6908">
          <cell r="H6908" t="str">
            <v/>
          </cell>
        </row>
        <row r="6909">
          <cell r="H6909" t="str">
            <v/>
          </cell>
        </row>
        <row r="6910">
          <cell r="H6910" t="str">
            <v/>
          </cell>
        </row>
        <row r="6911">
          <cell r="H6911" t="str">
            <v/>
          </cell>
        </row>
        <row r="6912">
          <cell r="H6912" t="str">
            <v/>
          </cell>
        </row>
        <row r="6913">
          <cell r="H6913" t="str">
            <v/>
          </cell>
        </row>
        <row r="6914">
          <cell r="H6914" t="str">
            <v/>
          </cell>
        </row>
        <row r="6915">
          <cell r="H6915" t="str">
            <v/>
          </cell>
        </row>
        <row r="6916">
          <cell r="H6916" t="str">
            <v/>
          </cell>
        </row>
        <row r="6917">
          <cell r="H6917" t="str">
            <v/>
          </cell>
        </row>
        <row r="6918">
          <cell r="H6918" t="str">
            <v/>
          </cell>
        </row>
        <row r="6919">
          <cell r="H6919" t="str">
            <v/>
          </cell>
        </row>
        <row r="6920">
          <cell r="H6920" t="str">
            <v/>
          </cell>
        </row>
        <row r="6921">
          <cell r="H6921" t="str">
            <v/>
          </cell>
        </row>
        <row r="6922">
          <cell r="H6922" t="str">
            <v/>
          </cell>
        </row>
        <row r="6923">
          <cell r="H6923" t="str">
            <v/>
          </cell>
        </row>
        <row r="6924">
          <cell r="H6924" t="str">
            <v/>
          </cell>
        </row>
        <row r="6925">
          <cell r="H6925" t="str">
            <v/>
          </cell>
        </row>
        <row r="6926">
          <cell r="H6926" t="str">
            <v/>
          </cell>
        </row>
        <row r="6927">
          <cell r="H6927" t="str">
            <v/>
          </cell>
        </row>
        <row r="6928">
          <cell r="H6928" t="str">
            <v/>
          </cell>
        </row>
        <row r="6929">
          <cell r="H6929" t="str">
            <v/>
          </cell>
        </row>
        <row r="6930">
          <cell r="H6930" t="str">
            <v/>
          </cell>
        </row>
        <row r="6931">
          <cell r="H6931" t="str">
            <v/>
          </cell>
        </row>
        <row r="6932">
          <cell r="H6932" t="str">
            <v/>
          </cell>
        </row>
        <row r="6933">
          <cell r="H6933" t="str">
            <v/>
          </cell>
        </row>
        <row r="6934">
          <cell r="H6934" t="str">
            <v/>
          </cell>
        </row>
        <row r="6935">
          <cell r="H6935" t="str">
            <v/>
          </cell>
        </row>
        <row r="6936">
          <cell r="H6936" t="str">
            <v/>
          </cell>
        </row>
        <row r="6937">
          <cell r="H6937" t="str">
            <v/>
          </cell>
        </row>
        <row r="6938">
          <cell r="H6938" t="str">
            <v/>
          </cell>
        </row>
        <row r="6939">
          <cell r="H6939" t="str">
            <v/>
          </cell>
        </row>
        <row r="6940">
          <cell r="H6940" t="str">
            <v/>
          </cell>
        </row>
        <row r="6941">
          <cell r="H6941" t="str">
            <v/>
          </cell>
        </row>
        <row r="6942">
          <cell r="H6942" t="str">
            <v/>
          </cell>
        </row>
        <row r="6943">
          <cell r="H6943" t="str">
            <v/>
          </cell>
        </row>
        <row r="6944">
          <cell r="H6944" t="str">
            <v/>
          </cell>
        </row>
        <row r="6945">
          <cell r="H6945" t="str">
            <v/>
          </cell>
        </row>
        <row r="6946">
          <cell r="H6946" t="str">
            <v/>
          </cell>
        </row>
        <row r="6947">
          <cell r="H6947" t="str">
            <v/>
          </cell>
        </row>
        <row r="6948">
          <cell r="H6948" t="str">
            <v/>
          </cell>
        </row>
        <row r="6949">
          <cell r="H6949" t="str">
            <v/>
          </cell>
        </row>
        <row r="6950">
          <cell r="H6950" t="str">
            <v/>
          </cell>
        </row>
        <row r="6951">
          <cell r="H6951" t="str">
            <v/>
          </cell>
        </row>
        <row r="6952">
          <cell r="H6952" t="str">
            <v/>
          </cell>
        </row>
        <row r="6953">
          <cell r="H6953" t="str">
            <v/>
          </cell>
        </row>
        <row r="6954">
          <cell r="H6954" t="str">
            <v/>
          </cell>
        </row>
        <row r="6955">
          <cell r="H6955" t="str">
            <v/>
          </cell>
        </row>
        <row r="6956">
          <cell r="H6956" t="str">
            <v/>
          </cell>
        </row>
        <row r="6957">
          <cell r="H6957" t="str">
            <v/>
          </cell>
        </row>
        <row r="6958">
          <cell r="H6958" t="str">
            <v/>
          </cell>
        </row>
        <row r="6959">
          <cell r="H6959" t="str">
            <v/>
          </cell>
        </row>
        <row r="6960">
          <cell r="H6960" t="str">
            <v/>
          </cell>
        </row>
        <row r="6961">
          <cell r="H6961" t="str">
            <v/>
          </cell>
        </row>
        <row r="6962">
          <cell r="H6962" t="str">
            <v/>
          </cell>
        </row>
        <row r="6963">
          <cell r="H6963" t="str">
            <v/>
          </cell>
        </row>
        <row r="6964">
          <cell r="H6964" t="str">
            <v/>
          </cell>
        </row>
        <row r="6965">
          <cell r="H6965" t="str">
            <v/>
          </cell>
        </row>
        <row r="6966">
          <cell r="H6966" t="str">
            <v/>
          </cell>
        </row>
        <row r="6967">
          <cell r="H6967" t="str">
            <v/>
          </cell>
        </row>
        <row r="6968">
          <cell r="H6968" t="str">
            <v/>
          </cell>
        </row>
        <row r="6969">
          <cell r="H6969" t="str">
            <v/>
          </cell>
        </row>
        <row r="6970">
          <cell r="H6970" t="str">
            <v/>
          </cell>
        </row>
        <row r="6971">
          <cell r="H6971" t="str">
            <v/>
          </cell>
        </row>
        <row r="6972">
          <cell r="H6972" t="str">
            <v/>
          </cell>
        </row>
        <row r="6973">
          <cell r="H6973" t="str">
            <v/>
          </cell>
        </row>
        <row r="6974">
          <cell r="H6974" t="str">
            <v/>
          </cell>
        </row>
        <row r="6975">
          <cell r="H6975" t="str">
            <v/>
          </cell>
        </row>
        <row r="6976">
          <cell r="H6976" t="str">
            <v/>
          </cell>
        </row>
        <row r="6977">
          <cell r="H6977" t="str">
            <v/>
          </cell>
        </row>
        <row r="6978">
          <cell r="H6978" t="str">
            <v/>
          </cell>
        </row>
        <row r="6979">
          <cell r="H6979" t="str">
            <v/>
          </cell>
        </row>
        <row r="6980">
          <cell r="H6980" t="str">
            <v/>
          </cell>
        </row>
        <row r="6981">
          <cell r="H6981" t="str">
            <v/>
          </cell>
        </row>
        <row r="6982">
          <cell r="H6982" t="str">
            <v/>
          </cell>
        </row>
        <row r="6983">
          <cell r="H6983" t="str">
            <v/>
          </cell>
        </row>
        <row r="6984">
          <cell r="H6984" t="str">
            <v/>
          </cell>
        </row>
        <row r="6985">
          <cell r="H6985" t="str">
            <v/>
          </cell>
        </row>
        <row r="6986">
          <cell r="H6986" t="str">
            <v/>
          </cell>
        </row>
        <row r="6987">
          <cell r="H6987" t="str">
            <v/>
          </cell>
        </row>
        <row r="6988">
          <cell r="H6988" t="str">
            <v/>
          </cell>
        </row>
        <row r="6989">
          <cell r="H6989" t="str">
            <v/>
          </cell>
        </row>
        <row r="6990">
          <cell r="H6990" t="str">
            <v/>
          </cell>
        </row>
        <row r="6991">
          <cell r="H6991" t="str">
            <v/>
          </cell>
        </row>
        <row r="6992">
          <cell r="H6992" t="str">
            <v/>
          </cell>
        </row>
        <row r="6993">
          <cell r="H6993" t="str">
            <v/>
          </cell>
        </row>
        <row r="6994">
          <cell r="H6994" t="str">
            <v/>
          </cell>
        </row>
        <row r="6995">
          <cell r="H6995" t="str">
            <v/>
          </cell>
        </row>
        <row r="6996">
          <cell r="H6996" t="str">
            <v/>
          </cell>
        </row>
        <row r="6997">
          <cell r="H6997" t="str">
            <v/>
          </cell>
        </row>
        <row r="6998">
          <cell r="H6998" t="str">
            <v/>
          </cell>
        </row>
        <row r="6999">
          <cell r="H6999" t="str">
            <v/>
          </cell>
        </row>
        <row r="7000">
          <cell r="H7000" t="str">
            <v/>
          </cell>
        </row>
        <row r="7001">
          <cell r="H7001" t="str">
            <v/>
          </cell>
        </row>
        <row r="7002">
          <cell r="H7002" t="str">
            <v/>
          </cell>
        </row>
        <row r="7003">
          <cell r="H7003" t="str">
            <v/>
          </cell>
        </row>
        <row r="7004">
          <cell r="H7004" t="str">
            <v/>
          </cell>
        </row>
        <row r="7005">
          <cell r="H7005" t="str">
            <v/>
          </cell>
        </row>
        <row r="7006">
          <cell r="H7006" t="str">
            <v/>
          </cell>
        </row>
        <row r="7007">
          <cell r="H7007" t="str">
            <v/>
          </cell>
        </row>
        <row r="7008">
          <cell r="H7008" t="str">
            <v/>
          </cell>
        </row>
        <row r="7009">
          <cell r="H7009" t="str">
            <v/>
          </cell>
        </row>
        <row r="7010">
          <cell r="H7010" t="str">
            <v/>
          </cell>
        </row>
        <row r="7011">
          <cell r="H7011" t="str">
            <v/>
          </cell>
        </row>
        <row r="7012">
          <cell r="H7012" t="str">
            <v/>
          </cell>
        </row>
        <row r="7013">
          <cell r="H7013" t="str">
            <v/>
          </cell>
        </row>
        <row r="7014">
          <cell r="H7014" t="str">
            <v/>
          </cell>
        </row>
        <row r="7015">
          <cell r="H7015" t="str">
            <v/>
          </cell>
        </row>
        <row r="7016">
          <cell r="H7016" t="str">
            <v/>
          </cell>
        </row>
        <row r="7017">
          <cell r="H7017" t="str">
            <v/>
          </cell>
        </row>
        <row r="7018">
          <cell r="H7018" t="str">
            <v/>
          </cell>
        </row>
        <row r="7019">
          <cell r="H7019" t="str">
            <v/>
          </cell>
        </row>
        <row r="7020">
          <cell r="H7020" t="str">
            <v/>
          </cell>
        </row>
        <row r="7021">
          <cell r="H7021" t="str">
            <v/>
          </cell>
        </row>
        <row r="7022">
          <cell r="H7022" t="str">
            <v/>
          </cell>
        </row>
        <row r="7023">
          <cell r="H7023" t="str">
            <v/>
          </cell>
        </row>
        <row r="7024">
          <cell r="H7024" t="str">
            <v/>
          </cell>
        </row>
        <row r="7025">
          <cell r="H7025" t="str">
            <v/>
          </cell>
        </row>
        <row r="7026">
          <cell r="H7026" t="str">
            <v/>
          </cell>
        </row>
        <row r="7027">
          <cell r="H7027" t="str">
            <v/>
          </cell>
        </row>
        <row r="7028">
          <cell r="H7028" t="str">
            <v/>
          </cell>
        </row>
        <row r="7029">
          <cell r="H7029" t="str">
            <v/>
          </cell>
        </row>
        <row r="7030">
          <cell r="H7030" t="str">
            <v/>
          </cell>
        </row>
        <row r="7031">
          <cell r="H7031" t="str">
            <v/>
          </cell>
        </row>
        <row r="7032">
          <cell r="H7032" t="str">
            <v/>
          </cell>
        </row>
        <row r="7033">
          <cell r="H7033" t="str">
            <v/>
          </cell>
        </row>
        <row r="7034">
          <cell r="H7034" t="str">
            <v/>
          </cell>
        </row>
        <row r="7035">
          <cell r="H7035" t="str">
            <v/>
          </cell>
        </row>
        <row r="7036">
          <cell r="H7036" t="str">
            <v/>
          </cell>
        </row>
        <row r="7037">
          <cell r="H7037" t="str">
            <v/>
          </cell>
        </row>
        <row r="7038">
          <cell r="H7038" t="str">
            <v/>
          </cell>
        </row>
        <row r="7039">
          <cell r="H7039" t="str">
            <v/>
          </cell>
        </row>
        <row r="7040">
          <cell r="H7040" t="str">
            <v/>
          </cell>
        </row>
        <row r="7041">
          <cell r="H7041" t="str">
            <v/>
          </cell>
        </row>
        <row r="7042">
          <cell r="H7042" t="str">
            <v/>
          </cell>
        </row>
        <row r="7043">
          <cell r="H7043" t="str">
            <v/>
          </cell>
        </row>
        <row r="7044">
          <cell r="H7044" t="str">
            <v/>
          </cell>
        </row>
        <row r="7045">
          <cell r="H7045" t="str">
            <v/>
          </cell>
        </row>
        <row r="7046">
          <cell r="H7046" t="str">
            <v/>
          </cell>
        </row>
        <row r="7047">
          <cell r="H7047" t="str">
            <v/>
          </cell>
        </row>
        <row r="7048">
          <cell r="H7048" t="str">
            <v/>
          </cell>
        </row>
        <row r="7049">
          <cell r="H7049" t="str">
            <v/>
          </cell>
        </row>
        <row r="7050">
          <cell r="H7050" t="str">
            <v/>
          </cell>
        </row>
        <row r="7051">
          <cell r="H7051" t="str">
            <v/>
          </cell>
        </row>
        <row r="7052">
          <cell r="H7052" t="str">
            <v/>
          </cell>
        </row>
        <row r="7053">
          <cell r="H7053" t="str">
            <v/>
          </cell>
        </row>
        <row r="7054">
          <cell r="H7054" t="str">
            <v/>
          </cell>
        </row>
        <row r="7055">
          <cell r="H7055" t="str">
            <v/>
          </cell>
        </row>
        <row r="7056">
          <cell r="H7056" t="str">
            <v/>
          </cell>
        </row>
        <row r="7057">
          <cell r="H7057" t="str">
            <v/>
          </cell>
        </row>
        <row r="7058">
          <cell r="H7058" t="str">
            <v/>
          </cell>
        </row>
        <row r="7059">
          <cell r="H7059" t="str">
            <v/>
          </cell>
        </row>
        <row r="7060">
          <cell r="H7060" t="str">
            <v/>
          </cell>
        </row>
        <row r="7061">
          <cell r="H7061" t="str">
            <v/>
          </cell>
        </row>
        <row r="7062">
          <cell r="H7062" t="str">
            <v/>
          </cell>
        </row>
        <row r="7063">
          <cell r="H7063" t="str">
            <v/>
          </cell>
        </row>
        <row r="7064">
          <cell r="H7064" t="str">
            <v/>
          </cell>
        </row>
        <row r="7065">
          <cell r="H7065" t="str">
            <v/>
          </cell>
        </row>
        <row r="7066">
          <cell r="H7066" t="str">
            <v/>
          </cell>
        </row>
        <row r="7067">
          <cell r="H7067" t="str">
            <v/>
          </cell>
        </row>
        <row r="7068">
          <cell r="H7068" t="str">
            <v/>
          </cell>
        </row>
        <row r="7069">
          <cell r="H7069" t="str">
            <v/>
          </cell>
        </row>
        <row r="7070">
          <cell r="H7070" t="str">
            <v/>
          </cell>
        </row>
        <row r="7071">
          <cell r="H7071" t="str">
            <v/>
          </cell>
        </row>
        <row r="7072">
          <cell r="H7072" t="str">
            <v/>
          </cell>
        </row>
        <row r="7073">
          <cell r="H7073" t="str">
            <v/>
          </cell>
        </row>
        <row r="7074">
          <cell r="H7074" t="str">
            <v/>
          </cell>
        </row>
        <row r="7075">
          <cell r="H7075" t="str">
            <v/>
          </cell>
        </row>
        <row r="7076">
          <cell r="H7076" t="str">
            <v/>
          </cell>
        </row>
        <row r="7077">
          <cell r="H7077" t="str">
            <v/>
          </cell>
        </row>
        <row r="7078">
          <cell r="H7078" t="str">
            <v/>
          </cell>
        </row>
        <row r="7079">
          <cell r="H7079" t="str">
            <v/>
          </cell>
        </row>
        <row r="7080">
          <cell r="H7080" t="str">
            <v/>
          </cell>
        </row>
        <row r="7081">
          <cell r="H7081" t="str">
            <v/>
          </cell>
        </row>
        <row r="7082">
          <cell r="H7082" t="str">
            <v/>
          </cell>
        </row>
        <row r="7083">
          <cell r="H7083" t="str">
            <v/>
          </cell>
        </row>
        <row r="7084">
          <cell r="H7084" t="str">
            <v/>
          </cell>
        </row>
        <row r="7085">
          <cell r="H7085" t="str">
            <v/>
          </cell>
        </row>
        <row r="7086">
          <cell r="H7086" t="str">
            <v/>
          </cell>
        </row>
        <row r="7087">
          <cell r="H7087" t="str">
            <v/>
          </cell>
        </row>
        <row r="7088">
          <cell r="H7088" t="str">
            <v/>
          </cell>
        </row>
        <row r="7089">
          <cell r="H7089" t="str">
            <v/>
          </cell>
        </row>
        <row r="7090">
          <cell r="H7090" t="str">
            <v/>
          </cell>
        </row>
        <row r="7091">
          <cell r="H7091" t="str">
            <v/>
          </cell>
        </row>
        <row r="7092">
          <cell r="H7092" t="str">
            <v/>
          </cell>
        </row>
        <row r="7093">
          <cell r="H7093" t="str">
            <v/>
          </cell>
        </row>
        <row r="7094">
          <cell r="H7094" t="str">
            <v/>
          </cell>
        </row>
        <row r="7095">
          <cell r="H7095" t="str">
            <v/>
          </cell>
        </row>
        <row r="7096">
          <cell r="H7096" t="str">
            <v/>
          </cell>
        </row>
        <row r="7097">
          <cell r="H7097" t="str">
            <v/>
          </cell>
        </row>
        <row r="7098">
          <cell r="H7098" t="str">
            <v/>
          </cell>
        </row>
        <row r="7099">
          <cell r="H7099" t="str">
            <v/>
          </cell>
        </row>
        <row r="7100">
          <cell r="H7100" t="str">
            <v/>
          </cell>
        </row>
        <row r="7101">
          <cell r="H7101" t="str">
            <v/>
          </cell>
        </row>
        <row r="7102">
          <cell r="H7102" t="str">
            <v/>
          </cell>
        </row>
        <row r="7103">
          <cell r="H7103" t="str">
            <v/>
          </cell>
        </row>
        <row r="7104">
          <cell r="H7104" t="str">
            <v/>
          </cell>
        </row>
        <row r="7105">
          <cell r="H7105" t="str">
            <v/>
          </cell>
        </row>
        <row r="7106">
          <cell r="H7106" t="str">
            <v/>
          </cell>
        </row>
        <row r="7107">
          <cell r="H7107" t="str">
            <v/>
          </cell>
        </row>
        <row r="7108">
          <cell r="H7108" t="str">
            <v/>
          </cell>
        </row>
        <row r="7109">
          <cell r="H7109" t="str">
            <v/>
          </cell>
        </row>
        <row r="7110">
          <cell r="H7110" t="str">
            <v/>
          </cell>
        </row>
        <row r="7111">
          <cell r="H7111" t="str">
            <v/>
          </cell>
        </row>
        <row r="7112">
          <cell r="H7112" t="str">
            <v/>
          </cell>
        </row>
        <row r="7113">
          <cell r="H7113" t="str">
            <v/>
          </cell>
        </row>
        <row r="7114">
          <cell r="H7114" t="str">
            <v/>
          </cell>
        </row>
        <row r="7115">
          <cell r="H7115" t="str">
            <v/>
          </cell>
        </row>
        <row r="7116">
          <cell r="H7116" t="str">
            <v/>
          </cell>
        </row>
        <row r="7117">
          <cell r="H7117" t="str">
            <v/>
          </cell>
        </row>
        <row r="7118">
          <cell r="H7118" t="str">
            <v/>
          </cell>
        </row>
        <row r="7119">
          <cell r="H7119" t="str">
            <v/>
          </cell>
        </row>
        <row r="7120">
          <cell r="H7120" t="str">
            <v/>
          </cell>
        </row>
        <row r="7121">
          <cell r="H7121" t="str">
            <v/>
          </cell>
        </row>
        <row r="7122">
          <cell r="H7122" t="str">
            <v/>
          </cell>
        </row>
        <row r="7123">
          <cell r="H7123" t="str">
            <v/>
          </cell>
        </row>
        <row r="7124">
          <cell r="H7124" t="str">
            <v/>
          </cell>
        </row>
        <row r="7125">
          <cell r="H7125" t="str">
            <v/>
          </cell>
        </row>
        <row r="7126">
          <cell r="H7126" t="str">
            <v/>
          </cell>
        </row>
        <row r="7127">
          <cell r="H7127" t="str">
            <v/>
          </cell>
        </row>
        <row r="7128">
          <cell r="H7128" t="str">
            <v/>
          </cell>
        </row>
        <row r="7129">
          <cell r="H7129" t="str">
            <v/>
          </cell>
        </row>
        <row r="7130">
          <cell r="H7130" t="str">
            <v/>
          </cell>
        </row>
        <row r="7131">
          <cell r="H7131" t="str">
            <v/>
          </cell>
        </row>
        <row r="7132">
          <cell r="H7132" t="str">
            <v/>
          </cell>
        </row>
        <row r="7133">
          <cell r="H7133" t="str">
            <v/>
          </cell>
        </row>
        <row r="7134">
          <cell r="H7134" t="str">
            <v/>
          </cell>
        </row>
        <row r="7135">
          <cell r="H7135" t="str">
            <v/>
          </cell>
        </row>
        <row r="7136">
          <cell r="H7136" t="str">
            <v/>
          </cell>
        </row>
        <row r="7137">
          <cell r="H7137" t="str">
            <v/>
          </cell>
        </row>
        <row r="7138">
          <cell r="H7138" t="str">
            <v/>
          </cell>
        </row>
        <row r="7139">
          <cell r="H7139" t="str">
            <v/>
          </cell>
        </row>
        <row r="7140">
          <cell r="H7140" t="str">
            <v/>
          </cell>
        </row>
        <row r="7141">
          <cell r="H7141" t="str">
            <v/>
          </cell>
        </row>
        <row r="7142">
          <cell r="H7142" t="str">
            <v/>
          </cell>
        </row>
        <row r="7143">
          <cell r="H7143" t="str">
            <v/>
          </cell>
        </row>
        <row r="7144">
          <cell r="H7144" t="str">
            <v/>
          </cell>
        </row>
        <row r="7145">
          <cell r="H7145" t="str">
            <v/>
          </cell>
        </row>
        <row r="7146">
          <cell r="H7146" t="str">
            <v/>
          </cell>
        </row>
        <row r="7147">
          <cell r="H7147" t="str">
            <v/>
          </cell>
        </row>
        <row r="7148">
          <cell r="H7148" t="str">
            <v/>
          </cell>
        </row>
        <row r="7149">
          <cell r="H7149" t="str">
            <v/>
          </cell>
        </row>
        <row r="7150">
          <cell r="H7150" t="str">
            <v/>
          </cell>
        </row>
        <row r="7151">
          <cell r="H7151" t="str">
            <v/>
          </cell>
        </row>
        <row r="7152">
          <cell r="H7152" t="str">
            <v/>
          </cell>
        </row>
        <row r="7153">
          <cell r="H7153" t="str">
            <v/>
          </cell>
        </row>
        <row r="7154">
          <cell r="H7154" t="str">
            <v/>
          </cell>
        </row>
        <row r="7155">
          <cell r="H7155" t="str">
            <v/>
          </cell>
        </row>
        <row r="7156">
          <cell r="H7156" t="str">
            <v/>
          </cell>
        </row>
        <row r="7157">
          <cell r="H7157" t="str">
            <v/>
          </cell>
        </row>
        <row r="7158">
          <cell r="H7158" t="str">
            <v/>
          </cell>
        </row>
        <row r="7159">
          <cell r="H7159" t="str">
            <v/>
          </cell>
        </row>
        <row r="7160">
          <cell r="H7160" t="str">
            <v/>
          </cell>
        </row>
        <row r="7161">
          <cell r="H7161" t="str">
            <v/>
          </cell>
        </row>
        <row r="7162">
          <cell r="H7162" t="str">
            <v/>
          </cell>
        </row>
        <row r="7163">
          <cell r="H7163" t="str">
            <v/>
          </cell>
        </row>
        <row r="7164">
          <cell r="H7164" t="str">
            <v/>
          </cell>
        </row>
        <row r="7165">
          <cell r="H7165" t="str">
            <v/>
          </cell>
        </row>
        <row r="7166">
          <cell r="H7166" t="str">
            <v/>
          </cell>
        </row>
        <row r="7167">
          <cell r="H7167" t="str">
            <v/>
          </cell>
        </row>
        <row r="7168">
          <cell r="H7168" t="str">
            <v/>
          </cell>
        </row>
        <row r="7169">
          <cell r="H7169" t="str">
            <v/>
          </cell>
        </row>
        <row r="7170">
          <cell r="H7170" t="str">
            <v/>
          </cell>
        </row>
        <row r="7171">
          <cell r="H7171" t="str">
            <v/>
          </cell>
        </row>
        <row r="7172">
          <cell r="H7172" t="str">
            <v/>
          </cell>
        </row>
        <row r="7173">
          <cell r="H7173" t="str">
            <v/>
          </cell>
        </row>
        <row r="7174">
          <cell r="H7174" t="str">
            <v/>
          </cell>
        </row>
        <row r="7175">
          <cell r="H7175" t="str">
            <v/>
          </cell>
        </row>
        <row r="7176">
          <cell r="H7176" t="str">
            <v/>
          </cell>
        </row>
        <row r="7177">
          <cell r="H7177" t="str">
            <v/>
          </cell>
        </row>
        <row r="7178">
          <cell r="H7178" t="str">
            <v/>
          </cell>
        </row>
        <row r="7179">
          <cell r="H7179" t="str">
            <v/>
          </cell>
        </row>
        <row r="7180">
          <cell r="H7180" t="str">
            <v/>
          </cell>
        </row>
        <row r="7181">
          <cell r="H7181" t="str">
            <v/>
          </cell>
        </row>
        <row r="7182">
          <cell r="H7182" t="str">
            <v/>
          </cell>
        </row>
        <row r="7183">
          <cell r="H7183" t="str">
            <v/>
          </cell>
        </row>
        <row r="7184">
          <cell r="H7184" t="str">
            <v/>
          </cell>
        </row>
        <row r="7185">
          <cell r="H7185" t="str">
            <v/>
          </cell>
        </row>
        <row r="7186">
          <cell r="H7186" t="str">
            <v/>
          </cell>
        </row>
        <row r="7187">
          <cell r="H7187" t="str">
            <v/>
          </cell>
        </row>
        <row r="7188">
          <cell r="H7188" t="str">
            <v/>
          </cell>
        </row>
        <row r="7189">
          <cell r="H7189" t="str">
            <v/>
          </cell>
        </row>
        <row r="7190">
          <cell r="H7190" t="str">
            <v/>
          </cell>
        </row>
        <row r="7191">
          <cell r="H7191" t="str">
            <v/>
          </cell>
        </row>
        <row r="7192">
          <cell r="H7192" t="str">
            <v/>
          </cell>
        </row>
        <row r="7193">
          <cell r="H7193" t="str">
            <v/>
          </cell>
        </row>
        <row r="7194">
          <cell r="H7194" t="str">
            <v/>
          </cell>
        </row>
        <row r="7195">
          <cell r="H7195" t="str">
            <v/>
          </cell>
        </row>
        <row r="7196">
          <cell r="H7196" t="str">
            <v/>
          </cell>
        </row>
        <row r="7197">
          <cell r="H7197" t="str">
            <v/>
          </cell>
        </row>
        <row r="7198">
          <cell r="H7198" t="str">
            <v/>
          </cell>
        </row>
        <row r="7199">
          <cell r="H7199" t="str">
            <v/>
          </cell>
        </row>
        <row r="7200">
          <cell r="H7200" t="str">
            <v/>
          </cell>
        </row>
        <row r="7201">
          <cell r="H7201" t="str">
            <v/>
          </cell>
        </row>
        <row r="7202">
          <cell r="H7202" t="str">
            <v/>
          </cell>
        </row>
        <row r="7203">
          <cell r="H7203" t="str">
            <v/>
          </cell>
        </row>
        <row r="7204">
          <cell r="H7204" t="str">
            <v/>
          </cell>
        </row>
        <row r="7205">
          <cell r="H7205" t="str">
            <v/>
          </cell>
        </row>
        <row r="7206">
          <cell r="H7206" t="str">
            <v/>
          </cell>
        </row>
        <row r="7207">
          <cell r="H7207" t="str">
            <v/>
          </cell>
        </row>
        <row r="7208">
          <cell r="H7208" t="str">
            <v/>
          </cell>
        </row>
        <row r="7209">
          <cell r="H7209" t="str">
            <v/>
          </cell>
        </row>
        <row r="7210">
          <cell r="H7210" t="str">
            <v/>
          </cell>
        </row>
        <row r="7211">
          <cell r="H7211" t="str">
            <v/>
          </cell>
        </row>
        <row r="7212">
          <cell r="H7212" t="str">
            <v/>
          </cell>
        </row>
        <row r="7213">
          <cell r="H7213" t="str">
            <v/>
          </cell>
        </row>
        <row r="7214">
          <cell r="H7214" t="str">
            <v/>
          </cell>
        </row>
        <row r="7215">
          <cell r="H7215" t="str">
            <v/>
          </cell>
        </row>
        <row r="7216">
          <cell r="H7216" t="str">
            <v/>
          </cell>
        </row>
        <row r="7217">
          <cell r="H7217" t="str">
            <v/>
          </cell>
        </row>
        <row r="7218">
          <cell r="H7218" t="str">
            <v/>
          </cell>
        </row>
        <row r="7219">
          <cell r="H7219" t="str">
            <v/>
          </cell>
        </row>
        <row r="7220">
          <cell r="H7220" t="str">
            <v/>
          </cell>
        </row>
        <row r="7221">
          <cell r="H7221" t="str">
            <v/>
          </cell>
        </row>
        <row r="7222">
          <cell r="H7222" t="str">
            <v/>
          </cell>
        </row>
        <row r="7223">
          <cell r="H7223" t="str">
            <v/>
          </cell>
        </row>
        <row r="7224">
          <cell r="H7224" t="str">
            <v/>
          </cell>
        </row>
        <row r="7225">
          <cell r="H7225" t="str">
            <v/>
          </cell>
        </row>
        <row r="7226">
          <cell r="H7226" t="str">
            <v/>
          </cell>
        </row>
        <row r="7227">
          <cell r="H7227" t="str">
            <v/>
          </cell>
        </row>
        <row r="7228">
          <cell r="H7228" t="str">
            <v/>
          </cell>
        </row>
        <row r="7229">
          <cell r="H7229" t="str">
            <v/>
          </cell>
        </row>
        <row r="7230">
          <cell r="H7230" t="str">
            <v/>
          </cell>
        </row>
        <row r="7231">
          <cell r="H7231" t="str">
            <v/>
          </cell>
        </row>
        <row r="7232">
          <cell r="H7232" t="str">
            <v/>
          </cell>
        </row>
        <row r="7233">
          <cell r="H7233" t="str">
            <v/>
          </cell>
        </row>
        <row r="7234">
          <cell r="H7234" t="str">
            <v/>
          </cell>
        </row>
        <row r="7235">
          <cell r="H7235" t="str">
            <v/>
          </cell>
        </row>
        <row r="7236">
          <cell r="H7236" t="str">
            <v/>
          </cell>
        </row>
        <row r="7237">
          <cell r="H7237" t="str">
            <v/>
          </cell>
        </row>
        <row r="7238">
          <cell r="H7238" t="str">
            <v/>
          </cell>
        </row>
        <row r="7239">
          <cell r="H7239" t="str">
            <v/>
          </cell>
        </row>
        <row r="7240">
          <cell r="H7240" t="str">
            <v/>
          </cell>
        </row>
        <row r="7241">
          <cell r="H7241" t="str">
            <v/>
          </cell>
        </row>
        <row r="7242">
          <cell r="H7242" t="str">
            <v/>
          </cell>
        </row>
        <row r="7243">
          <cell r="H7243" t="str">
            <v/>
          </cell>
        </row>
        <row r="7244">
          <cell r="H7244" t="str">
            <v/>
          </cell>
        </row>
        <row r="7245">
          <cell r="H7245" t="str">
            <v/>
          </cell>
        </row>
        <row r="7246">
          <cell r="H7246" t="str">
            <v/>
          </cell>
        </row>
        <row r="7247">
          <cell r="H7247" t="str">
            <v/>
          </cell>
        </row>
        <row r="7248">
          <cell r="H7248" t="str">
            <v/>
          </cell>
        </row>
        <row r="7249">
          <cell r="H7249" t="str">
            <v/>
          </cell>
        </row>
        <row r="7250">
          <cell r="H7250" t="str">
            <v/>
          </cell>
        </row>
        <row r="7251">
          <cell r="H7251" t="str">
            <v/>
          </cell>
        </row>
        <row r="7252">
          <cell r="H7252" t="str">
            <v/>
          </cell>
        </row>
        <row r="7253">
          <cell r="H7253" t="str">
            <v/>
          </cell>
        </row>
        <row r="7254">
          <cell r="H7254" t="str">
            <v/>
          </cell>
        </row>
        <row r="7255">
          <cell r="H7255" t="str">
            <v/>
          </cell>
        </row>
        <row r="7256">
          <cell r="H7256" t="str">
            <v/>
          </cell>
        </row>
        <row r="7257">
          <cell r="H7257" t="str">
            <v/>
          </cell>
        </row>
        <row r="7258">
          <cell r="H7258" t="str">
            <v/>
          </cell>
        </row>
        <row r="7259">
          <cell r="H7259" t="str">
            <v/>
          </cell>
        </row>
        <row r="7260">
          <cell r="H7260" t="str">
            <v/>
          </cell>
        </row>
        <row r="7261">
          <cell r="H7261" t="str">
            <v/>
          </cell>
        </row>
        <row r="7262">
          <cell r="H7262" t="str">
            <v/>
          </cell>
        </row>
        <row r="7263">
          <cell r="H7263" t="str">
            <v/>
          </cell>
        </row>
        <row r="7264">
          <cell r="H7264" t="str">
            <v/>
          </cell>
        </row>
        <row r="7265">
          <cell r="H7265" t="str">
            <v/>
          </cell>
        </row>
        <row r="7266">
          <cell r="H7266" t="str">
            <v/>
          </cell>
        </row>
        <row r="7267">
          <cell r="H7267" t="str">
            <v/>
          </cell>
        </row>
        <row r="7268">
          <cell r="H7268" t="str">
            <v/>
          </cell>
        </row>
        <row r="7269">
          <cell r="H7269" t="str">
            <v/>
          </cell>
        </row>
        <row r="7270">
          <cell r="H7270" t="str">
            <v/>
          </cell>
        </row>
        <row r="7271">
          <cell r="H7271" t="str">
            <v/>
          </cell>
        </row>
        <row r="7272">
          <cell r="H7272" t="str">
            <v/>
          </cell>
        </row>
        <row r="7273">
          <cell r="H7273" t="str">
            <v/>
          </cell>
        </row>
        <row r="7274">
          <cell r="H7274" t="str">
            <v/>
          </cell>
        </row>
        <row r="7275">
          <cell r="H7275" t="str">
            <v/>
          </cell>
        </row>
        <row r="7276">
          <cell r="H7276" t="str">
            <v/>
          </cell>
        </row>
        <row r="7277">
          <cell r="H7277" t="str">
            <v/>
          </cell>
        </row>
        <row r="7278">
          <cell r="H7278" t="str">
            <v/>
          </cell>
        </row>
        <row r="7279">
          <cell r="H7279" t="str">
            <v/>
          </cell>
        </row>
        <row r="7280">
          <cell r="H7280" t="str">
            <v/>
          </cell>
        </row>
        <row r="7281">
          <cell r="H7281" t="str">
            <v/>
          </cell>
        </row>
        <row r="7282">
          <cell r="H7282" t="str">
            <v/>
          </cell>
        </row>
        <row r="7283">
          <cell r="H7283" t="str">
            <v/>
          </cell>
        </row>
        <row r="7284">
          <cell r="H7284" t="str">
            <v/>
          </cell>
        </row>
        <row r="7285">
          <cell r="H7285" t="str">
            <v/>
          </cell>
        </row>
        <row r="7286">
          <cell r="H7286" t="str">
            <v/>
          </cell>
        </row>
        <row r="7287">
          <cell r="H7287" t="str">
            <v/>
          </cell>
        </row>
        <row r="7288">
          <cell r="H7288" t="str">
            <v/>
          </cell>
        </row>
        <row r="7289">
          <cell r="H7289" t="str">
            <v/>
          </cell>
        </row>
        <row r="7290">
          <cell r="H7290" t="str">
            <v/>
          </cell>
        </row>
        <row r="7291">
          <cell r="H7291" t="str">
            <v/>
          </cell>
        </row>
        <row r="7292">
          <cell r="H7292" t="str">
            <v/>
          </cell>
        </row>
        <row r="7293">
          <cell r="H7293" t="str">
            <v/>
          </cell>
        </row>
        <row r="7294">
          <cell r="H7294" t="str">
            <v/>
          </cell>
        </row>
        <row r="7295">
          <cell r="H7295" t="str">
            <v/>
          </cell>
        </row>
        <row r="7296">
          <cell r="H7296" t="str">
            <v/>
          </cell>
        </row>
        <row r="7297">
          <cell r="H7297" t="str">
            <v/>
          </cell>
        </row>
        <row r="7298">
          <cell r="H7298" t="str">
            <v/>
          </cell>
        </row>
        <row r="7299">
          <cell r="H7299" t="str">
            <v/>
          </cell>
        </row>
        <row r="7300">
          <cell r="H7300" t="str">
            <v/>
          </cell>
        </row>
        <row r="7301">
          <cell r="H7301" t="str">
            <v/>
          </cell>
        </row>
        <row r="7302">
          <cell r="H7302" t="str">
            <v/>
          </cell>
        </row>
        <row r="7303">
          <cell r="H7303" t="str">
            <v/>
          </cell>
        </row>
        <row r="7304">
          <cell r="H7304" t="str">
            <v/>
          </cell>
        </row>
        <row r="7305">
          <cell r="H7305" t="str">
            <v/>
          </cell>
        </row>
        <row r="7306">
          <cell r="H7306" t="str">
            <v/>
          </cell>
        </row>
        <row r="7307">
          <cell r="H7307" t="str">
            <v/>
          </cell>
        </row>
        <row r="7308">
          <cell r="H7308" t="str">
            <v/>
          </cell>
        </row>
        <row r="7309">
          <cell r="H7309" t="str">
            <v/>
          </cell>
        </row>
        <row r="7310">
          <cell r="H7310" t="str">
            <v/>
          </cell>
        </row>
        <row r="7311">
          <cell r="H7311" t="str">
            <v/>
          </cell>
        </row>
        <row r="7312">
          <cell r="H7312" t="str">
            <v/>
          </cell>
        </row>
        <row r="7313">
          <cell r="H7313" t="str">
            <v/>
          </cell>
        </row>
        <row r="7314">
          <cell r="H7314" t="str">
            <v/>
          </cell>
        </row>
        <row r="7315">
          <cell r="H7315" t="str">
            <v/>
          </cell>
        </row>
        <row r="7316">
          <cell r="H7316" t="str">
            <v/>
          </cell>
        </row>
        <row r="7317">
          <cell r="H7317" t="str">
            <v/>
          </cell>
        </row>
        <row r="7318">
          <cell r="H7318" t="str">
            <v/>
          </cell>
        </row>
        <row r="7319">
          <cell r="H7319" t="str">
            <v/>
          </cell>
        </row>
        <row r="7320">
          <cell r="H7320" t="str">
            <v/>
          </cell>
        </row>
        <row r="7321">
          <cell r="H7321" t="str">
            <v/>
          </cell>
        </row>
        <row r="7322">
          <cell r="H7322" t="str">
            <v/>
          </cell>
        </row>
        <row r="7323">
          <cell r="H7323" t="str">
            <v/>
          </cell>
        </row>
        <row r="7324">
          <cell r="H7324" t="str">
            <v/>
          </cell>
        </row>
        <row r="7325">
          <cell r="H7325" t="str">
            <v/>
          </cell>
        </row>
        <row r="7326">
          <cell r="H7326" t="str">
            <v/>
          </cell>
        </row>
        <row r="7327">
          <cell r="H7327" t="str">
            <v/>
          </cell>
        </row>
        <row r="7328">
          <cell r="H7328" t="str">
            <v/>
          </cell>
        </row>
        <row r="7329">
          <cell r="H7329" t="str">
            <v/>
          </cell>
        </row>
        <row r="7330">
          <cell r="H7330" t="str">
            <v/>
          </cell>
        </row>
        <row r="7331">
          <cell r="H7331" t="str">
            <v/>
          </cell>
        </row>
        <row r="7332">
          <cell r="H7332" t="str">
            <v/>
          </cell>
        </row>
        <row r="7333">
          <cell r="H7333" t="str">
            <v/>
          </cell>
        </row>
        <row r="7334">
          <cell r="H7334" t="str">
            <v/>
          </cell>
        </row>
        <row r="7335">
          <cell r="H7335" t="str">
            <v/>
          </cell>
        </row>
        <row r="7336">
          <cell r="H7336" t="str">
            <v/>
          </cell>
        </row>
        <row r="7337">
          <cell r="H7337" t="str">
            <v/>
          </cell>
        </row>
        <row r="7338">
          <cell r="H7338" t="str">
            <v/>
          </cell>
        </row>
        <row r="7339">
          <cell r="H7339" t="str">
            <v/>
          </cell>
        </row>
        <row r="7340">
          <cell r="H7340" t="str">
            <v/>
          </cell>
        </row>
        <row r="7341">
          <cell r="H7341" t="str">
            <v/>
          </cell>
        </row>
        <row r="7342">
          <cell r="H7342" t="str">
            <v/>
          </cell>
        </row>
        <row r="7343">
          <cell r="H7343" t="str">
            <v/>
          </cell>
        </row>
        <row r="7344">
          <cell r="H7344" t="str">
            <v/>
          </cell>
        </row>
        <row r="7345">
          <cell r="H7345" t="str">
            <v/>
          </cell>
        </row>
        <row r="7346">
          <cell r="H7346" t="str">
            <v/>
          </cell>
        </row>
        <row r="7347">
          <cell r="H7347" t="str">
            <v/>
          </cell>
        </row>
        <row r="7348">
          <cell r="H7348" t="str">
            <v/>
          </cell>
        </row>
        <row r="7349">
          <cell r="H7349" t="str">
            <v/>
          </cell>
        </row>
        <row r="7350">
          <cell r="H7350" t="str">
            <v/>
          </cell>
        </row>
        <row r="7351">
          <cell r="H7351" t="str">
            <v/>
          </cell>
        </row>
        <row r="7352">
          <cell r="H7352" t="str">
            <v/>
          </cell>
        </row>
        <row r="7353">
          <cell r="H7353" t="str">
            <v/>
          </cell>
        </row>
        <row r="7354">
          <cell r="H7354" t="str">
            <v/>
          </cell>
        </row>
        <row r="7355">
          <cell r="H7355" t="str">
            <v/>
          </cell>
        </row>
        <row r="7356">
          <cell r="H7356" t="str">
            <v/>
          </cell>
        </row>
        <row r="7357">
          <cell r="H7357" t="str">
            <v/>
          </cell>
        </row>
        <row r="7358">
          <cell r="H7358" t="str">
            <v/>
          </cell>
        </row>
        <row r="7359">
          <cell r="H7359" t="str">
            <v/>
          </cell>
        </row>
        <row r="7360">
          <cell r="H7360" t="str">
            <v/>
          </cell>
        </row>
        <row r="7361">
          <cell r="H7361" t="str">
            <v/>
          </cell>
        </row>
        <row r="7362">
          <cell r="H7362" t="str">
            <v/>
          </cell>
        </row>
        <row r="7363">
          <cell r="H7363" t="str">
            <v/>
          </cell>
        </row>
        <row r="7364">
          <cell r="H7364" t="str">
            <v/>
          </cell>
        </row>
        <row r="7365">
          <cell r="H7365" t="str">
            <v/>
          </cell>
        </row>
        <row r="7366">
          <cell r="H7366" t="str">
            <v/>
          </cell>
        </row>
        <row r="7367">
          <cell r="H7367" t="str">
            <v/>
          </cell>
        </row>
        <row r="7368">
          <cell r="H7368" t="str">
            <v/>
          </cell>
        </row>
        <row r="7369">
          <cell r="H7369" t="str">
            <v/>
          </cell>
        </row>
        <row r="7370">
          <cell r="H7370" t="str">
            <v/>
          </cell>
        </row>
        <row r="7371">
          <cell r="H7371" t="str">
            <v/>
          </cell>
        </row>
        <row r="7372">
          <cell r="H7372" t="str">
            <v/>
          </cell>
        </row>
        <row r="7373">
          <cell r="H7373" t="str">
            <v/>
          </cell>
        </row>
        <row r="7374">
          <cell r="H7374" t="str">
            <v/>
          </cell>
        </row>
        <row r="7375">
          <cell r="H7375" t="str">
            <v/>
          </cell>
        </row>
        <row r="7376">
          <cell r="H7376" t="str">
            <v/>
          </cell>
        </row>
        <row r="7377">
          <cell r="H7377" t="str">
            <v/>
          </cell>
        </row>
        <row r="7378">
          <cell r="H7378" t="str">
            <v/>
          </cell>
        </row>
        <row r="7379">
          <cell r="H7379" t="str">
            <v/>
          </cell>
        </row>
        <row r="7380">
          <cell r="H7380" t="str">
            <v/>
          </cell>
        </row>
        <row r="7381">
          <cell r="H7381" t="str">
            <v/>
          </cell>
        </row>
        <row r="7382">
          <cell r="H7382" t="str">
            <v/>
          </cell>
        </row>
        <row r="7383">
          <cell r="H7383" t="str">
            <v/>
          </cell>
        </row>
        <row r="7384">
          <cell r="H7384" t="str">
            <v/>
          </cell>
        </row>
        <row r="7385">
          <cell r="H7385" t="str">
            <v/>
          </cell>
        </row>
        <row r="7386">
          <cell r="H7386" t="str">
            <v/>
          </cell>
        </row>
        <row r="7387">
          <cell r="H7387" t="str">
            <v/>
          </cell>
        </row>
        <row r="7388">
          <cell r="H7388" t="str">
            <v/>
          </cell>
        </row>
        <row r="7389">
          <cell r="H7389" t="str">
            <v/>
          </cell>
        </row>
        <row r="7390">
          <cell r="H7390" t="str">
            <v/>
          </cell>
        </row>
        <row r="7391">
          <cell r="H7391" t="str">
            <v/>
          </cell>
        </row>
        <row r="7392">
          <cell r="H7392" t="str">
            <v/>
          </cell>
        </row>
        <row r="7393">
          <cell r="H7393" t="str">
            <v/>
          </cell>
        </row>
        <row r="7394">
          <cell r="H7394" t="str">
            <v/>
          </cell>
        </row>
        <row r="7395">
          <cell r="H7395" t="str">
            <v/>
          </cell>
        </row>
        <row r="7396">
          <cell r="H7396" t="str">
            <v/>
          </cell>
        </row>
        <row r="7397">
          <cell r="H7397" t="str">
            <v/>
          </cell>
        </row>
        <row r="7398">
          <cell r="H7398" t="str">
            <v/>
          </cell>
        </row>
        <row r="7399">
          <cell r="H7399" t="str">
            <v/>
          </cell>
        </row>
        <row r="7400">
          <cell r="H7400" t="str">
            <v/>
          </cell>
        </row>
        <row r="7401">
          <cell r="H7401" t="str">
            <v/>
          </cell>
        </row>
        <row r="7402">
          <cell r="H7402" t="str">
            <v/>
          </cell>
        </row>
        <row r="7403">
          <cell r="H7403" t="str">
            <v/>
          </cell>
        </row>
        <row r="7404">
          <cell r="H7404" t="str">
            <v/>
          </cell>
        </row>
        <row r="7405">
          <cell r="H7405" t="str">
            <v/>
          </cell>
        </row>
        <row r="7406">
          <cell r="H7406" t="str">
            <v/>
          </cell>
        </row>
        <row r="7407">
          <cell r="H7407" t="str">
            <v/>
          </cell>
        </row>
        <row r="7408">
          <cell r="H7408" t="str">
            <v/>
          </cell>
        </row>
        <row r="7409">
          <cell r="H7409" t="str">
            <v/>
          </cell>
        </row>
        <row r="7410">
          <cell r="H7410" t="str">
            <v/>
          </cell>
        </row>
        <row r="7411">
          <cell r="H7411" t="str">
            <v/>
          </cell>
        </row>
        <row r="7412">
          <cell r="H7412" t="str">
            <v/>
          </cell>
        </row>
        <row r="7413">
          <cell r="H7413" t="str">
            <v/>
          </cell>
        </row>
        <row r="7414">
          <cell r="H7414" t="str">
            <v/>
          </cell>
        </row>
        <row r="7415">
          <cell r="H7415" t="str">
            <v/>
          </cell>
        </row>
        <row r="7416">
          <cell r="H7416" t="str">
            <v/>
          </cell>
        </row>
        <row r="7417">
          <cell r="H7417" t="str">
            <v/>
          </cell>
        </row>
        <row r="7418">
          <cell r="H7418" t="str">
            <v/>
          </cell>
        </row>
        <row r="7419">
          <cell r="H7419" t="str">
            <v/>
          </cell>
        </row>
        <row r="7420">
          <cell r="H7420" t="str">
            <v/>
          </cell>
        </row>
        <row r="7421">
          <cell r="H7421" t="str">
            <v/>
          </cell>
        </row>
        <row r="7422">
          <cell r="H7422" t="str">
            <v/>
          </cell>
        </row>
        <row r="7423">
          <cell r="H7423" t="str">
            <v/>
          </cell>
        </row>
        <row r="7424">
          <cell r="H7424" t="str">
            <v/>
          </cell>
        </row>
        <row r="7425">
          <cell r="H7425" t="str">
            <v/>
          </cell>
        </row>
        <row r="7426">
          <cell r="H7426" t="str">
            <v/>
          </cell>
        </row>
        <row r="7427">
          <cell r="H7427" t="str">
            <v/>
          </cell>
        </row>
        <row r="7428">
          <cell r="H7428" t="str">
            <v/>
          </cell>
        </row>
        <row r="7429">
          <cell r="H7429" t="str">
            <v/>
          </cell>
        </row>
        <row r="7430">
          <cell r="H7430" t="str">
            <v/>
          </cell>
        </row>
        <row r="7431">
          <cell r="H7431" t="str">
            <v/>
          </cell>
        </row>
        <row r="7432">
          <cell r="H7432" t="str">
            <v/>
          </cell>
        </row>
        <row r="7433">
          <cell r="H7433" t="str">
            <v/>
          </cell>
        </row>
        <row r="7434">
          <cell r="H7434" t="str">
            <v/>
          </cell>
        </row>
        <row r="7435">
          <cell r="H7435" t="str">
            <v/>
          </cell>
        </row>
        <row r="7436">
          <cell r="H7436" t="str">
            <v/>
          </cell>
        </row>
        <row r="7437">
          <cell r="H7437" t="str">
            <v/>
          </cell>
        </row>
        <row r="7438">
          <cell r="H7438" t="str">
            <v/>
          </cell>
        </row>
        <row r="7439">
          <cell r="H7439" t="str">
            <v/>
          </cell>
        </row>
        <row r="7440">
          <cell r="H7440" t="str">
            <v/>
          </cell>
        </row>
        <row r="7441">
          <cell r="H7441" t="str">
            <v/>
          </cell>
        </row>
        <row r="7442">
          <cell r="H7442" t="str">
            <v/>
          </cell>
        </row>
        <row r="7443">
          <cell r="H7443" t="str">
            <v/>
          </cell>
        </row>
        <row r="7444">
          <cell r="H7444" t="str">
            <v/>
          </cell>
        </row>
        <row r="7445">
          <cell r="H7445" t="str">
            <v/>
          </cell>
        </row>
        <row r="7446">
          <cell r="H7446" t="str">
            <v/>
          </cell>
        </row>
        <row r="7447">
          <cell r="H7447" t="str">
            <v/>
          </cell>
        </row>
        <row r="7448">
          <cell r="H7448" t="str">
            <v/>
          </cell>
        </row>
        <row r="7449">
          <cell r="H7449" t="str">
            <v/>
          </cell>
        </row>
        <row r="7450">
          <cell r="H7450" t="str">
            <v/>
          </cell>
        </row>
        <row r="7451">
          <cell r="H7451" t="str">
            <v/>
          </cell>
        </row>
        <row r="7452">
          <cell r="H7452" t="str">
            <v/>
          </cell>
        </row>
        <row r="7453">
          <cell r="H7453" t="str">
            <v/>
          </cell>
        </row>
        <row r="7454">
          <cell r="H7454" t="str">
            <v/>
          </cell>
        </row>
        <row r="7455">
          <cell r="H7455" t="str">
            <v/>
          </cell>
        </row>
        <row r="7456">
          <cell r="H7456" t="str">
            <v/>
          </cell>
        </row>
        <row r="7457">
          <cell r="H7457" t="str">
            <v/>
          </cell>
        </row>
        <row r="7458">
          <cell r="H7458" t="str">
            <v/>
          </cell>
        </row>
        <row r="7459">
          <cell r="H7459" t="str">
            <v/>
          </cell>
        </row>
        <row r="7460">
          <cell r="H7460" t="str">
            <v/>
          </cell>
        </row>
        <row r="7461">
          <cell r="H7461" t="str">
            <v/>
          </cell>
        </row>
        <row r="7462">
          <cell r="H7462" t="str">
            <v/>
          </cell>
        </row>
        <row r="7463">
          <cell r="H7463" t="str">
            <v/>
          </cell>
        </row>
        <row r="7464">
          <cell r="H7464" t="str">
            <v/>
          </cell>
        </row>
        <row r="7465">
          <cell r="H7465" t="str">
            <v/>
          </cell>
        </row>
        <row r="7466">
          <cell r="H7466" t="str">
            <v/>
          </cell>
        </row>
        <row r="7467">
          <cell r="H7467" t="str">
            <v/>
          </cell>
        </row>
        <row r="7468">
          <cell r="H7468" t="str">
            <v/>
          </cell>
        </row>
        <row r="7469">
          <cell r="H7469" t="str">
            <v/>
          </cell>
        </row>
        <row r="7470">
          <cell r="H7470" t="str">
            <v/>
          </cell>
        </row>
        <row r="7471">
          <cell r="H7471" t="str">
            <v/>
          </cell>
        </row>
        <row r="7472">
          <cell r="H7472" t="str">
            <v/>
          </cell>
        </row>
        <row r="7473">
          <cell r="H7473" t="str">
            <v/>
          </cell>
        </row>
        <row r="7474">
          <cell r="H7474" t="str">
            <v/>
          </cell>
        </row>
        <row r="7475">
          <cell r="H7475" t="str">
            <v/>
          </cell>
        </row>
        <row r="7476">
          <cell r="H7476" t="str">
            <v/>
          </cell>
        </row>
        <row r="7477">
          <cell r="H7477" t="str">
            <v/>
          </cell>
        </row>
        <row r="7478">
          <cell r="H7478" t="str">
            <v/>
          </cell>
        </row>
        <row r="7479">
          <cell r="H7479" t="str">
            <v/>
          </cell>
        </row>
        <row r="7480">
          <cell r="H7480" t="str">
            <v/>
          </cell>
        </row>
        <row r="7481">
          <cell r="H7481" t="str">
            <v/>
          </cell>
        </row>
        <row r="7482">
          <cell r="H7482" t="str">
            <v/>
          </cell>
        </row>
        <row r="7483">
          <cell r="H7483" t="str">
            <v/>
          </cell>
        </row>
        <row r="7484">
          <cell r="H7484" t="str">
            <v/>
          </cell>
        </row>
        <row r="7485">
          <cell r="H7485" t="str">
            <v/>
          </cell>
        </row>
        <row r="7486">
          <cell r="H7486" t="str">
            <v/>
          </cell>
        </row>
        <row r="7487">
          <cell r="H7487" t="str">
            <v/>
          </cell>
        </row>
        <row r="7488">
          <cell r="H7488" t="str">
            <v/>
          </cell>
        </row>
        <row r="7489">
          <cell r="H7489" t="str">
            <v/>
          </cell>
        </row>
        <row r="7490">
          <cell r="H7490" t="str">
            <v/>
          </cell>
        </row>
        <row r="7491">
          <cell r="H7491" t="str">
            <v/>
          </cell>
        </row>
        <row r="7492">
          <cell r="H7492" t="str">
            <v/>
          </cell>
        </row>
        <row r="7493">
          <cell r="H7493" t="str">
            <v/>
          </cell>
        </row>
        <row r="7494">
          <cell r="H7494" t="str">
            <v/>
          </cell>
        </row>
        <row r="7495">
          <cell r="H7495" t="str">
            <v/>
          </cell>
        </row>
        <row r="7496">
          <cell r="H7496" t="str">
            <v/>
          </cell>
        </row>
        <row r="7497">
          <cell r="H7497" t="str">
            <v/>
          </cell>
        </row>
        <row r="7498">
          <cell r="H7498" t="str">
            <v/>
          </cell>
        </row>
        <row r="7499">
          <cell r="H7499" t="str">
            <v/>
          </cell>
        </row>
        <row r="7500">
          <cell r="H7500" t="str">
            <v/>
          </cell>
        </row>
        <row r="7501">
          <cell r="H7501" t="str">
            <v/>
          </cell>
        </row>
        <row r="7502">
          <cell r="H7502" t="str">
            <v/>
          </cell>
        </row>
        <row r="7503">
          <cell r="H7503" t="str">
            <v/>
          </cell>
        </row>
        <row r="7504">
          <cell r="H7504" t="str">
            <v/>
          </cell>
        </row>
        <row r="7505">
          <cell r="H7505" t="str">
            <v/>
          </cell>
        </row>
        <row r="7506">
          <cell r="H7506" t="str">
            <v/>
          </cell>
        </row>
        <row r="7507">
          <cell r="H7507" t="str">
            <v/>
          </cell>
        </row>
        <row r="7508">
          <cell r="H7508" t="str">
            <v/>
          </cell>
        </row>
        <row r="7509">
          <cell r="H7509" t="str">
            <v/>
          </cell>
        </row>
        <row r="7510">
          <cell r="H7510" t="str">
            <v/>
          </cell>
        </row>
        <row r="7511">
          <cell r="H7511" t="str">
            <v/>
          </cell>
        </row>
        <row r="7512">
          <cell r="H7512" t="str">
            <v/>
          </cell>
        </row>
        <row r="7513">
          <cell r="H7513" t="str">
            <v/>
          </cell>
        </row>
        <row r="7514">
          <cell r="H7514" t="str">
            <v/>
          </cell>
        </row>
        <row r="7515">
          <cell r="H7515" t="str">
            <v/>
          </cell>
        </row>
        <row r="7516">
          <cell r="H7516" t="str">
            <v/>
          </cell>
        </row>
        <row r="7517">
          <cell r="H7517" t="str">
            <v/>
          </cell>
        </row>
        <row r="7518">
          <cell r="H7518" t="str">
            <v/>
          </cell>
        </row>
        <row r="7519">
          <cell r="H7519" t="str">
            <v/>
          </cell>
        </row>
        <row r="7520">
          <cell r="H7520" t="str">
            <v/>
          </cell>
        </row>
        <row r="7521">
          <cell r="H7521" t="str">
            <v/>
          </cell>
        </row>
        <row r="7522">
          <cell r="H7522" t="str">
            <v/>
          </cell>
        </row>
        <row r="7523">
          <cell r="H7523" t="str">
            <v/>
          </cell>
        </row>
        <row r="7524">
          <cell r="H7524" t="str">
            <v/>
          </cell>
        </row>
        <row r="7525">
          <cell r="H7525" t="str">
            <v/>
          </cell>
        </row>
        <row r="7526">
          <cell r="H7526" t="str">
            <v/>
          </cell>
        </row>
        <row r="7527">
          <cell r="H7527" t="str">
            <v/>
          </cell>
        </row>
        <row r="7528">
          <cell r="H7528" t="str">
            <v/>
          </cell>
        </row>
        <row r="7529">
          <cell r="H7529" t="str">
            <v/>
          </cell>
        </row>
        <row r="7530">
          <cell r="H7530" t="str">
            <v/>
          </cell>
        </row>
        <row r="7531">
          <cell r="H7531" t="str">
            <v/>
          </cell>
        </row>
        <row r="7532">
          <cell r="H7532" t="str">
            <v/>
          </cell>
        </row>
        <row r="7533">
          <cell r="H7533" t="str">
            <v/>
          </cell>
        </row>
        <row r="7534">
          <cell r="H7534" t="str">
            <v/>
          </cell>
        </row>
        <row r="7535">
          <cell r="H7535" t="str">
            <v/>
          </cell>
        </row>
        <row r="7536">
          <cell r="H7536" t="str">
            <v/>
          </cell>
        </row>
        <row r="7537">
          <cell r="H7537" t="str">
            <v/>
          </cell>
        </row>
        <row r="7538">
          <cell r="H7538" t="str">
            <v/>
          </cell>
        </row>
        <row r="7539">
          <cell r="H7539" t="str">
            <v/>
          </cell>
        </row>
        <row r="7540">
          <cell r="H7540" t="str">
            <v/>
          </cell>
        </row>
        <row r="7541">
          <cell r="H7541" t="str">
            <v/>
          </cell>
        </row>
        <row r="7542">
          <cell r="H7542" t="str">
            <v/>
          </cell>
        </row>
        <row r="7543">
          <cell r="H7543" t="str">
            <v/>
          </cell>
        </row>
        <row r="7544">
          <cell r="H7544" t="str">
            <v/>
          </cell>
        </row>
        <row r="7545">
          <cell r="H7545" t="str">
            <v/>
          </cell>
        </row>
        <row r="7546">
          <cell r="H7546" t="str">
            <v/>
          </cell>
        </row>
        <row r="7547">
          <cell r="H7547" t="str">
            <v/>
          </cell>
        </row>
        <row r="7548">
          <cell r="H7548" t="str">
            <v/>
          </cell>
        </row>
        <row r="7549">
          <cell r="H7549" t="str">
            <v/>
          </cell>
        </row>
        <row r="7550">
          <cell r="H7550" t="str">
            <v/>
          </cell>
        </row>
        <row r="7551">
          <cell r="H7551" t="str">
            <v/>
          </cell>
        </row>
        <row r="7552">
          <cell r="H7552" t="str">
            <v/>
          </cell>
        </row>
        <row r="7553">
          <cell r="H7553" t="str">
            <v/>
          </cell>
        </row>
        <row r="7554">
          <cell r="H7554" t="str">
            <v/>
          </cell>
        </row>
        <row r="7555">
          <cell r="H7555" t="str">
            <v/>
          </cell>
        </row>
        <row r="7556">
          <cell r="H7556" t="str">
            <v/>
          </cell>
        </row>
        <row r="7557">
          <cell r="H7557" t="str">
            <v/>
          </cell>
        </row>
        <row r="7558">
          <cell r="H7558" t="str">
            <v/>
          </cell>
        </row>
        <row r="7559">
          <cell r="H7559" t="str">
            <v/>
          </cell>
        </row>
        <row r="7560">
          <cell r="H7560" t="str">
            <v/>
          </cell>
        </row>
        <row r="7561">
          <cell r="H7561" t="str">
            <v/>
          </cell>
        </row>
        <row r="7562">
          <cell r="H7562" t="str">
            <v/>
          </cell>
        </row>
        <row r="7563">
          <cell r="H7563" t="str">
            <v/>
          </cell>
        </row>
        <row r="7564">
          <cell r="H7564" t="str">
            <v/>
          </cell>
        </row>
        <row r="7565">
          <cell r="H7565" t="str">
            <v/>
          </cell>
        </row>
        <row r="7566">
          <cell r="H7566" t="str">
            <v/>
          </cell>
        </row>
        <row r="7567">
          <cell r="H7567" t="str">
            <v/>
          </cell>
        </row>
        <row r="7568">
          <cell r="H7568" t="str">
            <v/>
          </cell>
        </row>
        <row r="7569">
          <cell r="H7569" t="str">
            <v/>
          </cell>
        </row>
        <row r="7570">
          <cell r="H7570" t="str">
            <v/>
          </cell>
        </row>
        <row r="7571">
          <cell r="H7571" t="str">
            <v/>
          </cell>
        </row>
        <row r="7572">
          <cell r="H7572" t="str">
            <v/>
          </cell>
        </row>
        <row r="7573">
          <cell r="H7573" t="str">
            <v/>
          </cell>
        </row>
        <row r="7574">
          <cell r="H7574" t="str">
            <v/>
          </cell>
        </row>
        <row r="7575">
          <cell r="H7575" t="str">
            <v/>
          </cell>
        </row>
        <row r="7576">
          <cell r="H7576" t="str">
            <v/>
          </cell>
        </row>
        <row r="7577">
          <cell r="H7577" t="str">
            <v/>
          </cell>
        </row>
        <row r="7578">
          <cell r="H7578" t="str">
            <v/>
          </cell>
        </row>
        <row r="7579">
          <cell r="H7579" t="str">
            <v/>
          </cell>
        </row>
        <row r="7580">
          <cell r="H7580" t="str">
            <v/>
          </cell>
        </row>
        <row r="7581">
          <cell r="H7581" t="str">
            <v/>
          </cell>
        </row>
        <row r="7582">
          <cell r="H7582" t="str">
            <v/>
          </cell>
        </row>
        <row r="7583">
          <cell r="H7583" t="str">
            <v/>
          </cell>
        </row>
        <row r="7584">
          <cell r="H7584" t="str">
            <v/>
          </cell>
        </row>
        <row r="7585">
          <cell r="H7585" t="str">
            <v/>
          </cell>
        </row>
        <row r="7586">
          <cell r="H7586" t="str">
            <v/>
          </cell>
        </row>
        <row r="7587">
          <cell r="H7587" t="str">
            <v/>
          </cell>
        </row>
        <row r="7588">
          <cell r="H7588" t="str">
            <v/>
          </cell>
        </row>
        <row r="7589">
          <cell r="H7589" t="str">
            <v/>
          </cell>
        </row>
        <row r="7590">
          <cell r="H7590" t="str">
            <v/>
          </cell>
        </row>
        <row r="7591">
          <cell r="H7591" t="str">
            <v/>
          </cell>
        </row>
        <row r="7592">
          <cell r="H7592" t="str">
            <v/>
          </cell>
        </row>
        <row r="7593">
          <cell r="H7593" t="str">
            <v/>
          </cell>
        </row>
        <row r="7594">
          <cell r="H7594" t="str">
            <v/>
          </cell>
        </row>
        <row r="7595">
          <cell r="H7595" t="str">
            <v/>
          </cell>
        </row>
        <row r="7596">
          <cell r="H7596" t="str">
            <v/>
          </cell>
        </row>
        <row r="7597">
          <cell r="H7597" t="str">
            <v/>
          </cell>
        </row>
        <row r="7598">
          <cell r="H7598" t="str">
            <v/>
          </cell>
        </row>
        <row r="7599">
          <cell r="H7599" t="str">
            <v/>
          </cell>
        </row>
        <row r="7600">
          <cell r="H7600" t="str">
            <v/>
          </cell>
        </row>
        <row r="7601">
          <cell r="H7601" t="str">
            <v/>
          </cell>
        </row>
        <row r="7602">
          <cell r="H7602" t="str">
            <v/>
          </cell>
        </row>
        <row r="7603">
          <cell r="H7603" t="str">
            <v/>
          </cell>
        </row>
        <row r="7604">
          <cell r="H7604" t="str">
            <v/>
          </cell>
        </row>
        <row r="7605">
          <cell r="H7605" t="str">
            <v/>
          </cell>
        </row>
        <row r="7606">
          <cell r="H7606" t="str">
            <v/>
          </cell>
        </row>
        <row r="7607">
          <cell r="H7607" t="str">
            <v/>
          </cell>
        </row>
        <row r="7608">
          <cell r="H7608" t="str">
            <v/>
          </cell>
        </row>
        <row r="7609">
          <cell r="H7609" t="str">
            <v/>
          </cell>
        </row>
        <row r="7610">
          <cell r="H7610" t="str">
            <v/>
          </cell>
        </row>
        <row r="7611">
          <cell r="H7611" t="str">
            <v/>
          </cell>
        </row>
        <row r="7612">
          <cell r="H7612" t="str">
            <v/>
          </cell>
        </row>
        <row r="7613">
          <cell r="H7613" t="str">
            <v/>
          </cell>
        </row>
        <row r="7614">
          <cell r="H7614" t="str">
            <v/>
          </cell>
        </row>
        <row r="7615">
          <cell r="H7615" t="str">
            <v/>
          </cell>
        </row>
        <row r="7616">
          <cell r="H7616" t="str">
            <v/>
          </cell>
        </row>
        <row r="7617">
          <cell r="H7617" t="str">
            <v/>
          </cell>
        </row>
        <row r="7618">
          <cell r="H7618" t="str">
            <v/>
          </cell>
        </row>
        <row r="7619">
          <cell r="H7619" t="str">
            <v/>
          </cell>
        </row>
        <row r="7620">
          <cell r="H7620" t="str">
            <v/>
          </cell>
        </row>
        <row r="7621">
          <cell r="H7621" t="str">
            <v/>
          </cell>
        </row>
        <row r="7622">
          <cell r="H7622" t="str">
            <v/>
          </cell>
        </row>
        <row r="7623">
          <cell r="H7623" t="str">
            <v/>
          </cell>
        </row>
        <row r="7624">
          <cell r="H7624" t="str">
            <v/>
          </cell>
        </row>
        <row r="7625">
          <cell r="H7625" t="str">
            <v/>
          </cell>
        </row>
        <row r="7626">
          <cell r="H7626" t="str">
            <v/>
          </cell>
        </row>
        <row r="7627">
          <cell r="H7627" t="str">
            <v/>
          </cell>
        </row>
        <row r="7628">
          <cell r="H7628" t="str">
            <v/>
          </cell>
        </row>
        <row r="7629">
          <cell r="H7629" t="str">
            <v/>
          </cell>
        </row>
        <row r="7630">
          <cell r="H7630" t="str">
            <v/>
          </cell>
        </row>
        <row r="7631">
          <cell r="H7631" t="str">
            <v/>
          </cell>
        </row>
        <row r="7632">
          <cell r="H7632" t="str">
            <v/>
          </cell>
        </row>
        <row r="7633">
          <cell r="H7633" t="str">
            <v/>
          </cell>
        </row>
        <row r="7634">
          <cell r="H7634" t="str">
            <v/>
          </cell>
        </row>
        <row r="7635">
          <cell r="H7635" t="str">
            <v/>
          </cell>
        </row>
        <row r="7636">
          <cell r="H7636" t="str">
            <v/>
          </cell>
        </row>
        <row r="7637">
          <cell r="H7637" t="str">
            <v/>
          </cell>
        </row>
        <row r="7638">
          <cell r="H7638" t="str">
            <v/>
          </cell>
        </row>
        <row r="7639">
          <cell r="H7639" t="str">
            <v/>
          </cell>
        </row>
        <row r="7640">
          <cell r="H7640" t="str">
            <v/>
          </cell>
        </row>
        <row r="7641">
          <cell r="H7641" t="str">
            <v/>
          </cell>
        </row>
        <row r="7642">
          <cell r="H7642" t="str">
            <v/>
          </cell>
        </row>
        <row r="7643">
          <cell r="H7643" t="str">
            <v/>
          </cell>
        </row>
        <row r="7644">
          <cell r="H7644" t="str">
            <v/>
          </cell>
        </row>
        <row r="7645">
          <cell r="H7645" t="str">
            <v/>
          </cell>
        </row>
        <row r="7646">
          <cell r="H7646" t="str">
            <v/>
          </cell>
        </row>
        <row r="7647">
          <cell r="H7647" t="str">
            <v/>
          </cell>
        </row>
        <row r="7648">
          <cell r="H7648" t="str">
            <v/>
          </cell>
        </row>
        <row r="7649">
          <cell r="H7649" t="str">
            <v/>
          </cell>
        </row>
        <row r="7650">
          <cell r="H7650" t="str">
            <v/>
          </cell>
        </row>
        <row r="7651">
          <cell r="H7651" t="str">
            <v/>
          </cell>
        </row>
        <row r="7652">
          <cell r="H7652" t="str">
            <v/>
          </cell>
        </row>
        <row r="7653">
          <cell r="H7653" t="str">
            <v/>
          </cell>
        </row>
        <row r="7654">
          <cell r="H7654" t="str">
            <v/>
          </cell>
        </row>
        <row r="7655">
          <cell r="H7655" t="str">
            <v/>
          </cell>
        </row>
        <row r="7656">
          <cell r="H7656" t="str">
            <v/>
          </cell>
        </row>
        <row r="7657">
          <cell r="H7657" t="str">
            <v/>
          </cell>
        </row>
        <row r="7658">
          <cell r="H7658" t="str">
            <v/>
          </cell>
        </row>
        <row r="7659">
          <cell r="H7659" t="str">
            <v/>
          </cell>
        </row>
        <row r="7660">
          <cell r="H7660" t="str">
            <v/>
          </cell>
        </row>
        <row r="7661">
          <cell r="H7661" t="str">
            <v/>
          </cell>
        </row>
        <row r="7662">
          <cell r="H7662" t="str">
            <v/>
          </cell>
        </row>
        <row r="7663">
          <cell r="H7663" t="str">
            <v/>
          </cell>
        </row>
        <row r="7664">
          <cell r="H7664" t="str">
            <v/>
          </cell>
        </row>
        <row r="7665">
          <cell r="H7665" t="str">
            <v/>
          </cell>
        </row>
        <row r="7666">
          <cell r="H7666" t="str">
            <v/>
          </cell>
        </row>
        <row r="7667">
          <cell r="H7667" t="str">
            <v/>
          </cell>
        </row>
        <row r="7668">
          <cell r="H7668" t="str">
            <v/>
          </cell>
        </row>
        <row r="7669">
          <cell r="H7669" t="str">
            <v/>
          </cell>
        </row>
        <row r="7670">
          <cell r="H7670" t="str">
            <v/>
          </cell>
        </row>
        <row r="7671">
          <cell r="H7671" t="str">
            <v/>
          </cell>
        </row>
        <row r="7672">
          <cell r="H7672" t="str">
            <v/>
          </cell>
        </row>
        <row r="7673">
          <cell r="H7673" t="str">
            <v/>
          </cell>
        </row>
        <row r="7674">
          <cell r="H7674" t="str">
            <v/>
          </cell>
        </row>
        <row r="7675">
          <cell r="H7675" t="str">
            <v/>
          </cell>
        </row>
        <row r="7676">
          <cell r="H7676" t="str">
            <v/>
          </cell>
        </row>
        <row r="7677">
          <cell r="H7677" t="str">
            <v/>
          </cell>
        </row>
        <row r="7678">
          <cell r="H7678" t="str">
            <v/>
          </cell>
        </row>
        <row r="7679">
          <cell r="H7679" t="str">
            <v/>
          </cell>
        </row>
        <row r="7680">
          <cell r="H7680" t="str">
            <v/>
          </cell>
        </row>
        <row r="7681">
          <cell r="H7681" t="str">
            <v/>
          </cell>
        </row>
        <row r="7682">
          <cell r="H7682" t="str">
            <v/>
          </cell>
        </row>
        <row r="7683">
          <cell r="H7683" t="str">
            <v/>
          </cell>
        </row>
        <row r="7684">
          <cell r="H7684" t="str">
            <v/>
          </cell>
        </row>
        <row r="7685">
          <cell r="H7685" t="str">
            <v/>
          </cell>
        </row>
        <row r="7686">
          <cell r="H7686" t="str">
            <v/>
          </cell>
        </row>
        <row r="7687">
          <cell r="H7687" t="str">
            <v/>
          </cell>
        </row>
        <row r="7688">
          <cell r="H7688" t="str">
            <v/>
          </cell>
        </row>
        <row r="7689">
          <cell r="H7689" t="str">
            <v/>
          </cell>
        </row>
        <row r="7690">
          <cell r="H7690" t="str">
            <v/>
          </cell>
        </row>
        <row r="7691">
          <cell r="H7691" t="str">
            <v/>
          </cell>
        </row>
        <row r="7692">
          <cell r="H7692" t="str">
            <v/>
          </cell>
        </row>
        <row r="7693">
          <cell r="H7693" t="str">
            <v/>
          </cell>
        </row>
        <row r="7694">
          <cell r="H7694" t="str">
            <v/>
          </cell>
        </row>
        <row r="7695">
          <cell r="H7695" t="str">
            <v/>
          </cell>
        </row>
        <row r="7696">
          <cell r="H7696" t="str">
            <v/>
          </cell>
        </row>
        <row r="7697">
          <cell r="H7697" t="str">
            <v/>
          </cell>
        </row>
        <row r="7698">
          <cell r="H7698" t="str">
            <v/>
          </cell>
        </row>
        <row r="7699">
          <cell r="H7699" t="str">
            <v/>
          </cell>
        </row>
        <row r="7700">
          <cell r="H7700" t="str">
            <v/>
          </cell>
        </row>
        <row r="7701">
          <cell r="H7701" t="str">
            <v/>
          </cell>
        </row>
        <row r="7702">
          <cell r="H7702" t="str">
            <v/>
          </cell>
        </row>
        <row r="7703">
          <cell r="H7703" t="str">
            <v/>
          </cell>
        </row>
        <row r="7704">
          <cell r="H7704" t="str">
            <v/>
          </cell>
        </row>
        <row r="7705">
          <cell r="H7705" t="str">
            <v/>
          </cell>
        </row>
        <row r="7706">
          <cell r="H7706" t="str">
            <v/>
          </cell>
        </row>
        <row r="7707">
          <cell r="H7707" t="str">
            <v/>
          </cell>
        </row>
        <row r="7708">
          <cell r="H7708" t="str">
            <v/>
          </cell>
        </row>
        <row r="7709">
          <cell r="H7709" t="str">
            <v/>
          </cell>
        </row>
        <row r="7710">
          <cell r="H7710" t="str">
            <v/>
          </cell>
        </row>
        <row r="7711">
          <cell r="H7711" t="str">
            <v/>
          </cell>
        </row>
        <row r="7712">
          <cell r="H7712" t="str">
            <v/>
          </cell>
        </row>
        <row r="7713">
          <cell r="H7713" t="str">
            <v/>
          </cell>
        </row>
        <row r="7714">
          <cell r="H7714" t="str">
            <v/>
          </cell>
        </row>
        <row r="7715">
          <cell r="H7715" t="str">
            <v/>
          </cell>
        </row>
        <row r="7716">
          <cell r="H7716" t="str">
            <v/>
          </cell>
        </row>
        <row r="7717">
          <cell r="H7717" t="str">
            <v/>
          </cell>
        </row>
        <row r="7718">
          <cell r="H7718" t="str">
            <v/>
          </cell>
        </row>
        <row r="7719">
          <cell r="H7719" t="str">
            <v/>
          </cell>
        </row>
        <row r="7720">
          <cell r="H7720" t="str">
            <v/>
          </cell>
        </row>
        <row r="7721">
          <cell r="H7721" t="str">
            <v/>
          </cell>
        </row>
        <row r="7722">
          <cell r="H7722" t="str">
            <v/>
          </cell>
        </row>
        <row r="7723">
          <cell r="H7723" t="str">
            <v/>
          </cell>
        </row>
        <row r="7724">
          <cell r="H7724" t="str">
            <v/>
          </cell>
        </row>
        <row r="7725">
          <cell r="H7725" t="str">
            <v/>
          </cell>
        </row>
        <row r="7726">
          <cell r="H7726" t="str">
            <v/>
          </cell>
        </row>
        <row r="7727">
          <cell r="H7727" t="str">
            <v/>
          </cell>
        </row>
        <row r="7728">
          <cell r="H7728" t="str">
            <v/>
          </cell>
        </row>
        <row r="7729">
          <cell r="H7729" t="str">
            <v/>
          </cell>
        </row>
        <row r="7730">
          <cell r="H7730" t="str">
            <v/>
          </cell>
        </row>
        <row r="7731">
          <cell r="H7731" t="str">
            <v/>
          </cell>
        </row>
        <row r="7732">
          <cell r="H7732" t="str">
            <v/>
          </cell>
        </row>
        <row r="7733">
          <cell r="H7733" t="str">
            <v/>
          </cell>
        </row>
        <row r="7734">
          <cell r="H7734" t="str">
            <v/>
          </cell>
        </row>
        <row r="7735">
          <cell r="H7735" t="str">
            <v/>
          </cell>
        </row>
        <row r="7736">
          <cell r="H7736" t="str">
            <v/>
          </cell>
        </row>
        <row r="7737">
          <cell r="H7737" t="str">
            <v/>
          </cell>
        </row>
        <row r="7738">
          <cell r="H7738" t="str">
            <v/>
          </cell>
        </row>
        <row r="7739">
          <cell r="H7739" t="str">
            <v/>
          </cell>
        </row>
        <row r="7740">
          <cell r="H7740" t="str">
            <v/>
          </cell>
        </row>
        <row r="7741">
          <cell r="H7741" t="str">
            <v/>
          </cell>
        </row>
        <row r="7742">
          <cell r="H7742" t="str">
            <v/>
          </cell>
        </row>
        <row r="7743">
          <cell r="H7743" t="str">
            <v/>
          </cell>
        </row>
        <row r="7744">
          <cell r="H7744" t="str">
            <v/>
          </cell>
        </row>
        <row r="7745">
          <cell r="H7745" t="str">
            <v/>
          </cell>
        </row>
        <row r="7746">
          <cell r="H7746" t="str">
            <v/>
          </cell>
        </row>
        <row r="7747">
          <cell r="H7747" t="str">
            <v/>
          </cell>
        </row>
        <row r="7748">
          <cell r="H7748" t="str">
            <v/>
          </cell>
        </row>
        <row r="7749">
          <cell r="H7749" t="str">
            <v/>
          </cell>
        </row>
        <row r="7750">
          <cell r="H7750" t="str">
            <v/>
          </cell>
        </row>
        <row r="7751">
          <cell r="H7751" t="str">
            <v/>
          </cell>
        </row>
        <row r="7752">
          <cell r="H7752" t="str">
            <v/>
          </cell>
        </row>
        <row r="7753">
          <cell r="H7753" t="str">
            <v/>
          </cell>
        </row>
        <row r="7754">
          <cell r="H7754" t="str">
            <v/>
          </cell>
        </row>
        <row r="7755">
          <cell r="H7755" t="str">
            <v/>
          </cell>
        </row>
        <row r="7756">
          <cell r="H7756" t="str">
            <v/>
          </cell>
        </row>
        <row r="7757">
          <cell r="H7757" t="str">
            <v/>
          </cell>
        </row>
        <row r="7758">
          <cell r="H7758" t="str">
            <v/>
          </cell>
        </row>
        <row r="7759">
          <cell r="H7759" t="str">
            <v/>
          </cell>
        </row>
        <row r="7760">
          <cell r="H7760" t="str">
            <v/>
          </cell>
        </row>
        <row r="7761">
          <cell r="H7761" t="str">
            <v/>
          </cell>
        </row>
        <row r="7762">
          <cell r="H7762" t="str">
            <v/>
          </cell>
        </row>
        <row r="7763">
          <cell r="H7763" t="str">
            <v/>
          </cell>
        </row>
        <row r="7764">
          <cell r="H7764" t="str">
            <v/>
          </cell>
        </row>
        <row r="7765">
          <cell r="H7765" t="str">
            <v/>
          </cell>
        </row>
        <row r="7766">
          <cell r="H7766" t="str">
            <v/>
          </cell>
        </row>
        <row r="7767">
          <cell r="H7767" t="str">
            <v/>
          </cell>
        </row>
        <row r="7768">
          <cell r="H7768" t="str">
            <v/>
          </cell>
        </row>
        <row r="7769">
          <cell r="H7769" t="str">
            <v/>
          </cell>
        </row>
        <row r="7770">
          <cell r="H7770" t="str">
            <v/>
          </cell>
        </row>
        <row r="7771">
          <cell r="H7771" t="str">
            <v/>
          </cell>
        </row>
        <row r="7772">
          <cell r="H7772" t="str">
            <v/>
          </cell>
        </row>
        <row r="7773">
          <cell r="H7773" t="str">
            <v/>
          </cell>
        </row>
        <row r="7774">
          <cell r="H7774" t="str">
            <v/>
          </cell>
        </row>
        <row r="7775">
          <cell r="H7775" t="str">
            <v/>
          </cell>
        </row>
        <row r="7776">
          <cell r="H7776" t="str">
            <v/>
          </cell>
        </row>
        <row r="7777">
          <cell r="H7777" t="str">
            <v/>
          </cell>
        </row>
        <row r="7778">
          <cell r="H7778" t="str">
            <v/>
          </cell>
        </row>
        <row r="7779">
          <cell r="H7779" t="str">
            <v/>
          </cell>
        </row>
        <row r="7780">
          <cell r="H7780" t="str">
            <v/>
          </cell>
        </row>
        <row r="7781">
          <cell r="H7781" t="str">
            <v/>
          </cell>
        </row>
        <row r="7782">
          <cell r="H7782" t="str">
            <v/>
          </cell>
        </row>
        <row r="7783">
          <cell r="H7783" t="str">
            <v/>
          </cell>
        </row>
        <row r="7784">
          <cell r="H7784" t="str">
            <v/>
          </cell>
        </row>
        <row r="7785">
          <cell r="H7785" t="str">
            <v/>
          </cell>
        </row>
        <row r="7786">
          <cell r="H7786" t="str">
            <v/>
          </cell>
        </row>
        <row r="7787">
          <cell r="H7787" t="str">
            <v/>
          </cell>
        </row>
        <row r="7788">
          <cell r="H7788" t="str">
            <v/>
          </cell>
        </row>
        <row r="7789">
          <cell r="H7789" t="str">
            <v/>
          </cell>
        </row>
        <row r="7790">
          <cell r="H7790" t="str">
            <v/>
          </cell>
        </row>
        <row r="7791">
          <cell r="H7791" t="str">
            <v/>
          </cell>
        </row>
        <row r="7792">
          <cell r="H7792" t="str">
            <v/>
          </cell>
        </row>
        <row r="7793">
          <cell r="H7793" t="str">
            <v/>
          </cell>
        </row>
        <row r="7794">
          <cell r="H7794" t="str">
            <v/>
          </cell>
        </row>
        <row r="7795">
          <cell r="H7795" t="str">
            <v/>
          </cell>
        </row>
        <row r="7796">
          <cell r="H7796" t="str">
            <v/>
          </cell>
        </row>
        <row r="7797">
          <cell r="H7797" t="str">
            <v/>
          </cell>
        </row>
        <row r="7798">
          <cell r="H7798" t="str">
            <v/>
          </cell>
        </row>
        <row r="7799">
          <cell r="H7799" t="str">
            <v/>
          </cell>
        </row>
        <row r="7800">
          <cell r="H7800" t="str">
            <v/>
          </cell>
        </row>
        <row r="7801">
          <cell r="H7801" t="str">
            <v/>
          </cell>
        </row>
        <row r="7802">
          <cell r="H7802" t="str">
            <v/>
          </cell>
        </row>
        <row r="7803">
          <cell r="H7803" t="str">
            <v/>
          </cell>
        </row>
        <row r="7804">
          <cell r="H7804" t="str">
            <v/>
          </cell>
        </row>
        <row r="7805">
          <cell r="H7805" t="str">
            <v/>
          </cell>
        </row>
        <row r="7806">
          <cell r="H7806" t="str">
            <v/>
          </cell>
        </row>
        <row r="7807">
          <cell r="H7807" t="str">
            <v/>
          </cell>
        </row>
        <row r="7808">
          <cell r="H7808" t="str">
            <v/>
          </cell>
        </row>
        <row r="7809">
          <cell r="H7809" t="str">
            <v/>
          </cell>
        </row>
        <row r="7810">
          <cell r="H7810" t="str">
            <v/>
          </cell>
        </row>
        <row r="7811">
          <cell r="H7811" t="str">
            <v/>
          </cell>
        </row>
        <row r="7812">
          <cell r="H7812" t="str">
            <v/>
          </cell>
        </row>
        <row r="7813">
          <cell r="H7813" t="str">
            <v/>
          </cell>
        </row>
        <row r="7814">
          <cell r="H7814" t="str">
            <v/>
          </cell>
        </row>
        <row r="7815">
          <cell r="H7815" t="str">
            <v/>
          </cell>
        </row>
        <row r="7816">
          <cell r="H7816" t="str">
            <v/>
          </cell>
        </row>
        <row r="7817">
          <cell r="H7817" t="str">
            <v/>
          </cell>
        </row>
        <row r="7818">
          <cell r="H7818" t="str">
            <v/>
          </cell>
        </row>
        <row r="7819">
          <cell r="H7819" t="str">
            <v/>
          </cell>
        </row>
        <row r="7820">
          <cell r="H7820" t="str">
            <v/>
          </cell>
        </row>
        <row r="7821">
          <cell r="H7821" t="str">
            <v/>
          </cell>
        </row>
        <row r="7822">
          <cell r="H7822" t="str">
            <v/>
          </cell>
        </row>
        <row r="7823">
          <cell r="H7823" t="str">
            <v/>
          </cell>
        </row>
        <row r="7824">
          <cell r="H7824" t="str">
            <v/>
          </cell>
        </row>
        <row r="7825">
          <cell r="H7825" t="str">
            <v/>
          </cell>
        </row>
        <row r="7826">
          <cell r="H7826" t="str">
            <v/>
          </cell>
        </row>
        <row r="7827">
          <cell r="H7827" t="str">
            <v/>
          </cell>
        </row>
        <row r="7828">
          <cell r="H7828" t="str">
            <v/>
          </cell>
        </row>
        <row r="7829">
          <cell r="H7829" t="str">
            <v/>
          </cell>
        </row>
        <row r="7830">
          <cell r="H7830" t="str">
            <v/>
          </cell>
        </row>
        <row r="7831">
          <cell r="H7831" t="str">
            <v/>
          </cell>
        </row>
        <row r="7832">
          <cell r="H7832" t="str">
            <v/>
          </cell>
        </row>
        <row r="7833">
          <cell r="H7833" t="str">
            <v/>
          </cell>
        </row>
        <row r="7834">
          <cell r="H7834" t="str">
            <v/>
          </cell>
        </row>
        <row r="7835">
          <cell r="H7835" t="str">
            <v/>
          </cell>
        </row>
        <row r="7836">
          <cell r="H7836" t="str">
            <v/>
          </cell>
        </row>
        <row r="7837">
          <cell r="H7837" t="str">
            <v/>
          </cell>
        </row>
        <row r="7838">
          <cell r="H7838" t="str">
            <v/>
          </cell>
        </row>
        <row r="7839">
          <cell r="H7839" t="str">
            <v/>
          </cell>
        </row>
        <row r="7840">
          <cell r="H7840" t="str">
            <v/>
          </cell>
        </row>
        <row r="7841">
          <cell r="H7841" t="str">
            <v/>
          </cell>
        </row>
        <row r="7842">
          <cell r="H7842" t="str">
            <v/>
          </cell>
        </row>
        <row r="7843">
          <cell r="H7843" t="str">
            <v/>
          </cell>
        </row>
        <row r="7844">
          <cell r="H7844" t="str">
            <v/>
          </cell>
        </row>
        <row r="7845">
          <cell r="H7845" t="str">
            <v/>
          </cell>
        </row>
        <row r="7846">
          <cell r="H7846" t="str">
            <v/>
          </cell>
        </row>
        <row r="7847">
          <cell r="H7847" t="str">
            <v/>
          </cell>
        </row>
        <row r="7848">
          <cell r="H7848" t="str">
            <v/>
          </cell>
        </row>
        <row r="7849">
          <cell r="H7849" t="str">
            <v/>
          </cell>
        </row>
        <row r="7850">
          <cell r="H7850" t="str">
            <v/>
          </cell>
        </row>
        <row r="7851">
          <cell r="H7851" t="str">
            <v/>
          </cell>
        </row>
        <row r="7852">
          <cell r="H7852" t="str">
            <v/>
          </cell>
        </row>
        <row r="7853">
          <cell r="H7853" t="str">
            <v/>
          </cell>
        </row>
        <row r="7854">
          <cell r="H7854" t="str">
            <v/>
          </cell>
        </row>
        <row r="7855">
          <cell r="H7855" t="str">
            <v/>
          </cell>
        </row>
        <row r="7856">
          <cell r="H7856" t="str">
            <v/>
          </cell>
        </row>
        <row r="7857">
          <cell r="H7857" t="str">
            <v/>
          </cell>
        </row>
        <row r="7858">
          <cell r="H7858" t="str">
            <v/>
          </cell>
        </row>
        <row r="7859">
          <cell r="H7859" t="str">
            <v/>
          </cell>
        </row>
        <row r="7860">
          <cell r="H7860" t="str">
            <v/>
          </cell>
        </row>
        <row r="7861">
          <cell r="H7861" t="str">
            <v/>
          </cell>
        </row>
        <row r="7862">
          <cell r="H7862" t="str">
            <v/>
          </cell>
        </row>
        <row r="7863">
          <cell r="H7863" t="str">
            <v/>
          </cell>
        </row>
        <row r="7864">
          <cell r="H7864" t="str">
            <v/>
          </cell>
        </row>
        <row r="7865">
          <cell r="H7865" t="str">
            <v/>
          </cell>
        </row>
        <row r="7866">
          <cell r="H7866" t="str">
            <v/>
          </cell>
        </row>
        <row r="7867">
          <cell r="H7867" t="str">
            <v/>
          </cell>
        </row>
        <row r="7868">
          <cell r="H7868" t="str">
            <v/>
          </cell>
        </row>
        <row r="7869">
          <cell r="H7869" t="str">
            <v/>
          </cell>
        </row>
        <row r="7870">
          <cell r="H7870" t="str">
            <v/>
          </cell>
        </row>
        <row r="7871">
          <cell r="H7871" t="str">
            <v/>
          </cell>
        </row>
        <row r="7872">
          <cell r="H7872" t="str">
            <v/>
          </cell>
        </row>
        <row r="7873">
          <cell r="H7873" t="str">
            <v/>
          </cell>
        </row>
        <row r="7874">
          <cell r="H7874" t="str">
            <v/>
          </cell>
        </row>
        <row r="7875">
          <cell r="H7875" t="str">
            <v/>
          </cell>
        </row>
        <row r="7876">
          <cell r="H7876" t="str">
            <v/>
          </cell>
        </row>
        <row r="7877">
          <cell r="H7877" t="str">
            <v/>
          </cell>
        </row>
        <row r="7878">
          <cell r="H7878" t="str">
            <v/>
          </cell>
        </row>
        <row r="7879">
          <cell r="H7879" t="str">
            <v/>
          </cell>
        </row>
        <row r="7880">
          <cell r="H7880" t="str">
            <v/>
          </cell>
        </row>
        <row r="7881">
          <cell r="H7881" t="str">
            <v/>
          </cell>
        </row>
        <row r="7882">
          <cell r="H7882" t="str">
            <v/>
          </cell>
        </row>
        <row r="7883">
          <cell r="H7883" t="str">
            <v/>
          </cell>
        </row>
        <row r="7884">
          <cell r="H7884" t="str">
            <v/>
          </cell>
        </row>
        <row r="7885">
          <cell r="H7885" t="str">
            <v/>
          </cell>
        </row>
        <row r="7886">
          <cell r="H7886" t="str">
            <v/>
          </cell>
        </row>
        <row r="7887">
          <cell r="H7887" t="str">
            <v/>
          </cell>
        </row>
        <row r="7888">
          <cell r="H7888" t="str">
            <v/>
          </cell>
        </row>
        <row r="7889">
          <cell r="H7889" t="str">
            <v/>
          </cell>
        </row>
        <row r="7890">
          <cell r="H7890" t="str">
            <v/>
          </cell>
        </row>
        <row r="7891">
          <cell r="H7891" t="str">
            <v/>
          </cell>
        </row>
        <row r="7892">
          <cell r="H7892" t="str">
            <v/>
          </cell>
        </row>
        <row r="7893">
          <cell r="H7893" t="str">
            <v/>
          </cell>
        </row>
        <row r="7894">
          <cell r="H7894" t="str">
            <v/>
          </cell>
        </row>
        <row r="7895">
          <cell r="H7895" t="str">
            <v/>
          </cell>
        </row>
        <row r="7896">
          <cell r="H7896" t="str">
            <v/>
          </cell>
        </row>
        <row r="7897">
          <cell r="H7897" t="str">
            <v/>
          </cell>
        </row>
        <row r="7898">
          <cell r="H7898" t="str">
            <v/>
          </cell>
        </row>
        <row r="7899">
          <cell r="H7899" t="str">
            <v/>
          </cell>
        </row>
        <row r="7900">
          <cell r="H7900" t="str">
            <v/>
          </cell>
        </row>
        <row r="7901">
          <cell r="H7901" t="str">
            <v/>
          </cell>
        </row>
        <row r="7902">
          <cell r="H7902" t="str">
            <v/>
          </cell>
        </row>
        <row r="7903">
          <cell r="H7903" t="str">
            <v/>
          </cell>
        </row>
        <row r="7904">
          <cell r="H7904" t="str">
            <v/>
          </cell>
        </row>
        <row r="7905">
          <cell r="H7905" t="str">
            <v/>
          </cell>
        </row>
        <row r="7906">
          <cell r="H7906" t="str">
            <v/>
          </cell>
        </row>
        <row r="7907">
          <cell r="H7907" t="str">
            <v/>
          </cell>
        </row>
        <row r="7908">
          <cell r="H7908" t="str">
            <v/>
          </cell>
        </row>
        <row r="7909">
          <cell r="H7909" t="str">
            <v/>
          </cell>
        </row>
        <row r="7910">
          <cell r="H7910" t="str">
            <v/>
          </cell>
        </row>
        <row r="7911">
          <cell r="H7911" t="str">
            <v/>
          </cell>
        </row>
        <row r="7912">
          <cell r="H7912" t="str">
            <v/>
          </cell>
        </row>
        <row r="7913">
          <cell r="H7913" t="str">
            <v/>
          </cell>
        </row>
        <row r="7914">
          <cell r="H7914" t="str">
            <v/>
          </cell>
        </row>
        <row r="7915">
          <cell r="H7915" t="str">
            <v/>
          </cell>
        </row>
        <row r="7916">
          <cell r="H7916" t="str">
            <v/>
          </cell>
        </row>
        <row r="7917">
          <cell r="H7917" t="str">
            <v/>
          </cell>
        </row>
        <row r="7918">
          <cell r="H7918" t="str">
            <v/>
          </cell>
        </row>
        <row r="7919">
          <cell r="H7919" t="str">
            <v/>
          </cell>
        </row>
        <row r="7920">
          <cell r="H7920" t="str">
            <v/>
          </cell>
        </row>
        <row r="7921">
          <cell r="H7921" t="str">
            <v/>
          </cell>
        </row>
        <row r="7922">
          <cell r="H7922" t="str">
            <v/>
          </cell>
        </row>
        <row r="7923">
          <cell r="H7923" t="str">
            <v/>
          </cell>
        </row>
        <row r="7924">
          <cell r="H7924" t="str">
            <v/>
          </cell>
        </row>
        <row r="7925">
          <cell r="H7925" t="str">
            <v/>
          </cell>
        </row>
        <row r="7926">
          <cell r="H7926" t="str">
            <v/>
          </cell>
        </row>
        <row r="7927">
          <cell r="H7927" t="str">
            <v/>
          </cell>
        </row>
        <row r="7928">
          <cell r="H7928" t="str">
            <v/>
          </cell>
        </row>
        <row r="7929">
          <cell r="H7929" t="str">
            <v/>
          </cell>
        </row>
        <row r="7930">
          <cell r="H7930" t="str">
            <v/>
          </cell>
        </row>
        <row r="7931">
          <cell r="H7931" t="str">
            <v/>
          </cell>
        </row>
        <row r="7932">
          <cell r="H7932" t="str">
            <v/>
          </cell>
        </row>
        <row r="7933">
          <cell r="H7933" t="str">
            <v/>
          </cell>
        </row>
        <row r="7934">
          <cell r="H7934" t="str">
            <v/>
          </cell>
        </row>
        <row r="7935">
          <cell r="H7935" t="str">
            <v/>
          </cell>
        </row>
        <row r="7936">
          <cell r="H7936" t="str">
            <v/>
          </cell>
        </row>
        <row r="7937">
          <cell r="H7937" t="str">
            <v/>
          </cell>
        </row>
        <row r="7938">
          <cell r="H7938" t="str">
            <v/>
          </cell>
        </row>
        <row r="7939">
          <cell r="H7939" t="str">
            <v/>
          </cell>
        </row>
        <row r="7940">
          <cell r="H7940" t="str">
            <v/>
          </cell>
        </row>
        <row r="7941">
          <cell r="H7941" t="str">
            <v/>
          </cell>
        </row>
        <row r="7942">
          <cell r="H7942" t="str">
            <v/>
          </cell>
        </row>
        <row r="7943">
          <cell r="H7943" t="str">
            <v/>
          </cell>
        </row>
        <row r="7944">
          <cell r="H7944" t="str">
            <v/>
          </cell>
        </row>
        <row r="7945">
          <cell r="H7945" t="str">
            <v/>
          </cell>
        </row>
        <row r="7946">
          <cell r="H7946" t="str">
            <v/>
          </cell>
        </row>
        <row r="7947">
          <cell r="H7947" t="str">
            <v/>
          </cell>
        </row>
        <row r="7948">
          <cell r="H7948" t="str">
            <v/>
          </cell>
        </row>
        <row r="7949">
          <cell r="H7949" t="str">
            <v/>
          </cell>
        </row>
        <row r="7950">
          <cell r="H7950" t="str">
            <v/>
          </cell>
        </row>
        <row r="7951">
          <cell r="H7951" t="str">
            <v/>
          </cell>
        </row>
      </sheetData>
      <sheetData sheetId="1"/>
      <sheetData sheetId="2"/>
      <sheetData sheetId="3"/>
      <sheetData sheetId="4"/>
      <sheetData sheetId="5"/>
      <sheetData sheetId="6"/>
      <sheetData sheetId="7">
        <row r="2">
          <cell r="B2" t="str">
            <v>1.00.00</v>
          </cell>
        </row>
      </sheetData>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TANAH"/>
      <sheetName val="B. PELTN MSIN "/>
      <sheetName val="B. PELTN MSIN  (2)"/>
      <sheetName val="c. GB"/>
      <sheetName val="D. JIJ"/>
      <sheetName val="E.ATL"/>
      <sheetName val="F.AL"/>
      <sheetName val="BI"/>
      <sheetName val="2011"/>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PATI"/>
      <sheetName val="WABUP"/>
      <sheetName val="DPRD"/>
      <sheetName val="SEKRETARIAT DAERAH"/>
      <sheetName val="SEKDA"/>
      <sheetName val="ASS. 1"/>
      <sheetName val="ASS. 2"/>
      <sheetName val="UMUM"/>
      <sheetName val="KEUANGAN"/>
      <sheetName val="KEPEGAWAIAN"/>
      <sheetName val="HUKUM"/>
      <sheetName val="PERTANIAN"/>
      <sheetName val="PERINDAG"/>
      <sheetName val="RT. ANGIN"/>
      <sheetName val="LASUSUA"/>
      <sheetName val="KODEOHA "/>
      <sheetName val="NGAPA"/>
      <sheetName val="PAKUE"/>
      <sheetName val="BT. PUTIH"/>
      <sheetName val="SETWAN"/>
      <sheetName val="KPUD kurang 66 jt"/>
      <sheetName val="PERTAMBANGAN"/>
      <sheetName val="PU "/>
      <sheetName val="KEHUTANAN"/>
      <sheetName val="KESEHATAN"/>
      <sheetName val="Aliran Kas"/>
      <sheetName val="LRA"/>
      <sheetName val="Silpa"/>
      <sheetName val="Rekap Pdptn"/>
      <sheetName val="Pdptn"/>
      <sheetName val="Rekap Belanja"/>
      <sheetName val="Rekap Publik"/>
      <sheetName val="Publik"/>
      <sheetName val="Rekap Aprtr"/>
      <sheetName val="Aparatur"/>
      <sheetName val="Bant &amp; Tdk Trsangka"/>
      <sheetName val="Pembiayaan"/>
      <sheetName val="DISPENDA"/>
      <sheetName val="DIKBUD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N24"/>
  <sheetViews>
    <sheetView view="pageBreakPreview" zoomScaleNormal="82" zoomScaleSheetLayoutView="100" workbookViewId="0">
      <selection activeCell="B16" sqref="B16:M24"/>
    </sheetView>
  </sheetViews>
  <sheetFormatPr baseColWidth="10" defaultColWidth="8.83203125" defaultRowHeight="15" x14ac:dyDescent="0.2"/>
  <cols>
    <col min="1" max="1" width="5.5" customWidth="1"/>
    <col min="2" max="2" width="24.6640625" customWidth="1"/>
    <col min="3" max="3" width="15" customWidth="1"/>
    <col min="4" max="4" width="12.1640625" customWidth="1"/>
    <col min="5" max="5" width="10" customWidth="1"/>
    <col min="6" max="6" width="14.5" customWidth="1"/>
    <col min="7" max="7" width="16.33203125" customWidth="1"/>
    <col min="8" max="8" width="8.1640625" customWidth="1"/>
    <col min="9" max="9" width="12" customWidth="1"/>
    <col min="10" max="10" width="11.1640625" customWidth="1"/>
    <col min="11" max="11" width="12.5" customWidth="1"/>
    <col min="12" max="12" width="12.1640625" customWidth="1"/>
    <col min="13" max="13" width="15.33203125" customWidth="1"/>
    <col min="14" max="14" width="13.5" customWidth="1"/>
  </cols>
  <sheetData>
    <row r="1" spans="1:14" s="160" customFormat="1" ht="21" x14ac:dyDescent="0.25">
      <c r="A1" s="501" t="s">
        <v>320</v>
      </c>
      <c r="B1" s="501"/>
      <c r="C1" s="501"/>
      <c r="D1" s="501"/>
      <c r="E1" s="501"/>
      <c r="F1" s="501"/>
      <c r="G1" s="501"/>
      <c r="H1" s="501"/>
      <c r="I1" s="501"/>
      <c r="J1" s="501"/>
      <c r="K1" s="501"/>
      <c r="L1" s="501"/>
      <c r="M1" s="501"/>
      <c r="N1" s="501"/>
    </row>
    <row r="2" spans="1:14" s="160" customFormat="1" ht="21" x14ac:dyDescent="0.25">
      <c r="A2" s="501" t="s">
        <v>321</v>
      </c>
      <c r="B2" s="501"/>
      <c r="C2" s="501"/>
      <c r="D2" s="501"/>
      <c r="E2" s="501"/>
      <c r="F2" s="501"/>
      <c r="G2" s="501"/>
      <c r="H2" s="501"/>
      <c r="I2" s="501"/>
      <c r="J2" s="501"/>
      <c r="K2" s="501"/>
      <c r="L2" s="501"/>
      <c r="M2" s="501"/>
      <c r="N2" s="501"/>
    </row>
    <row r="3" spans="1:14" s="160" customFormat="1" ht="25" x14ac:dyDescent="0.25">
      <c r="A3" s="161"/>
      <c r="B3" s="161"/>
      <c r="C3" s="161"/>
      <c r="D3" s="161"/>
      <c r="E3" s="161"/>
      <c r="F3" s="161"/>
      <c r="G3" s="161"/>
      <c r="H3" s="161"/>
      <c r="I3" s="161"/>
      <c r="J3" s="161"/>
      <c r="K3" s="161"/>
      <c r="L3" s="161"/>
      <c r="M3" s="161"/>
      <c r="N3" s="161"/>
    </row>
    <row r="4" spans="1:14" s="169" customFormat="1" ht="26" thickBot="1" x14ac:dyDescent="0.25">
      <c r="A4" s="489" t="s">
        <v>600</v>
      </c>
      <c r="B4" s="489"/>
      <c r="C4" s="489"/>
      <c r="D4" s="175"/>
      <c r="E4" s="175"/>
      <c r="F4" s="175"/>
      <c r="G4" s="175"/>
      <c r="H4" s="175"/>
      <c r="I4" s="175"/>
      <c r="J4" s="175"/>
      <c r="K4" s="175"/>
      <c r="L4" s="175"/>
      <c r="M4" s="175"/>
      <c r="N4" s="175"/>
    </row>
    <row r="5" spans="1:14" s="160" customFormat="1" ht="28.5" customHeight="1" x14ac:dyDescent="0.15">
      <c r="A5" s="498" t="s">
        <v>601</v>
      </c>
      <c r="B5" s="494" t="s">
        <v>381</v>
      </c>
      <c r="C5" s="490" t="s">
        <v>387</v>
      </c>
      <c r="D5" s="490"/>
      <c r="E5" s="490" t="s">
        <v>602</v>
      </c>
      <c r="F5" s="494" t="s">
        <v>603</v>
      </c>
      <c r="G5" s="494" t="s">
        <v>604</v>
      </c>
      <c r="H5" s="490" t="s">
        <v>594</v>
      </c>
      <c r="I5" s="490"/>
      <c r="J5" s="490"/>
      <c r="K5" s="490" t="s">
        <v>605</v>
      </c>
      <c r="L5" s="490" t="s">
        <v>606</v>
      </c>
      <c r="M5" s="494" t="s">
        <v>389</v>
      </c>
      <c r="N5" s="502" t="s">
        <v>390</v>
      </c>
    </row>
    <row r="6" spans="1:14" s="160" customFormat="1" ht="23" customHeight="1" x14ac:dyDescent="0.15">
      <c r="A6" s="499"/>
      <c r="B6" s="495"/>
      <c r="C6" s="491"/>
      <c r="D6" s="491"/>
      <c r="E6" s="491"/>
      <c r="F6" s="495"/>
      <c r="G6" s="495"/>
      <c r="H6" s="495" t="s">
        <v>607</v>
      </c>
      <c r="I6" s="491" t="s">
        <v>608</v>
      </c>
      <c r="J6" s="491"/>
      <c r="K6" s="491"/>
      <c r="L6" s="491"/>
      <c r="M6" s="495"/>
      <c r="N6" s="503"/>
    </row>
    <row r="7" spans="1:14" s="160" customFormat="1" ht="29" customHeight="1" thickBot="1" x14ac:dyDescent="0.2">
      <c r="A7" s="500"/>
      <c r="B7" s="496"/>
      <c r="C7" s="412" t="s">
        <v>380</v>
      </c>
      <c r="D7" s="412" t="s">
        <v>609</v>
      </c>
      <c r="E7" s="492"/>
      <c r="F7" s="496"/>
      <c r="G7" s="496"/>
      <c r="H7" s="496"/>
      <c r="I7" s="412" t="s">
        <v>599</v>
      </c>
      <c r="J7" s="412" t="s">
        <v>387</v>
      </c>
      <c r="K7" s="492"/>
      <c r="L7" s="492"/>
      <c r="M7" s="496"/>
      <c r="N7" s="504"/>
    </row>
    <row r="8" spans="1:14" s="160" customFormat="1" ht="20" customHeight="1" thickBot="1" x14ac:dyDescent="0.2">
      <c r="A8" s="418">
        <v>1</v>
      </c>
      <c r="B8" s="419">
        <v>2</v>
      </c>
      <c r="C8" s="419">
        <v>3</v>
      </c>
      <c r="D8" s="419">
        <v>4</v>
      </c>
      <c r="E8" s="419">
        <v>5</v>
      </c>
      <c r="F8" s="419">
        <v>6</v>
      </c>
      <c r="G8" s="420">
        <v>7</v>
      </c>
      <c r="H8" s="420">
        <v>8</v>
      </c>
      <c r="I8" s="419">
        <v>9</v>
      </c>
      <c r="J8" s="419">
        <v>10</v>
      </c>
      <c r="K8" s="419">
        <v>11</v>
      </c>
      <c r="L8" s="419">
        <v>12</v>
      </c>
      <c r="M8" s="419">
        <v>13</v>
      </c>
      <c r="N8" s="421">
        <v>14</v>
      </c>
    </row>
    <row r="9" spans="1:14" s="169" customFormat="1" ht="24" customHeight="1" thickTop="1" x14ac:dyDescent="0.2">
      <c r="A9" s="413">
        <v>1</v>
      </c>
      <c r="B9" s="414" t="s">
        <v>55</v>
      </c>
      <c r="C9" s="415"/>
      <c r="D9" s="415"/>
      <c r="E9" s="415"/>
      <c r="F9" s="415"/>
      <c r="G9" s="415"/>
      <c r="H9" s="415"/>
      <c r="I9" s="415"/>
      <c r="J9" s="415"/>
      <c r="K9" s="415"/>
      <c r="L9" s="415"/>
      <c r="M9" s="416"/>
      <c r="N9" s="417"/>
    </row>
    <row r="10" spans="1:14" s="160" customFormat="1" ht="24" customHeight="1" x14ac:dyDescent="0.15">
      <c r="A10" s="401" t="s">
        <v>56</v>
      </c>
      <c r="B10" s="397" t="s">
        <v>610</v>
      </c>
      <c r="C10" s="422"/>
      <c r="D10" s="402"/>
      <c r="E10" s="402"/>
      <c r="F10" s="402"/>
      <c r="G10" s="402"/>
      <c r="H10" s="402"/>
      <c r="I10" s="402"/>
      <c r="J10" s="402"/>
      <c r="K10" s="402"/>
      <c r="L10" s="402"/>
      <c r="M10" s="403"/>
      <c r="N10" s="404"/>
    </row>
    <row r="11" spans="1:14" s="160" customFormat="1" ht="24" customHeight="1" x14ac:dyDescent="0.15">
      <c r="A11" s="401" t="s">
        <v>58</v>
      </c>
      <c r="B11" s="397" t="s">
        <v>611</v>
      </c>
      <c r="C11" s="422" t="s">
        <v>60</v>
      </c>
      <c r="D11" s="402"/>
      <c r="E11" s="402"/>
      <c r="F11" s="402"/>
      <c r="G11" s="402"/>
      <c r="H11" s="402"/>
      <c r="I11" s="402"/>
      <c r="J11" s="402"/>
      <c r="K11" s="402"/>
      <c r="L11" s="402"/>
      <c r="M11" s="405"/>
      <c r="N11" s="404"/>
    </row>
    <row r="12" spans="1:14" s="160" customFormat="1" ht="24" customHeight="1" x14ac:dyDescent="0.15">
      <c r="A12" s="398"/>
      <c r="B12" s="406"/>
      <c r="C12" s="407"/>
      <c r="D12" s="407"/>
      <c r="E12" s="403"/>
      <c r="F12" s="403"/>
      <c r="G12" s="403"/>
      <c r="H12" s="407"/>
      <c r="I12" s="407"/>
      <c r="J12" s="407"/>
      <c r="K12" s="407"/>
      <c r="L12" s="403"/>
      <c r="M12" s="406"/>
      <c r="N12" s="404"/>
    </row>
    <row r="13" spans="1:14" s="160" customFormat="1" ht="24" customHeight="1" thickBot="1" x14ac:dyDescent="0.2">
      <c r="A13" s="408"/>
      <c r="B13" s="409"/>
      <c r="C13" s="409"/>
      <c r="D13" s="409"/>
      <c r="E13" s="409"/>
      <c r="F13" s="409"/>
      <c r="G13" s="410"/>
      <c r="H13" s="409"/>
      <c r="I13" s="409"/>
      <c r="J13" s="409"/>
      <c r="K13" s="409"/>
      <c r="L13" s="409"/>
      <c r="M13" s="409"/>
      <c r="N13" s="411"/>
    </row>
    <row r="14" spans="1:14" s="160" customFormat="1" ht="14" x14ac:dyDescent="0.15"/>
    <row r="15" spans="1:14" s="389" customFormat="1" ht="14" x14ac:dyDescent="0.15"/>
    <row r="16" spans="1:14" s="389" customFormat="1" ht="14" x14ac:dyDescent="0.15">
      <c r="B16" s="493" t="s">
        <v>338</v>
      </c>
      <c r="C16" s="493"/>
      <c r="D16" s="493"/>
      <c r="E16" s="423"/>
      <c r="F16" s="423"/>
      <c r="G16" s="423"/>
      <c r="I16" s="493" t="s">
        <v>378</v>
      </c>
      <c r="J16" s="493"/>
      <c r="K16" s="493"/>
      <c r="L16" s="493"/>
      <c r="M16" s="493"/>
    </row>
    <row r="17" spans="2:13" s="389" customFormat="1" ht="14" x14ac:dyDescent="0.15">
      <c r="B17" s="493" t="s">
        <v>315</v>
      </c>
      <c r="C17" s="493"/>
      <c r="D17" s="493"/>
      <c r="E17" s="423"/>
      <c r="F17" s="423"/>
      <c r="G17" s="423"/>
      <c r="I17" s="493"/>
      <c r="J17" s="493"/>
      <c r="K17" s="493"/>
      <c r="L17" s="493"/>
      <c r="M17" s="493"/>
    </row>
    <row r="18" spans="2:13" s="389" customFormat="1" ht="14" x14ac:dyDescent="0.15">
      <c r="B18" s="493" t="s">
        <v>612</v>
      </c>
      <c r="C18" s="493"/>
      <c r="D18" s="493"/>
      <c r="E18" s="423"/>
      <c r="F18" s="423"/>
      <c r="G18" s="423"/>
      <c r="I18" s="493" t="s">
        <v>613</v>
      </c>
      <c r="J18" s="493"/>
      <c r="K18" s="493"/>
      <c r="L18" s="493"/>
      <c r="M18" s="493"/>
    </row>
    <row r="19" spans="2:13" s="389" customFormat="1" ht="14" x14ac:dyDescent="0.15">
      <c r="B19" s="423"/>
      <c r="C19" s="423"/>
      <c r="D19" s="423"/>
      <c r="E19" s="423"/>
      <c r="F19" s="423"/>
      <c r="G19" s="423"/>
    </row>
    <row r="20" spans="2:13" s="389" customFormat="1" ht="14" x14ac:dyDescent="0.15"/>
    <row r="21" spans="2:13" s="389" customFormat="1" ht="14" x14ac:dyDescent="0.15"/>
    <row r="22" spans="2:13" s="389" customFormat="1" ht="14" x14ac:dyDescent="0.15"/>
    <row r="23" spans="2:13" s="389" customFormat="1" ht="14" x14ac:dyDescent="0.15">
      <c r="B23" s="497" t="s">
        <v>614</v>
      </c>
      <c r="C23" s="497"/>
      <c r="D23" s="497"/>
      <c r="E23" s="168"/>
      <c r="F23" s="168"/>
      <c r="G23" s="168"/>
      <c r="I23" s="497" t="s">
        <v>336</v>
      </c>
      <c r="J23" s="497"/>
      <c r="K23" s="497"/>
      <c r="L23" s="497"/>
      <c r="M23" s="497"/>
    </row>
    <row r="24" spans="2:13" s="389" customFormat="1" ht="14" x14ac:dyDescent="0.15">
      <c r="B24" s="493" t="s">
        <v>615</v>
      </c>
      <c r="C24" s="493"/>
      <c r="D24" s="493"/>
      <c r="E24" s="423"/>
      <c r="F24" s="423"/>
      <c r="G24" s="423"/>
      <c r="I24" s="493" t="s">
        <v>337</v>
      </c>
      <c r="J24" s="493"/>
      <c r="K24" s="493"/>
      <c r="L24" s="493"/>
      <c r="M24" s="493"/>
    </row>
  </sheetData>
  <mergeCells count="26">
    <mergeCell ref="B24:D24"/>
    <mergeCell ref="I24:M24"/>
    <mergeCell ref="A1:N1"/>
    <mergeCell ref="A2:N2"/>
    <mergeCell ref="I16:M16"/>
    <mergeCell ref="I17:M17"/>
    <mergeCell ref="E5:E7"/>
    <mergeCell ref="F5:F7"/>
    <mergeCell ref="G5:G7"/>
    <mergeCell ref="M5:M7"/>
    <mergeCell ref="N5:N7"/>
    <mergeCell ref="H6:H7"/>
    <mergeCell ref="I6:J6"/>
    <mergeCell ref="I23:M23"/>
    <mergeCell ref="B16:D16"/>
    <mergeCell ref="B17:D17"/>
    <mergeCell ref="B23:D23"/>
    <mergeCell ref="A5:A7"/>
    <mergeCell ref="A4:C4"/>
    <mergeCell ref="C5:D6"/>
    <mergeCell ref="H5:J5"/>
    <mergeCell ref="K5:K7"/>
    <mergeCell ref="B18:D18"/>
    <mergeCell ref="I18:M18"/>
    <mergeCell ref="L5:L7"/>
    <mergeCell ref="B5:B7"/>
  </mergeCells>
  <pageMargins left="1" right="0.75" top="1.25" bottom="2" header="0.75" footer="0.25"/>
  <pageSetup paperSize="5" scale="75" orientation="landscape"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tabColor rgb="FF00B050"/>
  </sheetPr>
  <dimension ref="A1:P37"/>
  <sheetViews>
    <sheetView tabSelected="1" view="pageBreakPreview" zoomScaleNormal="80" zoomScaleSheetLayoutView="100" workbookViewId="0">
      <selection activeCell="B13" sqref="B13"/>
    </sheetView>
  </sheetViews>
  <sheetFormatPr baseColWidth="10" defaultColWidth="8.83203125" defaultRowHeight="15" x14ac:dyDescent="0.2"/>
  <cols>
    <col min="1" max="1" width="5.6640625" customWidth="1"/>
    <col min="2" max="2" width="32" customWidth="1"/>
    <col min="3" max="3" width="15.83203125" customWidth="1"/>
    <col min="4" max="4" width="13.5" customWidth="1"/>
    <col min="5" max="5" width="11.6640625" customWidth="1"/>
    <col min="6" max="6" width="11.5" customWidth="1"/>
    <col min="7" max="7" width="17.1640625" customWidth="1"/>
    <col min="8" max="8" width="11.6640625" customWidth="1"/>
    <col min="9" max="9" width="14.33203125" customWidth="1"/>
    <col min="10" max="10" width="12.5" customWidth="1"/>
    <col min="11" max="11" width="14.83203125" customWidth="1"/>
    <col min="12" max="12" width="15.83203125" customWidth="1"/>
    <col min="13" max="13" width="9.5" customWidth="1"/>
  </cols>
  <sheetData>
    <row r="1" spans="1:13" s="160" customFormat="1" ht="21" x14ac:dyDescent="0.25">
      <c r="A1" s="501" t="s">
        <v>331</v>
      </c>
      <c r="B1" s="501"/>
      <c r="C1" s="501"/>
      <c r="D1" s="501"/>
      <c r="E1" s="501"/>
      <c r="F1" s="501"/>
      <c r="G1" s="501"/>
      <c r="H1" s="501"/>
      <c r="I1" s="501"/>
      <c r="J1" s="501"/>
      <c r="K1" s="501"/>
      <c r="L1" s="501"/>
      <c r="M1" s="501"/>
    </row>
    <row r="2" spans="1:13" s="160" customFormat="1" ht="21" x14ac:dyDescent="0.25">
      <c r="A2" s="501" t="s">
        <v>332</v>
      </c>
      <c r="B2" s="501"/>
      <c r="C2" s="501"/>
      <c r="D2" s="501"/>
      <c r="E2" s="501"/>
      <c r="F2" s="501"/>
      <c r="G2" s="501"/>
      <c r="H2" s="501"/>
      <c r="I2" s="501"/>
      <c r="J2" s="501"/>
      <c r="K2" s="501"/>
      <c r="L2" s="501"/>
      <c r="M2" s="501"/>
    </row>
    <row r="3" spans="1:13" s="160" customFormat="1" ht="25" x14ac:dyDescent="0.25">
      <c r="A3" s="161"/>
      <c r="B3" s="161"/>
      <c r="C3" s="161"/>
      <c r="D3" s="161"/>
      <c r="E3" s="161"/>
      <c r="F3" s="161"/>
      <c r="G3" s="161"/>
      <c r="H3" s="161"/>
      <c r="I3" s="161"/>
      <c r="J3" s="161"/>
      <c r="K3" s="161"/>
      <c r="L3" s="161"/>
      <c r="M3" s="161"/>
    </row>
    <row r="4" spans="1:13" s="160" customFormat="1" ht="14" x14ac:dyDescent="0.15">
      <c r="A4" s="423"/>
      <c r="B4" s="423" t="s">
        <v>670</v>
      </c>
      <c r="C4" s="423"/>
      <c r="D4" s="423"/>
      <c r="E4" s="423"/>
      <c r="F4" s="423"/>
      <c r="G4" s="423"/>
      <c r="H4" s="423"/>
      <c r="I4" s="423"/>
      <c r="J4" s="423"/>
      <c r="K4" s="423"/>
      <c r="L4" s="423"/>
      <c r="M4" s="423"/>
    </row>
    <row r="5" spans="1:13" s="160" customFormat="1" thickBot="1" x14ac:dyDescent="0.2"/>
    <row r="6" spans="1:13" s="160" customFormat="1" ht="28.5" customHeight="1" x14ac:dyDescent="0.15">
      <c r="A6" s="671" t="s">
        <v>601</v>
      </c>
      <c r="B6" s="672" t="s">
        <v>663</v>
      </c>
      <c r="C6" s="672" t="s">
        <v>664</v>
      </c>
      <c r="D6" s="672" t="s">
        <v>590</v>
      </c>
      <c r="E6" s="672"/>
      <c r="F6" s="673" t="s">
        <v>593</v>
      </c>
      <c r="G6" s="672" t="s">
        <v>665</v>
      </c>
      <c r="H6" s="674" t="s">
        <v>592</v>
      </c>
      <c r="I6" s="674"/>
      <c r="J6" s="674" t="s">
        <v>666</v>
      </c>
      <c r="K6" s="672" t="s">
        <v>667</v>
      </c>
      <c r="L6" s="672" t="s">
        <v>668</v>
      </c>
      <c r="M6" s="675" t="s">
        <v>390</v>
      </c>
    </row>
    <row r="7" spans="1:13" s="160" customFormat="1" ht="15" customHeight="1" x14ac:dyDescent="0.15">
      <c r="A7" s="676"/>
      <c r="B7" s="604"/>
      <c r="C7" s="604"/>
      <c r="D7" s="604" t="s">
        <v>641</v>
      </c>
      <c r="E7" s="604" t="s">
        <v>597</v>
      </c>
      <c r="F7" s="640"/>
      <c r="G7" s="604"/>
      <c r="H7" s="664" t="s">
        <v>599</v>
      </c>
      <c r="I7" s="664" t="s">
        <v>387</v>
      </c>
      <c r="J7" s="603"/>
      <c r="K7" s="604"/>
      <c r="L7" s="604"/>
      <c r="M7" s="677"/>
    </row>
    <row r="8" spans="1:13" s="160" customFormat="1" ht="22" customHeight="1" thickBot="1" x14ac:dyDescent="0.2">
      <c r="A8" s="681"/>
      <c r="B8" s="682"/>
      <c r="C8" s="682"/>
      <c r="D8" s="682"/>
      <c r="E8" s="682"/>
      <c r="F8" s="683"/>
      <c r="G8" s="682"/>
      <c r="H8" s="684"/>
      <c r="I8" s="684"/>
      <c r="J8" s="685"/>
      <c r="K8" s="682"/>
      <c r="L8" s="682"/>
      <c r="M8" s="686"/>
    </row>
    <row r="9" spans="1:13" s="160" customFormat="1" ht="17" customHeight="1" thickBot="1" x14ac:dyDescent="0.2">
      <c r="A9" s="690">
        <v>1</v>
      </c>
      <c r="B9" s="691">
        <v>2</v>
      </c>
      <c r="C9" s="691">
        <v>3</v>
      </c>
      <c r="D9" s="691">
        <v>4</v>
      </c>
      <c r="E9" s="691">
        <v>5</v>
      </c>
      <c r="F9" s="691">
        <v>6</v>
      </c>
      <c r="G9" s="692">
        <v>7</v>
      </c>
      <c r="H9" s="692">
        <v>8</v>
      </c>
      <c r="I9" s="692">
        <v>9</v>
      </c>
      <c r="J9" s="692">
        <v>10</v>
      </c>
      <c r="K9" s="692">
        <v>11</v>
      </c>
      <c r="L9" s="691">
        <v>12</v>
      </c>
      <c r="M9" s="693">
        <v>13</v>
      </c>
    </row>
    <row r="10" spans="1:13" s="160" customFormat="1" ht="19" customHeight="1" thickTop="1" x14ac:dyDescent="0.15">
      <c r="A10" s="687"/>
      <c r="B10" s="688"/>
      <c r="C10" s="688"/>
      <c r="D10" s="688"/>
      <c r="E10" s="688"/>
      <c r="F10" s="688"/>
      <c r="G10" s="688"/>
      <c r="H10" s="688"/>
      <c r="I10" s="688"/>
      <c r="J10" s="688"/>
      <c r="K10" s="688"/>
      <c r="L10" s="688"/>
      <c r="M10" s="689"/>
    </row>
    <row r="11" spans="1:13" s="160" customFormat="1" ht="29" customHeight="1" x14ac:dyDescent="0.15">
      <c r="A11" s="480" t="s">
        <v>310</v>
      </c>
      <c r="B11" s="665" t="s">
        <v>669</v>
      </c>
      <c r="C11" s="437"/>
      <c r="D11" s="669"/>
      <c r="E11" s="669"/>
      <c r="F11" s="669"/>
      <c r="G11" s="669"/>
      <c r="H11" s="669"/>
      <c r="I11" s="669"/>
      <c r="J11" s="670"/>
      <c r="K11" s="635"/>
      <c r="L11" s="635"/>
      <c r="M11" s="678"/>
    </row>
    <row r="12" spans="1:13" s="160" customFormat="1" ht="29" customHeight="1" x14ac:dyDescent="0.15">
      <c r="A12" s="480" t="s">
        <v>312</v>
      </c>
      <c r="B12" s="665" t="s">
        <v>669</v>
      </c>
      <c r="C12" s="666" t="s">
        <v>60</v>
      </c>
      <c r="D12" s="669"/>
      <c r="E12" s="669"/>
      <c r="F12" s="669"/>
      <c r="G12" s="669"/>
      <c r="H12" s="669"/>
      <c r="I12" s="669"/>
      <c r="J12" s="670"/>
      <c r="K12" s="635"/>
      <c r="L12" s="635"/>
      <c r="M12" s="678"/>
    </row>
    <row r="13" spans="1:13" s="160" customFormat="1" ht="29" customHeight="1" x14ac:dyDescent="0.15">
      <c r="A13" s="458"/>
      <c r="B13" s="667"/>
      <c r="C13" s="667"/>
      <c r="D13" s="667"/>
      <c r="E13" s="667"/>
      <c r="F13" s="667"/>
      <c r="G13" s="668"/>
      <c r="H13" s="667"/>
      <c r="I13" s="667"/>
      <c r="J13" s="667"/>
      <c r="K13" s="667"/>
      <c r="L13" s="667"/>
      <c r="M13" s="679"/>
    </row>
    <row r="14" spans="1:13" s="160" customFormat="1" ht="29" customHeight="1" thickBot="1" x14ac:dyDescent="0.2">
      <c r="A14" s="408"/>
      <c r="B14" s="409"/>
      <c r="C14" s="409"/>
      <c r="D14" s="409"/>
      <c r="E14" s="409"/>
      <c r="F14" s="409"/>
      <c r="G14" s="410"/>
      <c r="H14" s="409"/>
      <c r="I14" s="409"/>
      <c r="J14" s="409"/>
      <c r="K14" s="409"/>
      <c r="L14" s="409"/>
      <c r="M14" s="680"/>
    </row>
    <row r="15" spans="1:13" s="160" customFormat="1" ht="14" x14ac:dyDescent="0.15"/>
    <row r="16" spans="1:13" s="160" customFormat="1" ht="14" x14ac:dyDescent="0.15"/>
    <row r="17" spans="1:16" s="160" customFormat="1" ht="14" x14ac:dyDescent="0.15">
      <c r="A17" s="493" t="s">
        <v>338</v>
      </c>
      <c r="B17" s="493"/>
      <c r="C17" s="493"/>
      <c r="D17" s="493"/>
      <c r="E17" s="493"/>
      <c r="F17" s="423"/>
      <c r="G17" s="423"/>
      <c r="H17" s="493" t="s">
        <v>378</v>
      </c>
      <c r="I17" s="493"/>
      <c r="J17" s="493"/>
      <c r="K17" s="493"/>
      <c r="L17" s="493"/>
      <c r="M17" s="423"/>
      <c r="N17" s="423"/>
      <c r="O17" s="423"/>
      <c r="P17" s="423"/>
    </row>
    <row r="18" spans="1:16" s="160" customFormat="1" ht="14" x14ac:dyDescent="0.15">
      <c r="A18" s="493" t="s">
        <v>315</v>
      </c>
      <c r="B18" s="493"/>
      <c r="C18" s="493"/>
      <c r="D18" s="493"/>
      <c r="E18" s="493"/>
      <c r="F18" s="423"/>
      <c r="G18" s="423"/>
      <c r="H18" s="423"/>
      <c r="I18" s="423"/>
      <c r="J18" s="423"/>
      <c r="K18" s="423"/>
      <c r="L18" s="423"/>
      <c r="M18" s="169"/>
      <c r="N18" s="169"/>
      <c r="O18" s="169"/>
      <c r="P18" s="169"/>
    </row>
    <row r="19" spans="1:16" s="160" customFormat="1" ht="14" x14ac:dyDescent="0.15">
      <c r="A19" s="532" t="s">
        <v>612</v>
      </c>
      <c r="B19" s="532"/>
      <c r="C19" s="532"/>
      <c r="D19" s="532"/>
      <c r="E19" s="532"/>
      <c r="F19" s="486"/>
      <c r="G19" s="486"/>
      <c r="H19" s="493" t="s">
        <v>613</v>
      </c>
      <c r="I19" s="493"/>
      <c r="J19" s="493"/>
      <c r="K19" s="493"/>
      <c r="L19" s="493"/>
      <c r="M19" s="423"/>
      <c r="N19" s="423"/>
      <c r="O19" s="423"/>
      <c r="P19" s="423"/>
    </row>
    <row r="20" spans="1:16" s="160" customFormat="1" ht="14" x14ac:dyDescent="0.15">
      <c r="A20" s="423"/>
      <c r="B20" s="423"/>
      <c r="C20" s="423"/>
      <c r="D20" s="423"/>
      <c r="E20" s="423"/>
      <c r="F20" s="423"/>
      <c r="G20" s="389"/>
      <c r="H20" s="389"/>
      <c r="I20" s="389"/>
      <c r="J20" s="423"/>
      <c r="K20" s="423"/>
      <c r="L20" s="423"/>
      <c r="M20" s="169"/>
      <c r="N20" s="169"/>
      <c r="O20" s="169"/>
      <c r="P20" s="169"/>
    </row>
    <row r="21" spans="1:16" s="160" customFormat="1" ht="14" x14ac:dyDescent="0.15">
      <c r="A21" s="389"/>
      <c r="B21" s="389"/>
      <c r="C21" s="389"/>
      <c r="D21" s="389"/>
      <c r="E21" s="389"/>
      <c r="F21" s="389"/>
      <c r="G21" s="389"/>
      <c r="H21" s="389"/>
      <c r="I21" s="389"/>
      <c r="J21" s="389"/>
      <c r="K21" s="389"/>
      <c r="L21" s="389"/>
      <c r="M21" s="169"/>
      <c r="N21" s="169"/>
      <c r="O21" s="169"/>
      <c r="P21" s="169"/>
    </row>
    <row r="22" spans="1:16" s="160" customFormat="1" ht="14" x14ac:dyDescent="0.15">
      <c r="A22" s="389"/>
      <c r="B22" s="389"/>
      <c r="C22" s="389"/>
      <c r="D22" s="389"/>
      <c r="E22" s="389"/>
      <c r="F22" s="389"/>
      <c r="G22" s="389"/>
      <c r="H22" s="389"/>
      <c r="I22" s="389"/>
      <c r="J22" s="389"/>
      <c r="K22" s="389"/>
      <c r="L22" s="389"/>
      <c r="M22" s="169"/>
      <c r="N22" s="169"/>
      <c r="O22" s="169"/>
      <c r="P22" s="169"/>
    </row>
    <row r="23" spans="1:16" s="160" customFormat="1" ht="14" x14ac:dyDescent="0.15">
      <c r="A23" s="389"/>
      <c r="B23" s="389"/>
      <c r="C23" s="423"/>
      <c r="D23" s="423"/>
      <c r="E23" s="389"/>
      <c r="F23" s="389"/>
      <c r="G23" s="389"/>
      <c r="H23" s="389"/>
      <c r="I23" s="389"/>
      <c r="J23" s="389"/>
      <c r="K23" s="389"/>
      <c r="L23" s="389"/>
      <c r="M23" s="183"/>
      <c r="N23" s="183"/>
      <c r="O23" s="183"/>
      <c r="P23" s="183"/>
    </row>
    <row r="24" spans="1:16" s="160" customFormat="1" ht="14" x14ac:dyDescent="0.15">
      <c r="A24" s="497" t="s">
        <v>614</v>
      </c>
      <c r="B24" s="497"/>
      <c r="C24" s="497"/>
      <c r="D24" s="497"/>
      <c r="E24" s="497"/>
      <c r="F24" s="168"/>
      <c r="G24" s="168"/>
      <c r="H24" s="497" t="s">
        <v>336</v>
      </c>
      <c r="I24" s="497"/>
      <c r="J24" s="497"/>
      <c r="K24" s="497"/>
      <c r="L24" s="497"/>
      <c r="M24" s="168"/>
      <c r="N24" s="168"/>
      <c r="O24" s="168"/>
      <c r="P24" s="168"/>
    </row>
    <row r="25" spans="1:16" s="160" customFormat="1" ht="14" x14ac:dyDescent="0.15">
      <c r="A25" s="493" t="s">
        <v>615</v>
      </c>
      <c r="B25" s="493"/>
      <c r="C25" s="493"/>
      <c r="D25" s="493"/>
      <c r="E25" s="493"/>
      <c r="F25" s="423"/>
      <c r="G25" s="423"/>
      <c r="H25" s="493" t="s">
        <v>337</v>
      </c>
      <c r="I25" s="493"/>
      <c r="J25" s="493"/>
      <c r="K25" s="493"/>
      <c r="L25" s="493"/>
      <c r="M25" s="423"/>
      <c r="N25" s="423"/>
      <c r="O25" s="423"/>
      <c r="P25" s="423"/>
    </row>
    <row r="26" spans="1:16" s="160" customFormat="1" ht="14" x14ac:dyDescent="0.15">
      <c r="J26" s="166"/>
      <c r="K26" s="166"/>
      <c r="L26" s="166"/>
      <c r="M26" s="166"/>
    </row>
    <row r="27" spans="1:16" s="160" customFormat="1" ht="14" x14ac:dyDescent="0.15"/>
    <row r="28" spans="1:16" s="160" customFormat="1" ht="14" x14ac:dyDescent="0.15"/>
    <row r="29" spans="1:16" s="160" customFormat="1" ht="14" x14ac:dyDescent="0.15"/>
    <row r="30" spans="1:16" s="160" customFormat="1" ht="14" x14ac:dyDescent="0.15"/>
    <row r="31" spans="1:16" s="160" customFormat="1" ht="14" x14ac:dyDescent="0.15"/>
    <row r="32" spans="1:16" s="160" customFormat="1" ht="14" x14ac:dyDescent="0.15"/>
    <row r="33" s="160" customFormat="1" ht="14" x14ac:dyDescent="0.15"/>
    <row r="34" s="160" customFormat="1" ht="14" x14ac:dyDescent="0.15"/>
    <row r="35" s="160" customFormat="1" ht="14" x14ac:dyDescent="0.15"/>
    <row r="36" s="160" customFormat="1" ht="14" x14ac:dyDescent="0.15"/>
    <row r="37" s="160" customFormat="1" ht="14" x14ac:dyDescent="0.15"/>
  </sheetData>
  <mergeCells count="26">
    <mergeCell ref="A24:E24"/>
    <mergeCell ref="A25:E25"/>
    <mergeCell ref="H17:L17"/>
    <mergeCell ref="H19:L19"/>
    <mergeCell ref="H24:L24"/>
    <mergeCell ref="H25:L25"/>
    <mergeCell ref="A18:E18"/>
    <mergeCell ref="A19:E19"/>
    <mergeCell ref="B6:B8"/>
    <mergeCell ref="K6:K8"/>
    <mergeCell ref="A1:M1"/>
    <mergeCell ref="A2:M2"/>
    <mergeCell ref="G6:G8"/>
    <mergeCell ref="H6:I6"/>
    <mergeCell ref="H7:H8"/>
    <mergeCell ref="I7:I8"/>
    <mergeCell ref="C6:C8"/>
    <mergeCell ref="D7:D8"/>
    <mergeCell ref="E7:E8"/>
    <mergeCell ref="A6:A8"/>
    <mergeCell ref="M6:M8"/>
    <mergeCell ref="L6:L8"/>
    <mergeCell ref="D6:E6"/>
    <mergeCell ref="F6:F8"/>
    <mergeCell ref="J6:J8"/>
    <mergeCell ref="A17:E17"/>
  </mergeCells>
  <pageMargins left="1" right="1" top="1.5" bottom="1.5" header="0.75" footer="0.25"/>
  <pageSetup paperSize="5" scale="75" orientation="landscape"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4:F75"/>
  <sheetViews>
    <sheetView workbookViewId="0">
      <selection activeCell="F16" sqref="F16"/>
    </sheetView>
  </sheetViews>
  <sheetFormatPr baseColWidth="10" defaultColWidth="9.1640625" defaultRowHeight="15" x14ac:dyDescent="0.2"/>
  <cols>
    <col min="1" max="1" width="9.1640625" style="193"/>
    <col min="2" max="2" width="5.33203125" style="190" customWidth="1"/>
    <col min="3" max="3" width="10" style="190" bestFit="1" customWidth="1"/>
    <col min="4" max="4" width="11" style="190" customWidth="1"/>
    <col min="5" max="5" width="64.1640625" style="193" bestFit="1" customWidth="1"/>
    <col min="6" max="6" width="13.6640625" style="190" bestFit="1" customWidth="1"/>
    <col min="7" max="8" width="9.1640625" style="193"/>
    <col min="9" max="9" width="33.5" style="193" customWidth="1"/>
    <col min="10" max="16384" width="9.1640625" style="193"/>
  </cols>
  <sheetData>
    <row r="4" spans="2:6" s="186" customFormat="1" x14ac:dyDescent="0.2">
      <c r="B4" s="186" t="s">
        <v>404</v>
      </c>
      <c r="C4" s="186" t="s">
        <v>405</v>
      </c>
      <c r="E4" s="186" t="s">
        <v>406</v>
      </c>
      <c r="F4" s="186" t="s">
        <v>397</v>
      </c>
    </row>
    <row r="5" spans="2:6" s="189" customFormat="1" x14ac:dyDescent="0.2">
      <c r="B5" s="187" t="s">
        <v>407</v>
      </c>
      <c r="C5" s="187"/>
      <c r="D5" s="187"/>
      <c r="E5" s="188" t="s">
        <v>408</v>
      </c>
      <c r="F5" s="187"/>
    </row>
    <row r="6" spans="2:6" x14ac:dyDescent="0.2">
      <c r="B6" s="190">
        <v>1</v>
      </c>
      <c r="C6" s="191" t="s">
        <v>409</v>
      </c>
      <c r="D6" s="192" t="str">
        <f t="shared" ref="D6:D69" si="0">MID(C6,2,7)</f>
        <v>2.02.01</v>
      </c>
      <c r="E6" s="193" t="s">
        <v>410</v>
      </c>
      <c r="F6" s="190">
        <v>10</v>
      </c>
    </row>
    <row r="7" spans="2:6" x14ac:dyDescent="0.2">
      <c r="B7" s="190">
        <v>2</v>
      </c>
      <c r="C7" s="190" t="s">
        <v>411</v>
      </c>
      <c r="D7" s="192" t="str">
        <f t="shared" si="0"/>
        <v>2.02.02</v>
      </c>
      <c r="E7" s="193" t="s">
        <v>412</v>
      </c>
      <c r="F7" s="190">
        <v>8</v>
      </c>
    </row>
    <row r="8" spans="2:6" x14ac:dyDescent="0.2">
      <c r="B8" s="190">
        <v>3</v>
      </c>
      <c r="C8" s="190" t="s">
        <v>413</v>
      </c>
      <c r="D8" s="192" t="str">
        <f t="shared" si="0"/>
        <v>2.02.03</v>
      </c>
      <c r="E8" s="193" t="s">
        <v>414</v>
      </c>
      <c r="F8" s="190">
        <v>7</v>
      </c>
    </row>
    <row r="9" spans="2:6" x14ac:dyDescent="0.2">
      <c r="B9" s="190">
        <v>4</v>
      </c>
      <c r="C9" s="190" t="s">
        <v>415</v>
      </c>
      <c r="D9" s="192" t="str">
        <f t="shared" si="0"/>
        <v>2.03.01</v>
      </c>
      <c r="E9" s="193" t="s">
        <v>416</v>
      </c>
      <c r="F9" s="190">
        <v>7</v>
      </c>
    </row>
    <row r="10" spans="2:6" x14ac:dyDescent="0.2">
      <c r="B10" s="190">
        <v>5</v>
      </c>
      <c r="C10" s="190" t="s">
        <v>417</v>
      </c>
      <c r="D10" s="192" t="str">
        <f t="shared" si="0"/>
        <v>2.03.02</v>
      </c>
      <c r="E10" s="193" t="s">
        <v>418</v>
      </c>
      <c r="F10" s="190">
        <v>2</v>
      </c>
    </row>
    <row r="11" spans="2:6" x14ac:dyDescent="0.2">
      <c r="B11" s="190">
        <v>6</v>
      </c>
      <c r="C11" s="190" t="s">
        <v>419</v>
      </c>
      <c r="D11" s="192" t="str">
        <f t="shared" si="0"/>
        <v>2.03.03</v>
      </c>
      <c r="E11" s="193" t="s">
        <v>420</v>
      </c>
      <c r="F11" s="190">
        <v>10</v>
      </c>
    </row>
    <row r="12" spans="2:6" x14ac:dyDescent="0.2">
      <c r="B12" s="190">
        <v>7</v>
      </c>
      <c r="C12" s="190" t="s">
        <v>421</v>
      </c>
      <c r="D12" s="192" t="str">
        <f t="shared" si="0"/>
        <v>2.03.04</v>
      </c>
      <c r="E12" s="193" t="s">
        <v>422</v>
      </c>
      <c r="F12" s="190">
        <v>3</v>
      </c>
    </row>
    <row r="13" spans="2:6" x14ac:dyDescent="0.2">
      <c r="B13" s="190">
        <v>8</v>
      </c>
      <c r="C13" s="190" t="s">
        <v>423</v>
      </c>
      <c r="D13" s="192" t="str">
        <f t="shared" si="0"/>
        <v>2.03.05</v>
      </c>
      <c r="E13" s="193" t="s">
        <v>424</v>
      </c>
      <c r="F13" s="190">
        <v>20</v>
      </c>
    </row>
    <row r="14" spans="2:6" x14ac:dyDescent="0.2">
      <c r="B14" s="190">
        <v>9</v>
      </c>
      <c r="C14" s="190" t="s">
        <v>425</v>
      </c>
      <c r="D14" s="192" t="str">
        <f t="shared" si="0"/>
        <v>2.04.01</v>
      </c>
      <c r="E14" s="193" t="s">
        <v>426</v>
      </c>
      <c r="F14" s="190">
        <v>10</v>
      </c>
    </row>
    <row r="15" spans="2:6" x14ac:dyDescent="0.2">
      <c r="B15" s="190">
        <v>10</v>
      </c>
      <c r="C15" s="190" t="s">
        <v>427</v>
      </c>
      <c r="D15" s="192" t="str">
        <f t="shared" si="0"/>
        <v>2.04.02</v>
      </c>
      <c r="E15" s="193" t="s">
        <v>428</v>
      </c>
      <c r="F15" s="190">
        <v>5</v>
      </c>
    </row>
    <row r="16" spans="2:6" x14ac:dyDescent="0.2">
      <c r="B16" s="190">
        <v>11</v>
      </c>
      <c r="C16" s="190" t="s">
        <v>429</v>
      </c>
      <c r="D16" s="192" t="str">
        <f t="shared" si="0"/>
        <v>2.04.03</v>
      </c>
      <c r="E16" s="193" t="s">
        <v>430</v>
      </c>
      <c r="F16" s="190">
        <v>5</v>
      </c>
    </row>
    <row r="17" spans="2:6" x14ac:dyDescent="0.2">
      <c r="B17" s="190">
        <v>12</v>
      </c>
      <c r="C17" s="190" t="s">
        <v>431</v>
      </c>
      <c r="D17" s="192" t="str">
        <f t="shared" si="0"/>
        <v>2.05.01</v>
      </c>
      <c r="E17" s="193" t="s">
        <v>432</v>
      </c>
      <c r="F17" s="190">
        <v>4</v>
      </c>
    </row>
    <row r="18" spans="2:6" x14ac:dyDescent="0.2">
      <c r="B18" s="190">
        <v>13</v>
      </c>
      <c r="C18" s="190" t="s">
        <v>433</v>
      </c>
      <c r="D18" s="192" t="str">
        <f t="shared" si="0"/>
        <v>2.05.02</v>
      </c>
      <c r="E18" s="193" t="s">
        <v>434</v>
      </c>
      <c r="F18" s="190">
        <v>4</v>
      </c>
    </row>
    <row r="19" spans="2:6" x14ac:dyDescent="0.2">
      <c r="B19" s="190">
        <v>14</v>
      </c>
      <c r="C19" s="190" t="s">
        <v>435</v>
      </c>
      <c r="D19" s="192" t="str">
        <f t="shared" si="0"/>
        <v>2.06.01</v>
      </c>
      <c r="E19" s="193" t="s">
        <v>436</v>
      </c>
      <c r="F19" s="190">
        <v>5</v>
      </c>
    </row>
    <row r="20" spans="2:6" x14ac:dyDescent="0.2">
      <c r="B20" s="190">
        <v>15</v>
      </c>
      <c r="C20" s="194" t="s">
        <v>437</v>
      </c>
      <c r="D20" s="192" t="str">
        <f t="shared" si="0"/>
        <v>2.06.02</v>
      </c>
      <c r="E20" s="193" t="s">
        <v>438</v>
      </c>
      <c r="F20" s="190">
        <v>5</v>
      </c>
    </row>
    <row r="21" spans="2:6" x14ac:dyDescent="0.2">
      <c r="B21" s="190">
        <v>16</v>
      </c>
      <c r="C21" s="190" t="s">
        <v>439</v>
      </c>
      <c r="D21" s="192" t="str">
        <f t="shared" si="0"/>
        <v>2.06.03</v>
      </c>
      <c r="E21" s="193" t="s">
        <v>440</v>
      </c>
      <c r="F21" s="190">
        <v>4</v>
      </c>
    </row>
    <row r="22" spans="2:6" x14ac:dyDescent="0.2">
      <c r="B22" s="190">
        <v>17</v>
      </c>
      <c r="C22" s="194" t="s">
        <v>441</v>
      </c>
      <c r="D22" s="192" t="str">
        <f t="shared" si="0"/>
        <v>2.06.04</v>
      </c>
      <c r="E22" s="193" t="s">
        <v>442</v>
      </c>
      <c r="F22" s="190">
        <v>5</v>
      </c>
    </row>
    <row r="23" spans="2:6" x14ac:dyDescent="0.2">
      <c r="B23" s="190">
        <v>18</v>
      </c>
      <c r="C23" s="190" t="s">
        <v>443</v>
      </c>
      <c r="D23" s="192" t="str">
        <f t="shared" si="0"/>
        <v>2.07.01</v>
      </c>
      <c r="E23" s="193" t="s">
        <v>444</v>
      </c>
      <c r="F23" s="190">
        <v>5</v>
      </c>
    </row>
    <row r="24" spans="2:6" x14ac:dyDescent="0.2">
      <c r="B24" s="190">
        <v>19</v>
      </c>
      <c r="C24" s="190" t="s">
        <v>445</v>
      </c>
      <c r="D24" s="192" t="str">
        <f t="shared" si="0"/>
        <v>2.07.02</v>
      </c>
      <c r="E24" s="193" t="s">
        <v>446</v>
      </c>
      <c r="F24" s="190">
        <v>5</v>
      </c>
    </row>
    <row r="25" spans="2:6" x14ac:dyDescent="0.2">
      <c r="B25" s="190">
        <v>20</v>
      </c>
      <c r="C25" s="190" t="s">
        <v>447</v>
      </c>
      <c r="D25" s="192" t="str">
        <f t="shared" si="0"/>
        <v>2.07.03</v>
      </c>
      <c r="E25" s="193" t="s">
        <v>448</v>
      </c>
      <c r="F25" s="190">
        <v>10</v>
      </c>
    </row>
    <row r="26" spans="2:6" x14ac:dyDescent="0.2">
      <c r="B26" s="190">
        <v>21</v>
      </c>
      <c r="C26" s="190" t="s">
        <v>449</v>
      </c>
      <c r="D26" s="192" t="str">
        <f t="shared" si="0"/>
        <v>2.08.01</v>
      </c>
      <c r="E26" s="193" t="s">
        <v>450</v>
      </c>
      <c r="F26" s="190">
        <v>5</v>
      </c>
    </row>
    <row r="27" spans="2:6" x14ac:dyDescent="0.2">
      <c r="B27" s="190">
        <v>22</v>
      </c>
      <c r="C27" s="190" t="s">
        <v>451</v>
      </c>
      <c r="D27" s="192" t="str">
        <f t="shared" si="0"/>
        <v>2.08.02</v>
      </c>
      <c r="E27" s="193" t="s">
        <v>452</v>
      </c>
      <c r="F27" s="190">
        <v>5</v>
      </c>
    </row>
    <row r="28" spans="2:6" x14ac:dyDescent="0.2">
      <c r="B28" s="190">
        <v>23</v>
      </c>
      <c r="C28" s="190" t="s">
        <v>453</v>
      </c>
      <c r="D28" s="192" t="str">
        <f t="shared" si="0"/>
        <v>2.09.01</v>
      </c>
      <c r="E28" s="193" t="s">
        <v>454</v>
      </c>
      <c r="F28" s="190">
        <v>8</v>
      </c>
    </row>
    <row r="29" spans="2:6" x14ac:dyDescent="0.2">
      <c r="B29" s="190">
        <v>24</v>
      </c>
      <c r="C29" s="190" t="s">
        <v>455</v>
      </c>
      <c r="D29" s="192" t="str">
        <f t="shared" si="0"/>
        <v>2.09.02</v>
      </c>
      <c r="E29" s="193" t="s">
        <v>456</v>
      </c>
      <c r="F29" s="190">
        <v>10</v>
      </c>
    </row>
    <row r="30" spans="2:6" x14ac:dyDescent="0.2">
      <c r="B30" s="190">
        <v>25</v>
      </c>
      <c r="C30" s="190" t="s">
        <v>457</v>
      </c>
      <c r="D30" s="192" t="str">
        <f t="shared" si="0"/>
        <v>2.09.03</v>
      </c>
      <c r="E30" s="193" t="s">
        <v>458</v>
      </c>
      <c r="F30" s="190">
        <v>15</v>
      </c>
    </row>
    <row r="31" spans="2:6" x14ac:dyDescent="0.2">
      <c r="B31" s="190">
        <v>26</v>
      </c>
      <c r="C31" s="190" t="s">
        <v>459</v>
      </c>
      <c r="D31" s="192" t="str">
        <f t="shared" si="0"/>
        <v>2.09.04</v>
      </c>
      <c r="E31" s="193" t="s">
        <v>460</v>
      </c>
      <c r="F31" s="190">
        <v>15</v>
      </c>
    </row>
    <row r="32" spans="2:6" x14ac:dyDescent="0.2">
      <c r="B32" s="190">
        <v>27</v>
      </c>
      <c r="C32" s="190" t="s">
        <v>461</v>
      </c>
      <c r="D32" s="192" t="str">
        <f t="shared" si="0"/>
        <v>2.09.05</v>
      </c>
      <c r="E32" s="193" t="s">
        <v>462</v>
      </c>
      <c r="F32" s="190">
        <v>10</v>
      </c>
    </row>
    <row r="33" spans="2:6" x14ac:dyDescent="0.2">
      <c r="B33" s="190">
        <v>28</v>
      </c>
      <c r="C33" s="190" t="s">
        <v>463</v>
      </c>
      <c r="D33" s="192" t="str">
        <f t="shared" si="0"/>
        <v>2.09.06</v>
      </c>
      <c r="E33" s="193" t="s">
        <v>464</v>
      </c>
      <c r="F33" s="190">
        <v>10</v>
      </c>
    </row>
    <row r="34" spans="2:6" x14ac:dyDescent="0.2">
      <c r="B34" s="190">
        <v>29</v>
      </c>
      <c r="C34" s="190" t="s">
        <v>465</v>
      </c>
      <c r="D34" s="192" t="str">
        <f t="shared" si="0"/>
        <v>2.09.07</v>
      </c>
      <c r="E34" s="193" t="s">
        <v>466</v>
      </c>
      <c r="F34" s="190">
        <v>7</v>
      </c>
    </row>
    <row r="35" spans="2:6" x14ac:dyDescent="0.2">
      <c r="B35" s="190">
        <v>30</v>
      </c>
      <c r="C35" s="190" t="s">
        <v>467</v>
      </c>
      <c r="D35" s="192" t="str">
        <f t="shared" si="0"/>
        <v>2.09.08</v>
      </c>
      <c r="E35" s="193" t="s">
        <v>468</v>
      </c>
      <c r="F35" s="190">
        <v>15</v>
      </c>
    </row>
    <row r="36" spans="2:6" x14ac:dyDescent="0.2">
      <c r="B36" s="190">
        <v>31</v>
      </c>
      <c r="C36" s="190" t="s">
        <v>469</v>
      </c>
      <c r="D36" s="192" t="str">
        <f t="shared" si="0"/>
        <v>2.10.01</v>
      </c>
      <c r="E36" s="193" t="s">
        <v>470</v>
      </c>
      <c r="F36" s="190">
        <v>10</v>
      </c>
    </row>
    <row r="37" spans="2:6" x14ac:dyDescent="0.2">
      <c r="B37" s="190">
        <v>32</v>
      </c>
      <c r="C37" s="190" t="s">
        <v>471</v>
      </c>
      <c r="D37" s="192" t="str">
        <f t="shared" si="0"/>
        <v>2.10.02</v>
      </c>
      <c r="E37" s="193" t="s">
        <v>472</v>
      </c>
      <c r="F37" s="190">
        <v>3</v>
      </c>
    </row>
    <row r="38" spans="2:6" x14ac:dyDescent="0.2">
      <c r="B38" s="190">
        <v>33</v>
      </c>
      <c r="C38" s="190" t="s">
        <v>473</v>
      </c>
      <c r="D38" s="192" t="str">
        <f t="shared" si="0"/>
        <v>2.10.03</v>
      </c>
      <c r="E38" s="193" t="s">
        <v>474</v>
      </c>
    </row>
    <row r="39" spans="2:6" x14ac:dyDescent="0.2">
      <c r="B39" s="190">
        <v>34</v>
      </c>
      <c r="C39" s="190" t="s">
        <v>475</v>
      </c>
      <c r="D39" s="192" t="str">
        <f t="shared" si="0"/>
        <v>2.10.04</v>
      </c>
      <c r="E39" s="193" t="s">
        <v>476</v>
      </c>
      <c r="F39" s="190">
        <v>5</v>
      </c>
    </row>
    <row r="40" spans="2:6" s="189" customFormat="1" x14ac:dyDescent="0.2">
      <c r="B40" s="187" t="s">
        <v>477</v>
      </c>
      <c r="C40" s="187"/>
      <c r="D40" s="192" t="str">
        <f t="shared" si="0"/>
        <v/>
      </c>
      <c r="E40" s="188" t="s">
        <v>478</v>
      </c>
      <c r="F40" s="187"/>
    </row>
    <row r="41" spans="2:6" x14ac:dyDescent="0.2">
      <c r="B41" s="190">
        <v>1</v>
      </c>
      <c r="C41" s="190" t="s">
        <v>479</v>
      </c>
      <c r="D41" s="192" t="str">
        <f t="shared" si="0"/>
        <v>3.11.01</v>
      </c>
      <c r="E41" s="193" t="s">
        <v>480</v>
      </c>
      <c r="F41" s="190">
        <v>50</v>
      </c>
    </row>
    <row r="42" spans="2:6" x14ac:dyDescent="0.2">
      <c r="B42" s="190">
        <v>2</v>
      </c>
      <c r="C42" s="190" t="s">
        <v>481</v>
      </c>
      <c r="D42" s="192" t="str">
        <f t="shared" si="0"/>
        <v>3.11.02</v>
      </c>
      <c r="E42" s="193" t="s">
        <v>482</v>
      </c>
      <c r="F42" s="190">
        <v>50</v>
      </c>
    </row>
    <row r="43" spans="2:6" x14ac:dyDescent="0.2">
      <c r="B43" s="190">
        <v>3</v>
      </c>
      <c r="C43" s="190" t="s">
        <v>483</v>
      </c>
      <c r="D43" s="192" t="str">
        <f t="shared" si="0"/>
        <v>3.11.03</v>
      </c>
      <c r="E43" s="193" t="s">
        <v>484</v>
      </c>
      <c r="F43" s="190">
        <v>40</v>
      </c>
    </row>
    <row r="44" spans="2:6" x14ac:dyDescent="0.2">
      <c r="B44" s="190">
        <v>4</v>
      </c>
      <c r="C44" s="190" t="s">
        <v>485</v>
      </c>
      <c r="D44" s="192" t="str">
        <f t="shared" si="0"/>
        <v>3.12.01</v>
      </c>
      <c r="E44" s="193" t="s">
        <v>486</v>
      </c>
      <c r="F44" s="190">
        <v>50</v>
      </c>
    </row>
    <row r="45" spans="2:6" x14ac:dyDescent="0.2">
      <c r="B45" s="190">
        <v>5</v>
      </c>
      <c r="C45" s="190" t="s">
        <v>487</v>
      </c>
      <c r="D45" s="192" t="str">
        <f t="shared" si="0"/>
        <v>3.12.05</v>
      </c>
      <c r="E45" s="193" t="s">
        <v>488</v>
      </c>
      <c r="F45" s="190">
        <v>50</v>
      </c>
    </row>
    <row r="46" spans="2:6" x14ac:dyDescent="0.2">
      <c r="B46" s="190">
        <v>6</v>
      </c>
      <c r="C46" s="190" t="s">
        <v>489</v>
      </c>
      <c r="D46" s="192" t="str">
        <f t="shared" si="0"/>
        <v>3.12.03</v>
      </c>
      <c r="E46" s="193" t="s">
        <v>490</v>
      </c>
      <c r="F46" s="190">
        <v>50</v>
      </c>
    </row>
    <row r="47" spans="2:6" x14ac:dyDescent="0.2">
      <c r="B47" s="190">
        <v>7</v>
      </c>
      <c r="C47" s="190" t="s">
        <v>491</v>
      </c>
      <c r="D47" s="192" t="str">
        <f t="shared" si="0"/>
        <v>3.12.04</v>
      </c>
      <c r="E47" s="193" t="s">
        <v>492</v>
      </c>
      <c r="F47" s="190">
        <v>50</v>
      </c>
    </row>
    <row r="48" spans="2:6" x14ac:dyDescent="0.2">
      <c r="B48" s="190">
        <v>8</v>
      </c>
      <c r="C48" s="190" t="s">
        <v>487</v>
      </c>
      <c r="D48" s="192" t="str">
        <f t="shared" si="0"/>
        <v>3.12.05</v>
      </c>
      <c r="E48" s="193" t="s">
        <v>493</v>
      </c>
      <c r="F48" s="190">
        <v>50</v>
      </c>
    </row>
    <row r="49" spans="2:6" x14ac:dyDescent="0.2">
      <c r="B49" s="190">
        <v>9</v>
      </c>
      <c r="C49" s="190" t="s">
        <v>494</v>
      </c>
      <c r="D49" s="192" t="str">
        <f t="shared" si="0"/>
        <v>3.12.06</v>
      </c>
      <c r="E49" s="193" t="s">
        <v>495</v>
      </c>
      <c r="F49" s="190">
        <v>50</v>
      </c>
    </row>
    <row r="50" spans="2:6" x14ac:dyDescent="0.2">
      <c r="B50" s="190">
        <v>10</v>
      </c>
      <c r="C50" s="190" t="s">
        <v>496</v>
      </c>
      <c r="D50" s="192" t="str">
        <f t="shared" si="0"/>
        <v>3.12.07</v>
      </c>
      <c r="E50" s="193" t="s">
        <v>497</v>
      </c>
      <c r="F50" s="190">
        <v>50</v>
      </c>
    </row>
    <row r="51" spans="2:6" x14ac:dyDescent="0.2">
      <c r="B51" s="190">
        <v>11</v>
      </c>
      <c r="C51" s="190" t="s">
        <v>498</v>
      </c>
      <c r="D51" s="192" t="str">
        <f t="shared" si="0"/>
        <v>3.12.08</v>
      </c>
      <c r="E51" s="193" t="s">
        <v>499</v>
      </c>
      <c r="F51" s="190">
        <v>50</v>
      </c>
    </row>
    <row r="52" spans="2:6" s="189" customFormat="1" x14ac:dyDescent="0.2">
      <c r="B52" s="187" t="s">
        <v>500</v>
      </c>
      <c r="C52" s="187"/>
      <c r="D52" s="192" t="str">
        <f t="shared" si="0"/>
        <v/>
      </c>
      <c r="E52" s="188" t="s">
        <v>501</v>
      </c>
      <c r="F52" s="187"/>
    </row>
    <row r="53" spans="2:6" x14ac:dyDescent="0.2">
      <c r="B53" s="190">
        <v>1</v>
      </c>
      <c r="C53" s="190" t="s">
        <v>502</v>
      </c>
      <c r="D53" s="192" t="str">
        <f t="shared" si="0"/>
        <v>4.13.01</v>
      </c>
      <c r="E53" s="193" t="s">
        <v>503</v>
      </c>
      <c r="F53" s="190">
        <v>10</v>
      </c>
    </row>
    <row r="54" spans="2:6" x14ac:dyDescent="0.2">
      <c r="B54" s="190">
        <v>2</v>
      </c>
      <c r="C54" s="190" t="s">
        <v>504</v>
      </c>
      <c r="D54" s="192" t="str">
        <f t="shared" si="0"/>
        <v>4.13.02</v>
      </c>
      <c r="E54" s="193" t="s">
        <v>505</v>
      </c>
      <c r="F54" s="190">
        <v>50</v>
      </c>
    </row>
    <row r="55" spans="2:6" x14ac:dyDescent="0.2">
      <c r="B55" s="190">
        <v>3</v>
      </c>
      <c r="C55" s="190" t="s">
        <v>506</v>
      </c>
      <c r="D55" s="192" t="str">
        <f t="shared" si="0"/>
        <v>4.14.01</v>
      </c>
      <c r="E55" s="193" t="s">
        <v>507</v>
      </c>
      <c r="F55" s="190">
        <v>50</v>
      </c>
    </row>
    <row r="56" spans="2:6" x14ac:dyDescent="0.2">
      <c r="B56" s="190">
        <v>4</v>
      </c>
      <c r="C56" s="190" t="s">
        <v>508</v>
      </c>
      <c r="D56" s="192" t="str">
        <f t="shared" si="0"/>
        <v>4.14.02</v>
      </c>
      <c r="E56" s="193" t="s">
        <v>509</v>
      </c>
      <c r="F56" s="190">
        <v>50</v>
      </c>
    </row>
    <row r="57" spans="2:6" x14ac:dyDescent="0.2">
      <c r="B57" s="190">
        <v>5</v>
      </c>
      <c r="C57" s="190" t="s">
        <v>510</v>
      </c>
      <c r="D57" s="192" t="str">
        <f t="shared" si="0"/>
        <v>4.14.03</v>
      </c>
      <c r="E57" s="193" t="s">
        <v>511</v>
      </c>
      <c r="F57" s="190">
        <v>25</v>
      </c>
    </row>
    <row r="58" spans="2:6" x14ac:dyDescent="0.2">
      <c r="B58" s="190">
        <v>6</v>
      </c>
      <c r="C58" s="190" t="s">
        <v>512</v>
      </c>
      <c r="D58" s="192" t="str">
        <f t="shared" si="0"/>
        <v>4.14.04</v>
      </c>
      <c r="E58" s="193" t="s">
        <v>513</v>
      </c>
      <c r="F58" s="190">
        <v>10</v>
      </c>
    </row>
    <row r="59" spans="2:6" x14ac:dyDescent="0.2">
      <c r="B59" s="190">
        <v>7</v>
      </c>
      <c r="C59" s="190" t="s">
        <v>514</v>
      </c>
      <c r="D59" s="192" t="str">
        <f t="shared" si="0"/>
        <v>4.14.05</v>
      </c>
      <c r="E59" s="193" t="s">
        <v>515</v>
      </c>
      <c r="F59" s="190">
        <v>30</v>
      </c>
    </row>
    <row r="60" spans="2:6" x14ac:dyDescent="0.2">
      <c r="B60" s="190">
        <v>8</v>
      </c>
      <c r="C60" s="190" t="s">
        <v>516</v>
      </c>
      <c r="D60" s="192" t="str">
        <f t="shared" si="0"/>
        <v>4.14.06</v>
      </c>
      <c r="E60" s="193" t="s">
        <v>517</v>
      </c>
      <c r="F60" s="190">
        <v>40</v>
      </c>
    </row>
    <row r="61" spans="2:6" x14ac:dyDescent="0.2">
      <c r="B61" s="190">
        <v>9</v>
      </c>
      <c r="C61" s="190" t="s">
        <v>518</v>
      </c>
      <c r="D61" s="192" t="str">
        <f t="shared" si="0"/>
        <v>4.14.07</v>
      </c>
      <c r="E61" s="193" t="s">
        <v>519</v>
      </c>
      <c r="F61" s="190">
        <v>40</v>
      </c>
    </row>
    <row r="62" spans="2:6" x14ac:dyDescent="0.2">
      <c r="B62" s="190">
        <v>10</v>
      </c>
      <c r="C62" s="190" t="s">
        <v>520</v>
      </c>
      <c r="D62" s="192" t="str">
        <f t="shared" si="0"/>
        <v>4.14.08</v>
      </c>
      <c r="E62" s="193" t="s">
        <v>521</v>
      </c>
      <c r="F62" s="190">
        <v>40</v>
      </c>
    </row>
    <row r="63" spans="2:6" x14ac:dyDescent="0.2">
      <c r="B63" s="190">
        <v>11</v>
      </c>
      <c r="C63" s="190" t="s">
        <v>522</v>
      </c>
      <c r="D63" s="192" t="str">
        <f t="shared" si="0"/>
        <v>4.15.01</v>
      </c>
      <c r="E63" s="193" t="s">
        <v>523</v>
      </c>
      <c r="F63" s="190">
        <v>30</v>
      </c>
    </row>
    <row r="64" spans="2:6" x14ac:dyDescent="0.2">
      <c r="B64" s="190">
        <v>12</v>
      </c>
      <c r="C64" s="190" t="s">
        <v>524</v>
      </c>
      <c r="D64" s="192" t="str">
        <f t="shared" si="0"/>
        <v>4.15.02</v>
      </c>
      <c r="E64" s="193" t="s">
        <v>525</v>
      </c>
      <c r="F64" s="190">
        <v>30</v>
      </c>
    </row>
    <row r="65" spans="2:6" x14ac:dyDescent="0.2">
      <c r="B65" s="190">
        <v>13</v>
      </c>
      <c r="C65" s="190" t="s">
        <v>526</v>
      </c>
      <c r="D65" s="192" t="str">
        <f t="shared" si="0"/>
        <v>4.15.03</v>
      </c>
      <c r="E65" s="193" t="s">
        <v>527</v>
      </c>
      <c r="F65" s="190">
        <v>10</v>
      </c>
    </row>
    <row r="66" spans="2:6" x14ac:dyDescent="0.2">
      <c r="B66" s="190">
        <v>14</v>
      </c>
      <c r="C66" s="190" t="s">
        <v>528</v>
      </c>
      <c r="D66" s="192" t="str">
        <f t="shared" si="0"/>
        <v>4.15.04</v>
      </c>
      <c r="E66" s="193" t="s">
        <v>529</v>
      </c>
      <c r="F66" s="190">
        <v>10</v>
      </c>
    </row>
    <row r="67" spans="2:6" x14ac:dyDescent="0.2">
      <c r="B67" s="190">
        <v>15</v>
      </c>
      <c r="C67" s="190" t="s">
        <v>530</v>
      </c>
      <c r="D67" s="192" t="str">
        <f t="shared" si="0"/>
        <v>4.15.05</v>
      </c>
      <c r="E67" s="193" t="s">
        <v>531</v>
      </c>
      <c r="F67" s="190">
        <v>40</v>
      </c>
    </row>
    <row r="68" spans="2:6" x14ac:dyDescent="0.2">
      <c r="B68" s="190">
        <v>16</v>
      </c>
      <c r="C68" s="190" t="s">
        <v>532</v>
      </c>
      <c r="D68" s="192" t="str">
        <f t="shared" si="0"/>
        <v>4.15.06</v>
      </c>
      <c r="E68" s="193" t="s">
        <v>533</v>
      </c>
      <c r="F68" s="190">
        <v>40</v>
      </c>
    </row>
    <row r="69" spans="2:6" x14ac:dyDescent="0.2">
      <c r="B69" s="190">
        <v>17</v>
      </c>
      <c r="C69" s="190" t="s">
        <v>534</v>
      </c>
      <c r="D69" s="192" t="str">
        <f t="shared" si="0"/>
        <v>4.15.07</v>
      </c>
      <c r="E69" s="193" t="s">
        <v>535</v>
      </c>
      <c r="F69" s="190">
        <v>30</v>
      </c>
    </row>
    <row r="70" spans="2:6" x14ac:dyDescent="0.2">
      <c r="B70" s="190">
        <v>18</v>
      </c>
      <c r="C70" s="190" t="s">
        <v>536</v>
      </c>
      <c r="D70" s="192" t="str">
        <f t="shared" ref="D70:D75" si="1">MID(C70,2,7)</f>
        <v>4.15.08</v>
      </c>
      <c r="E70" s="193" t="s">
        <v>537</v>
      </c>
      <c r="F70" s="190">
        <v>30</v>
      </c>
    </row>
    <row r="71" spans="2:6" x14ac:dyDescent="0.2">
      <c r="B71" s="190">
        <v>19</v>
      </c>
      <c r="C71" s="190" t="s">
        <v>538</v>
      </c>
      <c r="D71" s="192" t="str">
        <f t="shared" si="1"/>
        <v>4.15.09</v>
      </c>
      <c r="E71" s="193" t="s">
        <v>539</v>
      </c>
      <c r="F71" s="190">
        <v>20</v>
      </c>
    </row>
    <row r="72" spans="2:6" x14ac:dyDescent="0.2">
      <c r="B72" s="190">
        <v>20</v>
      </c>
      <c r="C72" s="190" t="s">
        <v>540</v>
      </c>
      <c r="D72" s="192" t="str">
        <f t="shared" si="1"/>
        <v>4.16.01</v>
      </c>
      <c r="E72" s="193" t="s">
        <v>541</v>
      </c>
      <c r="F72" s="190">
        <v>30</v>
      </c>
    </row>
    <row r="73" spans="2:6" x14ac:dyDescent="0.2">
      <c r="B73" s="190">
        <v>21</v>
      </c>
      <c r="C73" s="190" t="s">
        <v>542</v>
      </c>
      <c r="D73" s="192" t="str">
        <f t="shared" si="1"/>
        <v>4.16.02</v>
      </c>
      <c r="E73" s="193" t="s">
        <v>543</v>
      </c>
      <c r="F73" s="190">
        <v>40</v>
      </c>
    </row>
    <row r="74" spans="2:6" x14ac:dyDescent="0.2">
      <c r="B74" s="190">
        <v>22</v>
      </c>
      <c r="C74" s="190" t="s">
        <v>544</v>
      </c>
      <c r="D74" s="192" t="str">
        <f t="shared" si="1"/>
        <v>4.16.03</v>
      </c>
      <c r="E74" s="193" t="s">
        <v>545</v>
      </c>
      <c r="F74" s="190">
        <v>20</v>
      </c>
    </row>
    <row r="75" spans="2:6" x14ac:dyDescent="0.2">
      <c r="B75" s="190">
        <v>23</v>
      </c>
      <c r="C75" s="190" t="s">
        <v>546</v>
      </c>
      <c r="D75" s="192" t="str">
        <f t="shared" si="1"/>
        <v>4.16.04</v>
      </c>
      <c r="E75" s="193" t="s">
        <v>547</v>
      </c>
      <c r="F75" s="190">
        <v>30</v>
      </c>
    </row>
  </sheetData>
  <autoFilter ref="B4:F75" xr:uid="{00000000-0009-0000-0000-00000A000000}"/>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144"/>
  <sheetViews>
    <sheetView zoomScale="86" zoomScaleNormal="86" zoomScaleSheetLayoutView="64" workbookViewId="0">
      <pane xSplit="10" ySplit="2" topLeftCell="K3" activePane="bottomRight" state="frozen"/>
      <selection pane="topRight" activeCell="K1" sqref="K1"/>
      <selection pane="bottomLeft" activeCell="A3" sqref="A3"/>
      <selection pane="bottomRight" activeCell="AK24" sqref="AK24"/>
    </sheetView>
  </sheetViews>
  <sheetFormatPr baseColWidth="10" defaultColWidth="8.83203125" defaultRowHeight="15" x14ac:dyDescent="0.2"/>
  <cols>
    <col min="1" max="1" width="5.33203125" customWidth="1"/>
    <col min="2" max="2" width="24.6640625" hidden="1" customWidth="1"/>
    <col min="3" max="3" width="19.5" style="111" customWidth="1"/>
    <col min="4" max="4" width="27.1640625" customWidth="1"/>
    <col min="5" max="5" width="17.5" hidden="1" customWidth="1"/>
    <col min="6" max="6" width="9.1640625" customWidth="1"/>
    <col min="7" max="10" width="9.1640625" hidden="1" customWidth="1"/>
    <col min="11" max="11" width="17.1640625" style="111" customWidth="1"/>
    <col min="12" max="12" width="9.1640625" customWidth="1"/>
    <col min="13" max="13" width="19.83203125" style="111" customWidth="1"/>
    <col min="14" max="14" width="10.1640625" customWidth="1"/>
    <col min="15" max="15" width="9.1640625" customWidth="1"/>
    <col min="16" max="16" width="14.83203125" customWidth="1"/>
    <col min="17" max="17" width="16.6640625" bestFit="1" customWidth="1"/>
    <col min="18" max="18" width="11.83203125" bestFit="1" customWidth="1"/>
    <col min="19" max="19" width="11.5" hidden="1" customWidth="1"/>
    <col min="20" max="36" width="9.1640625" hidden="1" customWidth="1"/>
    <col min="37" max="37" width="10.5" customWidth="1"/>
    <col min="38" max="38" width="10.1640625" customWidth="1"/>
    <col min="39" max="41" width="9.1640625" hidden="1" customWidth="1"/>
    <col min="42" max="42" width="21.5" style="26" customWidth="1"/>
    <col min="43" max="43" width="11" hidden="1" customWidth="1"/>
    <col min="44" max="44" width="15.33203125" hidden="1" customWidth="1"/>
    <col min="45" max="45" width="7" hidden="1" customWidth="1"/>
    <col min="46" max="46" width="11.5" hidden="1" customWidth="1"/>
    <col min="47" max="47" width="14.83203125" hidden="1" customWidth="1"/>
    <col min="48" max="48" width="10.5" hidden="1" customWidth="1"/>
    <col min="49" max="50" width="8.83203125" hidden="1" customWidth="1"/>
    <col min="51" max="51" width="15" style="105" hidden="1" customWidth="1"/>
    <col min="52" max="52" width="14.83203125" style="105" hidden="1" customWidth="1"/>
    <col min="53" max="53" width="0" style="105" hidden="1" customWidth="1"/>
    <col min="54" max="54" width="11" bestFit="1" customWidth="1"/>
  </cols>
  <sheetData>
    <row r="1" spans="1:53" ht="26" x14ac:dyDescent="0.3">
      <c r="A1" s="505" t="s">
        <v>323</v>
      </c>
      <c r="B1" s="505"/>
      <c r="C1" s="505"/>
      <c r="D1" s="505"/>
      <c r="E1" s="505"/>
      <c r="F1" s="505"/>
      <c r="G1" s="505"/>
      <c r="H1" s="505"/>
      <c r="I1" s="505"/>
      <c r="J1" s="505"/>
      <c r="K1" s="505"/>
      <c r="L1" s="505"/>
      <c r="M1" s="505"/>
      <c r="N1" s="505"/>
      <c r="O1" s="505"/>
      <c r="P1" s="505"/>
      <c r="Q1" s="505"/>
      <c r="R1" s="505"/>
      <c r="S1" s="505"/>
      <c r="T1" s="505"/>
      <c r="U1" s="505"/>
      <c r="V1" s="505"/>
      <c r="W1" s="505"/>
      <c r="X1" s="505"/>
      <c r="Y1" s="505"/>
      <c r="Z1" s="505"/>
      <c r="AA1" s="505"/>
      <c r="AB1" s="505"/>
      <c r="AC1" s="505"/>
      <c r="AD1" s="505"/>
      <c r="AE1" s="505"/>
      <c r="AF1" s="505"/>
      <c r="AG1" s="505"/>
      <c r="AH1" s="505"/>
      <c r="AI1" s="505"/>
      <c r="AJ1" s="505"/>
      <c r="AK1" s="505"/>
      <c r="AL1" s="505"/>
      <c r="AM1" s="505"/>
      <c r="AN1" s="505"/>
      <c r="AO1" s="505"/>
      <c r="AP1" s="505"/>
      <c r="AQ1" s="505"/>
      <c r="AR1" s="505"/>
      <c r="AS1" s="505"/>
      <c r="AT1" s="505"/>
      <c r="AU1" s="505"/>
      <c r="AV1" s="19"/>
      <c r="AW1" s="19"/>
      <c r="AX1" s="19"/>
    </row>
    <row r="2" spans="1:53" ht="21.75" customHeight="1" x14ac:dyDescent="0.3">
      <c r="A2" s="505" t="s">
        <v>324</v>
      </c>
      <c r="B2" s="505"/>
      <c r="C2" s="505"/>
      <c r="D2" s="505"/>
      <c r="E2" s="505"/>
      <c r="F2" s="505"/>
      <c r="G2" s="505"/>
      <c r="H2" s="505"/>
      <c r="I2" s="505"/>
      <c r="J2" s="505"/>
      <c r="K2" s="505"/>
      <c r="L2" s="505"/>
      <c r="M2" s="505"/>
      <c r="N2" s="505"/>
      <c r="O2" s="505"/>
      <c r="P2" s="505"/>
      <c r="Q2" s="505"/>
      <c r="R2" s="505"/>
      <c r="S2" s="505"/>
      <c r="T2" s="505"/>
      <c r="U2" s="505"/>
      <c r="V2" s="505"/>
      <c r="W2" s="505"/>
      <c r="X2" s="505"/>
      <c r="Y2" s="505"/>
      <c r="Z2" s="505"/>
      <c r="AA2" s="505"/>
      <c r="AB2" s="505"/>
      <c r="AC2" s="505"/>
      <c r="AD2" s="505"/>
      <c r="AE2" s="505"/>
      <c r="AF2" s="505"/>
      <c r="AG2" s="505"/>
      <c r="AH2" s="505"/>
      <c r="AI2" s="505"/>
      <c r="AJ2" s="505"/>
      <c r="AK2" s="505"/>
      <c r="AL2" s="505"/>
      <c r="AM2" s="505"/>
      <c r="AN2" s="505"/>
      <c r="AO2" s="505"/>
      <c r="AP2" s="505"/>
      <c r="AQ2" s="505"/>
      <c r="AR2" s="505"/>
      <c r="AS2" s="505"/>
      <c r="AT2" s="505"/>
      <c r="AU2" s="505"/>
      <c r="AV2" s="20"/>
      <c r="AW2" s="20"/>
      <c r="AX2" s="20"/>
    </row>
    <row r="3" spans="1:53" ht="10.5" customHeight="1" x14ac:dyDescent="0.3">
      <c r="A3" s="20"/>
      <c r="B3" s="20"/>
      <c r="C3" s="17"/>
      <c r="D3" s="20"/>
      <c r="E3" s="20"/>
      <c r="F3" s="20"/>
      <c r="G3" s="20"/>
      <c r="H3" s="20"/>
      <c r="I3" s="20"/>
      <c r="J3" s="20"/>
      <c r="K3" s="17"/>
      <c r="L3" s="20"/>
      <c r="M3" s="17"/>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row>
    <row r="4" spans="1:53" ht="26" x14ac:dyDescent="0.3">
      <c r="A4" s="30"/>
      <c r="B4" s="19"/>
      <c r="C4" s="16" t="s">
        <v>325</v>
      </c>
      <c r="D4" s="19"/>
      <c r="E4" s="19"/>
      <c r="F4" s="19"/>
      <c r="G4" s="19"/>
      <c r="H4" s="19"/>
      <c r="I4" s="19"/>
      <c r="J4" s="19"/>
      <c r="K4" s="16"/>
      <c r="L4" s="19"/>
      <c r="M4" s="16"/>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59"/>
      <c r="AQ4" s="19"/>
      <c r="AR4" s="19"/>
      <c r="AS4" s="19"/>
      <c r="AT4" s="19"/>
      <c r="AU4" s="19"/>
      <c r="AV4" s="19"/>
      <c r="AW4" s="19"/>
      <c r="AX4" s="19"/>
    </row>
    <row r="5" spans="1:53" x14ac:dyDescent="0.2">
      <c r="AP5" s="109"/>
      <c r="AQ5" s="1"/>
      <c r="AR5" s="1"/>
      <c r="AS5" s="1"/>
      <c r="AT5" s="1"/>
      <c r="AU5" s="1"/>
      <c r="AV5" s="1"/>
      <c r="AW5" s="1"/>
      <c r="AX5" s="1"/>
    </row>
    <row r="6" spans="1:53" ht="28.5" customHeight="1" x14ac:dyDescent="0.2">
      <c r="A6" s="506" t="s">
        <v>0</v>
      </c>
      <c r="B6" s="507" t="s">
        <v>1</v>
      </c>
      <c r="C6" s="508" t="s">
        <v>3</v>
      </c>
      <c r="D6" s="508" t="s">
        <v>2</v>
      </c>
      <c r="E6" s="508" t="s">
        <v>3</v>
      </c>
      <c r="F6" s="508" t="s">
        <v>4</v>
      </c>
      <c r="G6" s="508" t="s">
        <v>5</v>
      </c>
      <c r="H6" s="508"/>
      <c r="I6" s="508"/>
      <c r="J6" s="508"/>
      <c r="K6" s="509" t="s">
        <v>6</v>
      </c>
      <c r="L6" s="508" t="s">
        <v>7</v>
      </c>
      <c r="M6" s="508" t="s">
        <v>8</v>
      </c>
      <c r="N6" s="518" t="s">
        <v>21</v>
      </c>
      <c r="O6" s="508" t="s">
        <v>9</v>
      </c>
      <c r="P6" s="508"/>
      <c r="Q6" s="508"/>
      <c r="R6" s="508"/>
      <c r="S6" s="508"/>
      <c r="T6" s="508" t="s">
        <v>10</v>
      </c>
      <c r="U6" s="508"/>
      <c r="V6" s="508"/>
      <c r="W6" s="508" t="s">
        <v>11</v>
      </c>
      <c r="X6" s="508"/>
      <c r="Y6" s="508" t="s">
        <v>12</v>
      </c>
      <c r="Z6" s="508" t="s">
        <v>13</v>
      </c>
      <c r="AA6" s="508"/>
      <c r="AB6" s="508" t="s">
        <v>14</v>
      </c>
      <c r="AC6" s="508"/>
      <c r="AD6" s="508"/>
      <c r="AE6" s="508" t="s">
        <v>15</v>
      </c>
      <c r="AF6" s="508"/>
      <c r="AG6" s="506" t="s">
        <v>16</v>
      </c>
      <c r="AH6" s="518" t="s">
        <v>17</v>
      </c>
      <c r="AI6" s="518" t="s">
        <v>18</v>
      </c>
      <c r="AJ6" s="518" t="s">
        <v>19</v>
      </c>
      <c r="AK6" s="508" t="s">
        <v>20</v>
      </c>
      <c r="AL6" s="518" t="s">
        <v>21</v>
      </c>
      <c r="AM6" s="22" t="s">
        <v>22</v>
      </c>
      <c r="AN6" s="23"/>
      <c r="AO6" s="23"/>
      <c r="AP6" s="519" t="s">
        <v>322</v>
      </c>
      <c r="AQ6" s="512" t="s">
        <v>23</v>
      </c>
      <c r="AR6" s="512" t="s">
        <v>24</v>
      </c>
      <c r="AS6" s="512"/>
      <c r="AT6" s="512"/>
      <c r="AU6" s="513" t="s">
        <v>25</v>
      </c>
      <c r="AV6" s="516" t="s">
        <v>26</v>
      </c>
      <c r="AW6" s="516"/>
      <c r="AX6" s="516"/>
    </row>
    <row r="7" spans="1:53" ht="15" customHeight="1" x14ac:dyDescent="0.2">
      <c r="A7" s="506"/>
      <c r="B7" s="507"/>
      <c r="C7" s="508"/>
      <c r="D7" s="508"/>
      <c r="E7" s="508"/>
      <c r="F7" s="508"/>
      <c r="G7" s="517" t="s">
        <v>27</v>
      </c>
      <c r="H7" s="517" t="s">
        <v>28</v>
      </c>
      <c r="I7" s="517"/>
      <c r="J7" s="517" t="s">
        <v>29</v>
      </c>
      <c r="K7" s="510"/>
      <c r="L7" s="508"/>
      <c r="M7" s="508"/>
      <c r="N7" s="518"/>
      <c r="O7" s="517" t="s">
        <v>30</v>
      </c>
      <c r="P7" s="517" t="s">
        <v>31</v>
      </c>
      <c r="Q7" s="517" t="s">
        <v>32</v>
      </c>
      <c r="R7" s="517" t="s">
        <v>33</v>
      </c>
      <c r="S7" s="517" t="s">
        <v>34</v>
      </c>
      <c r="T7" s="508" t="s">
        <v>35</v>
      </c>
      <c r="U7" s="508" t="s">
        <v>36</v>
      </c>
      <c r="V7" s="508" t="s">
        <v>37</v>
      </c>
      <c r="W7" s="517" t="s">
        <v>38</v>
      </c>
      <c r="X7" s="517" t="s">
        <v>9</v>
      </c>
      <c r="Y7" s="508"/>
      <c r="Z7" s="508" t="s">
        <v>39</v>
      </c>
      <c r="AA7" s="508" t="s">
        <v>40</v>
      </c>
      <c r="AB7" s="508" t="s">
        <v>41</v>
      </c>
      <c r="AC7" s="508" t="s">
        <v>42</v>
      </c>
      <c r="AD7" s="508" t="s">
        <v>8</v>
      </c>
      <c r="AE7" s="517" t="s">
        <v>43</v>
      </c>
      <c r="AF7" s="517" t="s">
        <v>44</v>
      </c>
      <c r="AG7" s="506"/>
      <c r="AH7" s="518"/>
      <c r="AI7" s="518"/>
      <c r="AJ7" s="518"/>
      <c r="AK7" s="508"/>
      <c r="AL7" s="518"/>
      <c r="AM7" s="24" t="s">
        <v>45</v>
      </c>
      <c r="AN7" s="24" t="s">
        <v>46</v>
      </c>
      <c r="AO7" s="24" t="s">
        <v>47</v>
      </c>
      <c r="AP7" s="520"/>
      <c r="AQ7" s="512"/>
      <c r="AR7" s="512" t="s">
        <v>48</v>
      </c>
      <c r="AS7" s="528" t="s">
        <v>49</v>
      </c>
      <c r="AT7" s="528" t="s">
        <v>50</v>
      </c>
      <c r="AU7" s="514"/>
      <c r="AV7" s="512" t="s">
        <v>51</v>
      </c>
      <c r="AW7" s="522" t="s">
        <v>52</v>
      </c>
      <c r="AX7" s="523"/>
    </row>
    <row r="8" spans="1:53" ht="16" x14ac:dyDescent="0.2">
      <c r="A8" s="506"/>
      <c r="B8" s="507"/>
      <c r="C8" s="508"/>
      <c r="D8" s="508"/>
      <c r="E8" s="508"/>
      <c r="F8" s="508"/>
      <c r="G8" s="517"/>
      <c r="H8" s="2" t="s">
        <v>38</v>
      </c>
      <c r="I8" s="2" t="s">
        <v>9</v>
      </c>
      <c r="J8" s="517"/>
      <c r="K8" s="511"/>
      <c r="L8" s="508"/>
      <c r="M8" s="508"/>
      <c r="N8" s="518"/>
      <c r="O8" s="517"/>
      <c r="P8" s="517"/>
      <c r="Q8" s="517"/>
      <c r="R8" s="517"/>
      <c r="S8" s="517"/>
      <c r="T8" s="508"/>
      <c r="U8" s="508"/>
      <c r="V8" s="508"/>
      <c r="W8" s="517"/>
      <c r="X8" s="517"/>
      <c r="Y8" s="508"/>
      <c r="Z8" s="508"/>
      <c r="AA8" s="508"/>
      <c r="AB8" s="508"/>
      <c r="AC8" s="508"/>
      <c r="AD8" s="508"/>
      <c r="AE8" s="517"/>
      <c r="AF8" s="517"/>
      <c r="AG8" s="506"/>
      <c r="AH8" s="518"/>
      <c r="AI8" s="518"/>
      <c r="AJ8" s="518"/>
      <c r="AK8" s="508"/>
      <c r="AL8" s="518"/>
      <c r="AM8" s="25"/>
      <c r="AN8" s="25"/>
      <c r="AO8" s="25"/>
      <c r="AP8" s="521"/>
      <c r="AQ8" s="512"/>
      <c r="AR8" s="512"/>
      <c r="AS8" s="528"/>
      <c r="AT8" s="528"/>
      <c r="AU8" s="515"/>
      <c r="AV8" s="512"/>
      <c r="AW8" s="112" t="s">
        <v>53</v>
      </c>
      <c r="AX8" s="3" t="s">
        <v>54</v>
      </c>
    </row>
    <row r="9" spans="1:53" ht="15.75" customHeight="1" x14ac:dyDescent="0.2">
      <c r="A9" s="11">
        <v>1</v>
      </c>
      <c r="B9" s="11">
        <v>2</v>
      </c>
      <c r="C9" s="11">
        <v>2</v>
      </c>
      <c r="D9" s="11">
        <v>3</v>
      </c>
      <c r="E9" s="11">
        <v>4</v>
      </c>
      <c r="F9" s="11">
        <v>4</v>
      </c>
      <c r="G9" s="11">
        <v>6</v>
      </c>
      <c r="H9" s="11">
        <v>7</v>
      </c>
      <c r="I9" s="11">
        <v>8</v>
      </c>
      <c r="J9" s="11">
        <v>9</v>
      </c>
      <c r="K9" s="11">
        <v>5</v>
      </c>
      <c r="L9" s="11">
        <v>6</v>
      </c>
      <c r="M9" s="11">
        <v>7</v>
      </c>
      <c r="N9" s="11">
        <v>8</v>
      </c>
      <c r="O9" s="11">
        <v>9</v>
      </c>
      <c r="P9" s="11">
        <v>10</v>
      </c>
      <c r="Q9" s="11">
        <v>11</v>
      </c>
      <c r="R9" s="11">
        <v>12</v>
      </c>
      <c r="S9" s="11">
        <v>13</v>
      </c>
      <c r="T9" s="11">
        <v>18</v>
      </c>
      <c r="U9" s="11">
        <v>19</v>
      </c>
      <c r="V9" s="11">
        <v>20</v>
      </c>
      <c r="W9" s="11">
        <v>21</v>
      </c>
      <c r="X9" s="11">
        <v>22</v>
      </c>
      <c r="Y9" s="11">
        <v>23</v>
      </c>
      <c r="Z9" s="11">
        <v>24</v>
      </c>
      <c r="AA9" s="11">
        <v>25</v>
      </c>
      <c r="AB9" s="11">
        <v>26</v>
      </c>
      <c r="AC9" s="11">
        <v>27</v>
      </c>
      <c r="AD9" s="11">
        <v>28</v>
      </c>
      <c r="AE9" s="11">
        <v>29</v>
      </c>
      <c r="AF9" s="11">
        <v>30</v>
      </c>
      <c r="AG9" s="11">
        <v>31</v>
      </c>
      <c r="AH9" s="11">
        <v>32</v>
      </c>
      <c r="AI9" s="11">
        <v>33</v>
      </c>
      <c r="AJ9" s="11">
        <v>34</v>
      </c>
      <c r="AK9" s="11">
        <v>14</v>
      </c>
      <c r="AL9" s="11">
        <v>36</v>
      </c>
      <c r="AM9" s="11">
        <v>37</v>
      </c>
      <c r="AN9" s="11">
        <v>38</v>
      </c>
      <c r="AO9" s="11">
        <v>39</v>
      </c>
      <c r="AP9" s="11">
        <v>15</v>
      </c>
      <c r="AQ9" s="11">
        <v>41</v>
      </c>
      <c r="AR9" s="11">
        <v>42</v>
      </c>
      <c r="AS9" s="11">
        <v>43</v>
      </c>
      <c r="AT9" s="11">
        <v>44</v>
      </c>
      <c r="AU9" s="11">
        <v>16</v>
      </c>
      <c r="AV9" s="11">
        <v>46</v>
      </c>
      <c r="AW9" s="11">
        <v>47</v>
      </c>
      <c r="AX9" s="11">
        <v>48</v>
      </c>
    </row>
    <row r="10" spans="1:53" s="21" customFormat="1" x14ac:dyDescent="0.2">
      <c r="A10" s="32">
        <v>1</v>
      </c>
      <c r="B10" s="33" t="s">
        <v>55</v>
      </c>
      <c r="C10" s="34"/>
      <c r="D10" s="35"/>
      <c r="E10" s="35"/>
      <c r="F10" s="35"/>
      <c r="G10" s="35"/>
      <c r="H10" s="35"/>
      <c r="I10" s="35"/>
      <c r="J10" s="35"/>
      <c r="K10" s="34"/>
      <c r="L10" s="35"/>
      <c r="M10" s="34"/>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110"/>
      <c r="AQ10" s="35"/>
      <c r="AR10" s="35"/>
      <c r="AS10" s="35"/>
      <c r="AT10" s="35"/>
      <c r="AU10" s="35"/>
      <c r="AV10" s="5"/>
      <c r="AW10" s="5"/>
      <c r="AX10" s="5"/>
      <c r="AY10" s="106"/>
      <c r="AZ10" s="107">
        <f>IF(AP10&lt;300000,AP10,"0")</f>
        <v>0</v>
      </c>
      <c r="BA10" s="106"/>
    </row>
    <row r="11" spans="1:53" x14ac:dyDescent="0.2">
      <c r="A11" s="42"/>
      <c r="B11" s="43"/>
      <c r="C11" s="44"/>
      <c r="D11" s="45"/>
      <c r="E11" s="45"/>
      <c r="F11" s="45"/>
      <c r="G11" s="45"/>
      <c r="H11" s="45"/>
      <c r="I11" s="45"/>
      <c r="J11" s="45"/>
      <c r="K11" s="44"/>
      <c r="L11" s="45"/>
      <c r="M11" s="44"/>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
      <c r="AW11" s="4"/>
      <c r="AX11" s="4"/>
      <c r="AZ11" s="107">
        <f t="shared" ref="AZ11:AZ73" si="0">IF(AP11&lt;300000,AP11,"0")</f>
        <v>0</v>
      </c>
    </row>
    <row r="12" spans="1:53" ht="18.75" customHeight="1" x14ac:dyDescent="0.2">
      <c r="A12" s="46" t="s">
        <v>61</v>
      </c>
      <c r="B12" s="47" t="s">
        <v>62</v>
      </c>
      <c r="C12" s="48"/>
      <c r="D12" s="47" t="s">
        <v>62</v>
      </c>
      <c r="E12" s="31"/>
      <c r="F12" s="31"/>
      <c r="G12" s="31"/>
      <c r="H12" s="31"/>
      <c r="I12" s="31"/>
      <c r="J12" s="31"/>
      <c r="K12" s="48"/>
      <c r="L12" s="31"/>
      <c r="M12" s="48"/>
      <c r="N12" s="49"/>
      <c r="O12" s="31"/>
      <c r="P12" s="31"/>
      <c r="Q12" s="31"/>
      <c r="R12" s="31"/>
      <c r="S12" s="31"/>
      <c r="T12" s="31"/>
      <c r="U12" s="31"/>
      <c r="V12" s="31"/>
      <c r="W12" s="31"/>
      <c r="X12" s="31"/>
      <c r="Y12" s="31"/>
      <c r="Z12" s="31"/>
      <c r="AA12" s="31"/>
      <c r="AB12" s="31"/>
      <c r="AC12" s="31"/>
      <c r="AD12" s="31"/>
      <c r="AE12" s="31"/>
      <c r="AF12" s="31"/>
      <c r="AG12" s="31"/>
      <c r="AH12" s="31"/>
      <c r="AI12" s="31"/>
      <c r="AJ12" s="49"/>
      <c r="AK12" s="49"/>
      <c r="AL12" s="49"/>
      <c r="AM12" s="31"/>
      <c r="AN12" s="31"/>
      <c r="AO12" s="31"/>
      <c r="AP12" s="104">
        <f>AP13+AP16+AP19+AP22+AP25+AP117+AP120+AP123+AP126+AP129</f>
        <v>231181472.22</v>
      </c>
      <c r="AQ12" s="31"/>
      <c r="AR12" s="31"/>
      <c r="AS12" s="31"/>
      <c r="AT12" s="31"/>
      <c r="AU12" s="31"/>
      <c r="AV12" s="7"/>
      <c r="AW12" s="6"/>
      <c r="AX12" s="6"/>
      <c r="AZ12" s="107" t="str">
        <f t="shared" si="0"/>
        <v>0</v>
      </c>
    </row>
    <row r="13" spans="1:53" ht="20.25" customHeight="1" x14ac:dyDescent="0.2">
      <c r="A13" s="46" t="s">
        <v>63</v>
      </c>
      <c r="B13" s="51" t="s">
        <v>64</v>
      </c>
      <c r="C13" s="52"/>
      <c r="D13" s="51" t="s">
        <v>64</v>
      </c>
      <c r="E13" s="53"/>
      <c r="F13" s="53"/>
      <c r="G13" s="54"/>
      <c r="H13" s="54"/>
      <c r="I13" s="54"/>
      <c r="J13" s="54"/>
      <c r="K13" s="52"/>
      <c r="L13" s="53"/>
      <c r="M13" s="52"/>
      <c r="N13" s="49"/>
      <c r="O13" s="53"/>
      <c r="P13" s="53"/>
      <c r="Q13" s="53"/>
      <c r="R13" s="53"/>
      <c r="S13" s="53"/>
      <c r="T13" s="54"/>
      <c r="U13" s="54"/>
      <c r="V13" s="54"/>
      <c r="W13" s="54"/>
      <c r="X13" s="54"/>
      <c r="Y13" s="54"/>
      <c r="Z13" s="54"/>
      <c r="AA13" s="54"/>
      <c r="AB13" s="54"/>
      <c r="AC13" s="54"/>
      <c r="AD13" s="54"/>
      <c r="AE13" s="54"/>
      <c r="AF13" s="54"/>
      <c r="AG13" s="54"/>
      <c r="AH13" s="54"/>
      <c r="AI13" s="54"/>
      <c r="AJ13" s="49"/>
      <c r="AK13" s="49"/>
      <c r="AL13" s="49"/>
      <c r="AM13" s="54"/>
      <c r="AN13" s="54"/>
      <c r="AO13" s="54"/>
      <c r="AP13" s="55">
        <v>0</v>
      </c>
      <c r="AQ13" s="53"/>
      <c r="AR13" s="53"/>
      <c r="AS13" s="53"/>
      <c r="AT13" s="53"/>
      <c r="AU13" s="53"/>
      <c r="AV13" s="9"/>
      <c r="AW13" s="8"/>
      <c r="AX13" s="8"/>
      <c r="AZ13" s="107">
        <f t="shared" si="0"/>
        <v>0</v>
      </c>
    </row>
    <row r="14" spans="1:53" x14ac:dyDescent="0.2">
      <c r="A14" s="46"/>
      <c r="B14" s="51" t="s">
        <v>65</v>
      </c>
      <c r="C14" s="52"/>
      <c r="D14" s="53"/>
      <c r="E14" s="53"/>
      <c r="F14" s="53"/>
      <c r="G14" s="54"/>
      <c r="H14" s="54"/>
      <c r="I14" s="54"/>
      <c r="J14" s="54"/>
      <c r="K14" s="52"/>
      <c r="L14" s="53"/>
      <c r="M14" s="52"/>
      <c r="N14" s="49"/>
      <c r="O14" s="53"/>
      <c r="P14" s="53"/>
      <c r="Q14" s="53"/>
      <c r="R14" s="53"/>
      <c r="S14" s="53"/>
      <c r="T14" s="54"/>
      <c r="U14" s="54"/>
      <c r="V14" s="54"/>
      <c r="W14" s="54"/>
      <c r="X14" s="54"/>
      <c r="Y14" s="54"/>
      <c r="Z14" s="54"/>
      <c r="AA14" s="54"/>
      <c r="AB14" s="54"/>
      <c r="AC14" s="54"/>
      <c r="AD14" s="54"/>
      <c r="AE14" s="54"/>
      <c r="AF14" s="54"/>
      <c r="AG14" s="54"/>
      <c r="AH14" s="54"/>
      <c r="AI14" s="54"/>
      <c r="AJ14" s="49"/>
      <c r="AK14" s="49"/>
      <c r="AL14" s="49"/>
      <c r="AM14" s="54"/>
      <c r="AN14" s="54"/>
      <c r="AO14" s="54"/>
      <c r="AP14" s="53"/>
      <c r="AQ14" s="53"/>
      <c r="AR14" s="53"/>
      <c r="AS14" s="53"/>
      <c r="AT14" s="53"/>
      <c r="AU14" s="53"/>
      <c r="AV14" s="9"/>
      <c r="AW14" s="8"/>
      <c r="AX14" s="8"/>
      <c r="AZ14" s="107">
        <f t="shared" si="0"/>
        <v>0</v>
      </c>
    </row>
    <row r="15" spans="1:53" x14ac:dyDescent="0.2">
      <c r="A15" s="46"/>
      <c r="B15" s="51"/>
      <c r="C15" s="52"/>
      <c r="D15" s="53"/>
      <c r="E15" s="53"/>
      <c r="F15" s="53"/>
      <c r="G15" s="54"/>
      <c r="H15" s="54"/>
      <c r="I15" s="54"/>
      <c r="J15" s="54"/>
      <c r="K15" s="52"/>
      <c r="L15" s="53"/>
      <c r="M15" s="52"/>
      <c r="N15" s="49"/>
      <c r="O15" s="53"/>
      <c r="P15" s="53"/>
      <c r="Q15" s="53"/>
      <c r="R15" s="53"/>
      <c r="S15" s="53"/>
      <c r="T15" s="54"/>
      <c r="U15" s="54"/>
      <c r="V15" s="54"/>
      <c r="W15" s="54"/>
      <c r="X15" s="54"/>
      <c r="Y15" s="54"/>
      <c r="Z15" s="54"/>
      <c r="AA15" s="54"/>
      <c r="AB15" s="54"/>
      <c r="AC15" s="54"/>
      <c r="AD15" s="54"/>
      <c r="AE15" s="54"/>
      <c r="AF15" s="54"/>
      <c r="AG15" s="54"/>
      <c r="AH15" s="54"/>
      <c r="AI15" s="54"/>
      <c r="AJ15" s="49"/>
      <c r="AK15" s="49"/>
      <c r="AL15" s="49"/>
      <c r="AM15" s="54"/>
      <c r="AN15" s="54"/>
      <c r="AO15" s="54"/>
      <c r="AP15" s="53"/>
      <c r="AQ15" s="53"/>
      <c r="AR15" s="53"/>
      <c r="AS15" s="53"/>
      <c r="AT15" s="53"/>
      <c r="AU15" s="53"/>
      <c r="AV15" s="9"/>
      <c r="AW15" s="8"/>
      <c r="AX15" s="8"/>
      <c r="AZ15" s="107">
        <f t="shared" si="0"/>
        <v>0</v>
      </c>
    </row>
    <row r="16" spans="1:53" ht="21.75" customHeight="1" x14ac:dyDescent="0.2">
      <c r="A16" s="46" t="s">
        <v>66</v>
      </c>
      <c r="B16" s="56" t="s">
        <v>67</v>
      </c>
      <c r="C16" s="114"/>
      <c r="D16" s="56" t="s">
        <v>67</v>
      </c>
      <c r="E16" s="31"/>
      <c r="F16" s="31"/>
      <c r="G16" s="31"/>
      <c r="H16" s="31"/>
      <c r="I16" s="31"/>
      <c r="J16" s="31"/>
      <c r="K16" s="48"/>
      <c r="L16" s="31"/>
      <c r="M16" s="48"/>
      <c r="N16" s="49"/>
      <c r="O16" s="31"/>
      <c r="P16" s="31"/>
      <c r="Q16" s="31"/>
      <c r="R16" s="31"/>
      <c r="S16" s="31"/>
      <c r="T16" s="31"/>
      <c r="U16" s="31"/>
      <c r="V16" s="31"/>
      <c r="W16" s="31"/>
      <c r="X16" s="31"/>
      <c r="Y16" s="31"/>
      <c r="Z16" s="31"/>
      <c r="AA16" s="31"/>
      <c r="AB16" s="31"/>
      <c r="AC16" s="31"/>
      <c r="AD16" s="31"/>
      <c r="AE16" s="31"/>
      <c r="AF16" s="31"/>
      <c r="AG16" s="31"/>
      <c r="AH16" s="31"/>
      <c r="AI16" s="31"/>
      <c r="AJ16" s="49"/>
      <c r="AK16" s="49"/>
      <c r="AL16" s="49"/>
      <c r="AM16" s="31"/>
      <c r="AN16" s="31"/>
      <c r="AO16" s="31"/>
      <c r="AP16" s="57">
        <f>SUM(AP17:AP17)</f>
        <v>169312222.22</v>
      </c>
      <c r="AQ16" s="31"/>
      <c r="AR16" s="31"/>
      <c r="AS16" s="31"/>
      <c r="AT16" s="31"/>
      <c r="AU16" s="31"/>
      <c r="AV16" s="7"/>
      <c r="AW16" s="6"/>
      <c r="AX16" s="6"/>
      <c r="AZ16" s="107" t="str">
        <f t="shared" si="0"/>
        <v>0</v>
      </c>
    </row>
    <row r="17" spans="1:54" ht="30" x14ac:dyDescent="0.2">
      <c r="A17" s="48">
        <v>2</v>
      </c>
      <c r="B17" s="51"/>
      <c r="C17" s="119" t="s">
        <v>358</v>
      </c>
      <c r="D17" s="120" t="s">
        <v>359</v>
      </c>
      <c r="E17" s="53"/>
      <c r="F17" s="121" t="s">
        <v>339</v>
      </c>
      <c r="G17" s="54"/>
      <c r="H17" s="54"/>
      <c r="I17" s="54"/>
      <c r="J17" s="54"/>
      <c r="K17" s="122" t="s">
        <v>360</v>
      </c>
      <c r="L17" s="53"/>
      <c r="M17" s="87" t="s">
        <v>71</v>
      </c>
      <c r="N17" s="123">
        <v>2007</v>
      </c>
      <c r="O17" s="53"/>
      <c r="P17" s="124" t="s">
        <v>361</v>
      </c>
      <c r="Q17" s="53" t="s">
        <v>362</v>
      </c>
      <c r="R17" s="53" t="s">
        <v>363</v>
      </c>
      <c r="S17" s="53"/>
      <c r="T17" s="54"/>
      <c r="U17" s="54"/>
      <c r="V17" s="54"/>
      <c r="W17" s="54"/>
      <c r="X17" s="54"/>
      <c r="Y17" s="54"/>
      <c r="Z17" s="54"/>
      <c r="AA17" s="54"/>
      <c r="AB17" s="54"/>
      <c r="AC17" s="54"/>
      <c r="AD17" s="54"/>
      <c r="AE17" s="54"/>
      <c r="AF17" s="54"/>
      <c r="AG17" s="54"/>
      <c r="AH17" s="54"/>
      <c r="AI17" s="54"/>
      <c r="AJ17" s="113"/>
      <c r="AK17" s="113" t="s">
        <v>75</v>
      </c>
      <c r="AL17" s="49">
        <v>2007</v>
      </c>
      <c r="AM17" s="54"/>
      <c r="AN17" s="54"/>
      <c r="AO17" s="54"/>
      <c r="AP17" s="125">
        <v>169312222.22</v>
      </c>
      <c r="AQ17" s="53"/>
      <c r="AR17" s="53"/>
      <c r="AS17" s="53"/>
      <c r="AT17" s="53"/>
      <c r="AU17" s="53"/>
      <c r="AV17" s="9"/>
      <c r="AW17" s="8"/>
      <c r="AX17" s="8"/>
      <c r="AZ17" s="107" t="str">
        <f t="shared" si="0"/>
        <v>0</v>
      </c>
    </row>
    <row r="18" spans="1:54" x14ac:dyDescent="0.2">
      <c r="A18" s="46"/>
      <c r="B18" s="51"/>
      <c r="C18" s="52"/>
      <c r="D18" s="53"/>
      <c r="E18" s="53"/>
      <c r="F18" s="53"/>
      <c r="G18" s="54"/>
      <c r="H18" s="54"/>
      <c r="I18" s="54"/>
      <c r="J18" s="54"/>
      <c r="K18" s="52"/>
      <c r="L18" s="53"/>
      <c r="M18" s="52"/>
      <c r="N18" s="49"/>
      <c r="O18" s="53"/>
      <c r="P18" s="53"/>
      <c r="Q18" s="53"/>
      <c r="R18" s="53"/>
      <c r="S18" s="53"/>
      <c r="T18" s="54"/>
      <c r="U18" s="54"/>
      <c r="V18" s="54"/>
      <c r="W18" s="54"/>
      <c r="X18" s="54"/>
      <c r="Y18" s="54"/>
      <c r="Z18" s="54"/>
      <c r="AA18" s="54"/>
      <c r="AB18" s="54"/>
      <c r="AC18" s="54"/>
      <c r="AD18" s="54"/>
      <c r="AE18" s="54"/>
      <c r="AF18" s="54"/>
      <c r="AG18" s="54"/>
      <c r="AH18" s="54"/>
      <c r="AI18" s="54"/>
      <c r="AJ18" s="113"/>
      <c r="AK18" s="49"/>
      <c r="AL18" s="49"/>
      <c r="AM18" s="54"/>
      <c r="AN18" s="54"/>
      <c r="AO18" s="54"/>
      <c r="AP18" s="53"/>
      <c r="AQ18" s="53"/>
      <c r="AR18" s="53"/>
      <c r="AS18" s="53"/>
      <c r="AT18" s="53"/>
      <c r="AU18" s="53"/>
      <c r="AV18" s="9"/>
      <c r="AW18" s="8"/>
      <c r="AX18" s="8"/>
      <c r="AZ18" s="107">
        <f t="shared" si="0"/>
        <v>0</v>
      </c>
    </row>
    <row r="19" spans="1:54" x14ac:dyDescent="0.2">
      <c r="A19" s="46" t="s">
        <v>118</v>
      </c>
      <c r="B19" s="51" t="s">
        <v>119</v>
      </c>
      <c r="C19" s="52"/>
      <c r="D19" s="51" t="s">
        <v>119</v>
      </c>
      <c r="E19" s="53"/>
      <c r="F19" s="53"/>
      <c r="G19" s="54"/>
      <c r="H19" s="54"/>
      <c r="I19" s="54"/>
      <c r="J19" s="54"/>
      <c r="K19" s="52"/>
      <c r="L19" s="53"/>
      <c r="M19" s="52"/>
      <c r="N19" s="49"/>
      <c r="O19" s="53"/>
      <c r="P19" s="53"/>
      <c r="Q19" s="53"/>
      <c r="R19" s="53"/>
      <c r="S19" s="53"/>
      <c r="T19" s="54"/>
      <c r="U19" s="54"/>
      <c r="V19" s="54"/>
      <c r="W19" s="54"/>
      <c r="X19" s="54"/>
      <c r="Y19" s="54"/>
      <c r="Z19" s="54"/>
      <c r="AA19" s="54"/>
      <c r="AB19" s="54"/>
      <c r="AC19" s="54"/>
      <c r="AD19" s="54"/>
      <c r="AE19" s="54"/>
      <c r="AF19" s="54"/>
      <c r="AG19" s="54"/>
      <c r="AH19" s="54"/>
      <c r="AI19" s="54"/>
      <c r="AJ19" s="63"/>
      <c r="AK19" s="49"/>
      <c r="AL19" s="49"/>
      <c r="AM19" s="54"/>
      <c r="AN19" s="54"/>
      <c r="AO19" s="54"/>
      <c r="AP19" s="55">
        <v>0</v>
      </c>
      <c r="AQ19" s="53"/>
      <c r="AR19" s="53"/>
      <c r="AS19" s="53"/>
      <c r="AT19" s="53"/>
      <c r="AU19" s="53"/>
      <c r="AV19" s="9"/>
      <c r="AW19" s="8"/>
      <c r="AX19" s="8"/>
      <c r="AZ19" s="107">
        <f t="shared" si="0"/>
        <v>0</v>
      </c>
    </row>
    <row r="20" spans="1:54" x14ac:dyDescent="0.2">
      <c r="A20" s="46"/>
      <c r="B20" s="51" t="s">
        <v>65</v>
      </c>
      <c r="C20" s="52"/>
      <c r="D20" s="64"/>
      <c r="E20" s="53"/>
      <c r="F20" s="524" t="s">
        <v>60</v>
      </c>
      <c r="G20" s="525"/>
      <c r="H20" s="525"/>
      <c r="I20" s="525"/>
      <c r="J20" s="525"/>
      <c r="K20" s="525"/>
      <c r="L20" s="525"/>
      <c r="M20" s="525"/>
      <c r="N20" s="525"/>
      <c r="O20" s="526"/>
      <c r="P20" s="53"/>
      <c r="Q20" s="53"/>
      <c r="R20" s="53"/>
      <c r="S20" s="53"/>
      <c r="T20" s="54"/>
      <c r="U20" s="54"/>
      <c r="V20" s="54"/>
      <c r="W20" s="54"/>
      <c r="X20" s="54"/>
      <c r="Y20" s="54"/>
      <c r="Z20" s="54"/>
      <c r="AA20" s="54"/>
      <c r="AB20" s="54"/>
      <c r="AC20" s="54"/>
      <c r="AD20" s="54"/>
      <c r="AE20" s="54"/>
      <c r="AF20" s="54"/>
      <c r="AG20" s="54"/>
      <c r="AH20" s="54"/>
      <c r="AI20" s="54"/>
      <c r="AJ20" s="63"/>
      <c r="AK20" s="49"/>
      <c r="AL20" s="49"/>
      <c r="AM20" s="54"/>
      <c r="AN20" s="54"/>
      <c r="AO20" s="54"/>
      <c r="AP20" s="53"/>
      <c r="AQ20" s="53"/>
      <c r="AR20" s="53"/>
      <c r="AS20" s="53"/>
      <c r="AT20" s="53"/>
      <c r="AU20" s="53"/>
      <c r="AV20" s="9"/>
      <c r="AW20" s="8"/>
      <c r="AX20" s="8"/>
      <c r="AZ20" s="107">
        <f t="shared" si="0"/>
        <v>0</v>
      </c>
    </row>
    <row r="21" spans="1:54" x14ac:dyDescent="0.2">
      <c r="A21" s="46"/>
      <c r="B21" s="51"/>
      <c r="C21" s="52"/>
      <c r="D21" s="53"/>
      <c r="E21" s="53"/>
      <c r="F21" s="53"/>
      <c r="G21" s="54"/>
      <c r="H21" s="54"/>
      <c r="I21" s="54"/>
      <c r="J21" s="54"/>
      <c r="K21" s="52"/>
      <c r="L21" s="53"/>
      <c r="M21" s="52"/>
      <c r="N21" s="49"/>
      <c r="O21" s="53"/>
      <c r="P21" s="53"/>
      <c r="Q21" s="53"/>
      <c r="R21" s="53"/>
      <c r="S21" s="53"/>
      <c r="T21" s="54"/>
      <c r="U21" s="54"/>
      <c r="V21" s="54"/>
      <c r="W21" s="54"/>
      <c r="X21" s="54"/>
      <c r="Y21" s="54"/>
      <c r="Z21" s="54"/>
      <c r="AA21" s="54"/>
      <c r="AB21" s="54"/>
      <c r="AC21" s="54"/>
      <c r="AD21" s="54"/>
      <c r="AE21" s="54"/>
      <c r="AF21" s="54"/>
      <c r="AG21" s="54"/>
      <c r="AH21" s="54"/>
      <c r="AI21" s="54"/>
      <c r="AJ21" s="63"/>
      <c r="AK21" s="49"/>
      <c r="AL21" s="49"/>
      <c r="AM21" s="54"/>
      <c r="AN21" s="54"/>
      <c r="AO21" s="54"/>
      <c r="AP21" s="53"/>
      <c r="AQ21" s="53"/>
      <c r="AR21" s="53"/>
      <c r="AS21" s="53"/>
      <c r="AT21" s="53"/>
      <c r="AU21" s="53"/>
      <c r="AV21" s="9"/>
      <c r="AW21" s="8"/>
      <c r="AX21" s="8"/>
      <c r="AZ21" s="107">
        <f t="shared" si="0"/>
        <v>0</v>
      </c>
    </row>
    <row r="22" spans="1:54" ht="30" x14ac:dyDescent="0.2">
      <c r="A22" s="46" t="s">
        <v>120</v>
      </c>
      <c r="B22" s="51" t="s">
        <v>121</v>
      </c>
      <c r="C22" s="52"/>
      <c r="D22" s="56" t="s">
        <v>121</v>
      </c>
      <c r="E22" s="53"/>
      <c r="F22" s="53"/>
      <c r="G22" s="54"/>
      <c r="H22" s="54"/>
      <c r="I22" s="54"/>
      <c r="J22" s="54"/>
      <c r="K22" s="52"/>
      <c r="L22" s="53"/>
      <c r="M22" s="52"/>
      <c r="N22" s="49"/>
      <c r="O22" s="53"/>
      <c r="P22" s="53"/>
      <c r="Q22" s="53"/>
      <c r="R22" s="53"/>
      <c r="S22" s="53"/>
      <c r="T22" s="54"/>
      <c r="U22" s="54"/>
      <c r="V22" s="54"/>
      <c r="W22" s="54"/>
      <c r="X22" s="54"/>
      <c r="Y22" s="54"/>
      <c r="Z22" s="54"/>
      <c r="AA22" s="54"/>
      <c r="AB22" s="54"/>
      <c r="AC22" s="54"/>
      <c r="AD22" s="54"/>
      <c r="AE22" s="54"/>
      <c r="AF22" s="54"/>
      <c r="AG22" s="54"/>
      <c r="AH22" s="54"/>
      <c r="AI22" s="54"/>
      <c r="AJ22" s="54"/>
      <c r="AK22" s="49"/>
      <c r="AL22" s="49"/>
      <c r="AM22" s="54"/>
      <c r="AN22" s="54"/>
      <c r="AO22" s="54"/>
      <c r="AP22" s="55">
        <v>0</v>
      </c>
      <c r="AQ22" s="53"/>
      <c r="AR22" s="53"/>
      <c r="AS22" s="53"/>
      <c r="AT22" s="53"/>
      <c r="AU22" s="53"/>
      <c r="AV22" s="9"/>
      <c r="AW22" s="8"/>
      <c r="AX22" s="8"/>
      <c r="AY22" s="105" t="s">
        <v>369</v>
      </c>
      <c r="AZ22" s="107">
        <f t="shared" si="0"/>
        <v>0</v>
      </c>
    </row>
    <row r="23" spans="1:54" x14ac:dyDescent="0.2">
      <c r="A23" s="85"/>
      <c r="B23" s="86" t="s">
        <v>65</v>
      </c>
      <c r="C23" s="87"/>
      <c r="D23" s="96"/>
      <c r="E23" s="88"/>
      <c r="F23" s="527" t="s">
        <v>60</v>
      </c>
      <c r="G23" s="527"/>
      <c r="H23" s="527"/>
      <c r="I23" s="527"/>
      <c r="J23" s="527"/>
      <c r="K23" s="527"/>
      <c r="L23" s="527"/>
      <c r="M23" s="527"/>
      <c r="N23" s="527"/>
      <c r="O23" s="527"/>
      <c r="P23" s="88"/>
      <c r="Q23" s="88"/>
      <c r="R23" s="88"/>
      <c r="S23" s="88"/>
      <c r="T23" s="89"/>
      <c r="U23" s="89"/>
      <c r="V23" s="89"/>
      <c r="W23" s="89"/>
      <c r="X23" s="89"/>
      <c r="Y23" s="89"/>
      <c r="Z23" s="89"/>
      <c r="AA23" s="89"/>
      <c r="AB23" s="89"/>
      <c r="AC23" s="89"/>
      <c r="AD23" s="89"/>
      <c r="AE23" s="89"/>
      <c r="AF23" s="89"/>
      <c r="AG23" s="89"/>
      <c r="AH23" s="89"/>
      <c r="AI23" s="89"/>
      <c r="AJ23" s="89"/>
      <c r="AK23" s="90"/>
      <c r="AL23" s="90"/>
      <c r="AM23" s="89"/>
      <c r="AN23" s="89"/>
      <c r="AO23" s="89"/>
      <c r="AP23" s="88"/>
      <c r="AQ23" s="88"/>
      <c r="AR23" s="88"/>
      <c r="AS23" s="88"/>
      <c r="AT23" s="88"/>
      <c r="AU23" s="88"/>
      <c r="AV23" s="9"/>
      <c r="AW23" s="8"/>
      <c r="AX23" s="8"/>
      <c r="AZ23" s="107">
        <f t="shared" si="0"/>
        <v>0</v>
      </c>
    </row>
    <row r="24" spans="1:54" x14ac:dyDescent="0.2">
      <c r="A24" s="65"/>
      <c r="B24" s="66"/>
      <c r="C24" s="67"/>
      <c r="D24" s="68"/>
      <c r="E24" s="68"/>
      <c r="F24" s="68"/>
      <c r="G24" s="69"/>
      <c r="H24" s="69"/>
      <c r="I24" s="69"/>
      <c r="J24" s="69"/>
      <c r="K24" s="67"/>
      <c r="L24" s="68"/>
      <c r="M24" s="67"/>
      <c r="N24" s="70"/>
      <c r="O24" s="68"/>
      <c r="P24" s="68"/>
      <c r="Q24" s="68"/>
      <c r="R24" s="68"/>
      <c r="S24" s="68"/>
      <c r="T24" s="69"/>
      <c r="U24" s="69"/>
      <c r="V24" s="69"/>
      <c r="W24" s="69"/>
      <c r="X24" s="69"/>
      <c r="Y24" s="69"/>
      <c r="Z24" s="69"/>
      <c r="AA24" s="69"/>
      <c r="AB24" s="69"/>
      <c r="AC24" s="69"/>
      <c r="AD24" s="69"/>
      <c r="AE24" s="69"/>
      <c r="AF24" s="69"/>
      <c r="AG24" s="69"/>
      <c r="AH24" s="69"/>
      <c r="AI24" s="69"/>
      <c r="AJ24" s="69"/>
      <c r="AK24" s="70"/>
      <c r="AL24" s="70"/>
      <c r="AM24" s="69"/>
      <c r="AN24" s="69"/>
      <c r="AO24" s="69"/>
      <c r="AP24" s="68"/>
      <c r="AQ24" s="68"/>
      <c r="AR24" s="68"/>
      <c r="AS24" s="68"/>
      <c r="AT24" s="68"/>
      <c r="AU24" s="68"/>
      <c r="AV24" s="9"/>
      <c r="AW24" s="8"/>
      <c r="AX24" s="8"/>
      <c r="AZ24" s="107">
        <f t="shared" si="0"/>
        <v>0</v>
      </c>
    </row>
    <row r="25" spans="1:54" ht="30" x14ac:dyDescent="0.2">
      <c r="A25" s="46" t="s">
        <v>122</v>
      </c>
      <c r="B25" s="51" t="s">
        <v>123</v>
      </c>
      <c r="C25" s="52"/>
      <c r="D25" s="56" t="s">
        <v>123</v>
      </c>
      <c r="E25" s="53"/>
      <c r="F25" s="53"/>
      <c r="G25" s="54"/>
      <c r="H25" s="54"/>
      <c r="I25" s="54"/>
      <c r="J25" s="54"/>
      <c r="K25" s="52"/>
      <c r="L25" s="53"/>
      <c r="M25" s="52"/>
      <c r="N25" s="49"/>
      <c r="O25" s="53"/>
      <c r="P25" s="53"/>
      <c r="Q25" s="53"/>
      <c r="R25" s="53"/>
      <c r="S25" s="53"/>
      <c r="T25" s="54"/>
      <c r="U25" s="54"/>
      <c r="V25" s="54"/>
      <c r="W25" s="54"/>
      <c r="X25" s="54"/>
      <c r="Y25" s="54"/>
      <c r="Z25" s="54"/>
      <c r="AA25" s="54"/>
      <c r="AB25" s="54"/>
      <c r="AC25" s="54"/>
      <c r="AD25" s="54"/>
      <c r="AE25" s="54"/>
      <c r="AF25" s="54"/>
      <c r="AG25" s="54"/>
      <c r="AH25" s="54"/>
      <c r="AI25" s="54"/>
      <c r="AJ25" s="54"/>
      <c r="AK25" s="49"/>
      <c r="AL25" s="49"/>
      <c r="AM25" s="54"/>
      <c r="AN25" s="54"/>
      <c r="AO25" s="54"/>
      <c r="AP25" s="91">
        <f>SUBTOTAL(9,AP26:AP114)</f>
        <v>61869250</v>
      </c>
      <c r="AQ25" s="53"/>
      <c r="AR25" s="53"/>
      <c r="AS25" s="53"/>
      <c r="AT25" s="53"/>
      <c r="AU25" s="125"/>
      <c r="AV25" s="9"/>
      <c r="AW25" s="8"/>
      <c r="AX25" s="8"/>
      <c r="AY25"/>
      <c r="AZ25" s="108"/>
    </row>
    <row r="26" spans="1:54" x14ac:dyDescent="0.2">
      <c r="A26" s="46">
        <v>1</v>
      </c>
      <c r="B26" s="51"/>
      <c r="C26" s="126" t="s">
        <v>340</v>
      </c>
      <c r="D26" s="53" t="s">
        <v>135</v>
      </c>
      <c r="E26" s="53" t="s">
        <v>143</v>
      </c>
      <c r="F26" s="127" t="s">
        <v>339</v>
      </c>
      <c r="G26" s="54"/>
      <c r="H26" s="54"/>
      <c r="I26" s="54"/>
      <c r="J26" s="54"/>
      <c r="K26" s="52" t="s">
        <v>126</v>
      </c>
      <c r="L26" s="53"/>
      <c r="M26" s="52" t="s">
        <v>137</v>
      </c>
      <c r="N26" s="52">
        <v>1996</v>
      </c>
      <c r="O26" s="53"/>
      <c r="P26" s="53"/>
      <c r="Q26" s="53"/>
      <c r="R26" s="53"/>
      <c r="S26" s="53"/>
      <c r="T26" s="54"/>
      <c r="U26" s="54"/>
      <c r="V26" s="54"/>
      <c r="W26" s="54"/>
      <c r="X26" s="54"/>
      <c r="Y26" s="54"/>
      <c r="Z26" s="54"/>
      <c r="AA26" s="54"/>
      <c r="AB26" s="54"/>
      <c r="AC26" s="54"/>
      <c r="AD26" s="54"/>
      <c r="AE26" s="54"/>
      <c r="AF26" s="54"/>
      <c r="AG26" s="54"/>
      <c r="AH26" s="54"/>
      <c r="AI26" s="54"/>
      <c r="AJ26" s="54"/>
      <c r="AK26" s="52" t="s">
        <v>75</v>
      </c>
      <c r="AL26" s="52">
        <v>1996</v>
      </c>
      <c r="AM26" s="54"/>
      <c r="AN26" s="54"/>
      <c r="AO26" s="54"/>
      <c r="AP26" s="92">
        <v>1040000</v>
      </c>
      <c r="AQ26" s="52" t="s">
        <v>77</v>
      </c>
      <c r="AR26" s="53" t="s">
        <v>128</v>
      </c>
      <c r="AS26" s="53" t="s">
        <v>103</v>
      </c>
      <c r="AT26" s="53" t="s">
        <v>108</v>
      </c>
      <c r="AU26" s="53" t="s">
        <v>135</v>
      </c>
      <c r="AV26" s="9" t="s">
        <v>129</v>
      </c>
      <c r="AW26" s="8"/>
      <c r="AX26" s="8"/>
      <c r="AY26" s="128" t="s">
        <v>77</v>
      </c>
      <c r="AZ26" s="107" t="str">
        <f t="shared" si="0"/>
        <v>0</v>
      </c>
    </row>
    <row r="27" spans="1:54" s="118" customFormat="1" x14ac:dyDescent="0.2">
      <c r="A27" s="129">
        <v>2</v>
      </c>
      <c r="B27" s="130"/>
      <c r="C27" s="131" t="s">
        <v>342</v>
      </c>
      <c r="D27" s="132" t="s">
        <v>146</v>
      </c>
      <c r="E27" s="132" t="s">
        <v>145</v>
      </c>
      <c r="F27" s="139" t="s">
        <v>339</v>
      </c>
      <c r="G27" s="133"/>
      <c r="H27" s="133"/>
      <c r="I27" s="133"/>
      <c r="J27" s="133"/>
      <c r="K27" s="131" t="s">
        <v>126</v>
      </c>
      <c r="L27" s="132"/>
      <c r="M27" s="131" t="s">
        <v>137</v>
      </c>
      <c r="N27" s="131">
        <v>1996</v>
      </c>
      <c r="O27" s="132"/>
      <c r="P27" s="132"/>
      <c r="Q27" s="132"/>
      <c r="R27" s="132"/>
      <c r="S27" s="132"/>
      <c r="T27" s="133"/>
      <c r="U27" s="133"/>
      <c r="V27" s="133"/>
      <c r="W27" s="133"/>
      <c r="X27" s="133"/>
      <c r="Y27" s="133"/>
      <c r="Z27" s="133"/>
      <c r="AA27" s="133"/>
      <c r="AB27" s="133"/>
      <c r="AC27" s="133"/>
      <c r="AD27" s="133"/>
      <c r="AE27" s="133"/>
      <c r="AF27" s="133"/>
      <c r="AG27" s="133"/>
      <c r="AH27" s="133"/>
      <c r="AI27" s="133"/>
      <c r="AJ27" s="133"/>
      <c r="AK27" s="131" t="s">
        <v>75</v>
      </c>
      <c r="AL27" s="131">
        <v>1996</v>
      </c>
      <c r="AM27" s="133"/>
      <c r="AN27" s="133"/>
      <c r="AO27" s="133"/>
      <c r="AP27" s="134">
        <v>390000</v>
      </c>
      <c r="AQ27" s="131" t="s">
        <v>77</v>
      </c>
      <c r="AR27" s="132" t="s">
        <v>138</v>
      </c>
      <c r="AS27" s="132" t="s">
        <v>103</v>
      </c>
      <c r="AT27" s="132" t="s">
        <v>139</v>
      </c>
      <c r="AU27" s="132" t="s">
        <v>146</v>
      </c>
      <c r="AV27" s="135" t="s">
        <v>139</v>
      </c>
      <c r="AW27" s="136"/>
      <c r="AX27" s="136"/>
      <c r="AY27" s="137" t="s">
        <v>77</v>
      </c>
      <c r="AZ27" s="117" t="str">
        <f t="shared" si="0"/>
        <v>0</v>
      </c>
      <c r="BA27" s="116"/>
      <c r="BB27" s="138" t="s">
        <v>370</v>
      </c>
    </row>
    <row r="28" spans="1:54" s="118" customFormat="1" x14ac:dyDescent="0.2">
      <c r="A28" s="129">
        <v>3</v>
      </c>
      <c r="B28" s="130"/>
      <c r="C28" s="131" t="s">
        <v>346</v>
      </c>
      <c r="D28" s="132" t="s">
        <v>147</v>
      </c>
      <c r="E28" s="132" t="s">
        <v>125</v>
      </c>
      <c r="F28" s="139" t="s">
        <v>339</v>
      </c>
      <c r="G28" s="133"/>
      <c r="H28" s="133"/>
      <c r="I28" s="133"/>
      <c r="J28" s="133"/>
      <c r="K28" s="131" t="s">
        <v>126</v>
      </c>
      <c r="L28" s="132"/>
      <c r="M28" s="131" t="s">
        <v>137</v>
      </c>
      <c r="N28" s="131">
        <v>1999</v>
      </c>
      <c r="O28" s="132"/>
      <c r="P28" s="132"/>
      <c r="Q28" s="132"/>
      <c r="R28" s="132"/>
      <c r="S28" s="132"/>
      <c r="T28" s="133"/>
      <c r="U28" s="133"/>
      <c r="V28" s="133"/>
      <c r="W28" s="133"/>
      <c r="X28" s="133"/>
      <c r="Y28" s="133"/>
      <c r="Z28" s="133"/>
      <c r="AA28" s="133"/>
      <c r="AB28" s="133"/>
      <c r="AC28" s="133"/>
      <c r="AD28" s="133"/>
      <c r="AE28" s="133"/>
      <c r="AF28" s="133"/>
      <c r="AG28" s="133"/>
      <c r="AH28" s="133"/>
      <c r="AI28" s="133"/>
      <c r="AJ28" s="133"/>
      <c r="AK28" s="131" t="s">
        <v>75</v>
      </c>
      <c r="AL28" s="131">
        <v>1999</v>
      </c>
      <c r="AM28" s="133"/>
      <c r="AN28" s="133"/>
      <c r="AO28" s="133"/>
      <c r="AP28" s="134">
        <v>500000</v>
      </c>
      <c r="AQ28" s="131" t="s">
        <v>77</v>
      </c>
      <c r="AR28" s="132" t="s">
        <v>148</v>
      </c>
      <c r="AS28" s="132" t="s">
        <v>103</v>
      </c>
      <c r="AT28" s="132" t="s">
        <v>132</v>
      </c>
      <c r="AU28" s="131" t="s">
        <v>77</v>
      </c>
      <c r="AV28" s="135" t="s">
        <v>132</v>
      </c>
      <c r="AW28" s="136"/>
      <c r="AX28" s="136"/>
      <c r="AY28" s="116"/>
      <c r="AZ28" s="117" t="str">
        <f t="shared" si="0"/>
        <v>0</v>
      </c>
      <c r="BA28" s="116"/>
      <c r="BB28" s="138" t="s">
        <v>370</v>
      </c>
    </row>
    <row r="29" spans="1:54" s="118" customFormat="1" x14ac:dyDescent="0.2">
      <c r="A29" s="129">
        <v>4</v>
      </c>
      <c r="B29" s="130"/>
      <c r="C29" s="115" t="s">
        <v>340</v>
      </c>
      <c r="D29" s="132" t="s">
        <v>135</v>
      </c>
      <c r="E29" s="132" t="s">
        <v>149</v>
      </c>
      <c r="F29" s="139" t="s">
        <v>339</v>
      </c>
      <c r="G29" s="133"/>
      <c r="H29" s="133"/>
      <c r="I29" s="133"/>
      <c r="J29" s="133"/>
      <c r="K29" s="131" t="s">
        <v>126</v>
      </c>
      <c r="L29" s="132"/>
      <c r="M29" s="131" t="s">
        <v>150</v>
      </c>
      <c r="N29" s="131">
        <v>2000</v>
      </c>
      <c r="O29" s="132"/>
      <c r="P29" s="132"/>
      <c r="Q29" s="132"/>
      <c r="R29" s="132"/>
      <c r="S29" s="132"/>
      <c r="T29" s="133"/>
      <c r="U29" s="133"/>
      <c r="V29" s="133"/>
      <c r="W29" s="133"/>
      <c r="X29" s="133"/>
      <c r="Y29" s="133"/>
      <c r="Z29" s="133"/>
      <c r="AA29" s="133"/>
      <c r="AB29" s="133"/>
      <c r="AC29" s="133"/>
      <c r="AD29" s="133"/>
      <c r="AE29" s="133"/>
      <c r="AF29" s="133"/>
      <c r="AG29" s="133"/>
      <c r="AH29" s="133"/>
      <c r="AI29" s="133"/>
      <c r="AJ29" s="133"/>
      <c r="AK29" s="131" t="s">
        <v>75</v>
      </c>
      <c r="AL29" s="131">
        <v>2000</v>
      </c>
      <c r="AM29" s="133"/>
      <c r="AN29" s="133"/>
      <c r="AO29" s="133"/>
      <c r="AP29" s="140">
        <v>487500</v>
      </c>
      <c r="AQ29" s="131" t="s">
        <v>151</v>
      </c>
      <c r="AR29" s="132" t="s">
        <v>128</v>
      </c>
      <c r="AS29" s="132" t="s">
        <v>103</v>
      </c>
      <c r="AT29" s="132" t="s">
        <v>108</v>
      </c>
      <c r="AU29" s="132" t="s">
        <v>135</v>
      </c>
      <c r="AV29" s="135" t="s">
        <v>103</v>
      </c>
      <c r="AW29" s="136"/>
      <c r="AX29" s="136"/>
      <c r="AY29" s="137" t="s">
        <v>151</v>
      </c>
      <c r="AZ29" s="117" t="str">
        <f t="shared" si="0"/>
        <v>0</v>
      </c>
      <c r="BA29" s="116"/>
      <c r="BB29" s="138" t="s">
        <v>370</v>
      </c>
    </row>
    <row r="30" spans="1:54" x14ac:dyDescent="0.2">
      <c r="A30" s="46">
        <v>5</v>
      </c>
      <c r="B30" s="51"/>
      <c r="C30" s="141" t="s">
        <v>355</v>
      </c>
      <c r="D30" s="53" t="s">
        <v>152</v>
      </c>
      <c r="E30" s="53" t="s">
        <v>153</v>
      </c>
      <c r="F30" s="127" t="s">
        <v>339</v>
      </c>
      <c r="G30" s="54"/>
      <c r="H30" s="54"/>
      <c r="I30" s="54"/>
      <c r="J30" s="54"/>
      <c r="K30" s="52" t="s">
        <v>126</v>
      </c>
      <c r="L30" s="53"/>
      <c r="M30" s="52" t="s">
        <v>154</v>
      </c>
      <c r="N30" s="52">
        <v>2000</v>
      </c>
      <c r="O30" s="53"/>
      <c r="P30" s="53"/>
      <c r="Q30" s="53"/>
      <c r="R30" s="53"/>
      <c r="S30" s="53"/>
      <c r="T30" s="54"/>
      <c r="U30" s="54"/>
      <c r="V30" s="54"/>
      <c r="W30" s="54"/>
      <c r="X30" s="54"/>
      <c r="Y30" s="54"/>
      <c r="Z30" s="54"/>
      <c r="AA30" s="54"/>
      <c r="AB30" s="54"/>
      <c r="AC30" s="54"/>
      <c r="AD30" s="54"/>
      <c r="AE30" s="54"/>
      <c r="AF30" s="54"/>
      <c r="AG30" s="54"/>
      <c r="AH30" s="54"/>
      <c r="AI30" s="54"/>
      <c r="AJ30" s="54"/>
      <c r="AK30" s="52" t="s">
        <v>75</v>
      </c>
      <c r="AL30" s="52">
        <v>2000</v>
      </c>
      <c r="AM30" s="54"/>
      <c r="AN30" s="54"/>
      <c r="AO30" s="54"/>
      <c r="AP30" s="93">
        <v>525000</v>
      </c>
      <c r="AQ30" s="52" t="s">
        <v>77</v>
      </c>
      <c r="AR30" s="53" t="s">
        <v>128</v>
      </c>
      <c r="AS30" s="53" t="s">
        <v>103</v>
      </c>
      <c r="AT30" s="53" t="s">
        <v>108</v>
      </c>
      <c r="AU30" s="53" t="s">
        <v>152</v>
      </c>
      <c r="AV30" s="9" t="s">
        <v>103</v>
      </c>
      <c r="AW30" s="8"/>
      <c r="AX30" s="8"/>
      <c r="AY30" s="128" t="s">
        <v>77</v>
      </c>
      <c r="AZ30" s="107" t="str">
        <f t="shared" si="0"/>
        <v>0</v>
      </c>
      <c r="BB30" s="142"/>
    </row>
    <row r="31" spans="1:54" x14ac:dyDescent="0.2">
      <c r="A31" s="46">
        <v>6</v>
      </c>
      <c r="B31" s="51"/>
      <c r="C31" s="141" t="s">
        <v>355</v>
      </c>
      <c r="D31" s="53" t="s">
        <v>152</v>
      </c>
      <c r="E31" s="53" t="s">
        <v>153</v>
      </c>
      <c r="F31" s="127" t="s">
        <v>339</v>
      </c>
      <c r="G31" s="54"/>
      <c r="H31" s="54"/>
      <c r="I31" s="54"/>
      <c r="J31" s="54"/>
      <c r="K31" s="52" t="s">
        <v>126</v>
      </c>
      <c r="L31" s="53"/>
      <c r="M31" s="52" t="s">
        <v>154</v>
      </c>
      <c r="N31" s="52">
        <v>2000</v>
      </c>
      <c r="O31" s="53"/>
      <c r="P31" s="53"/>
      <c r="Q31" s="53"/>
      <c r="R31" s="53"/>
      <c r="S31" s="53"/>
      <c r="T31" s="54"/>
      <c r="U31" s="54"/>
      <c r="V31" s="54"/>
      <c r="W31" s="54"/>
      <c r="X31" s="54"/>
      <c r="Y31" s="54"/>
      <c r="Z31" s="54"/>
      <c r="AA31" s="54"/>
      <c r="AB31" s="54"/>
      <c r="AC31" s="54"/>
      <c r="AD31" s="54"/>
      <c r="AE31" s="54"/>
      <c r="AF31" s="54"/>
      <c r="AG31" s="54"/>
      <c r="AH31" s="54"/>
      <c r="AI31" s="54"/>
      <c r="AJ31" s="54"/>
      <c r="AK31" s="52" t="s">
        <v>75</v>
      </c>
      <c r="AL31" s="52">
        <v>2000</v>
      </c>
      <c r="AM31" s="54"/>
      <c r="AN31" s="54"/>
      <c r="AO31" s="54"/>
      <c r="AP31" s="93">
        <v>2100000</v>
      </c>
      <c r="AQ31" s="52" t="s">
        <v>77</v>
      </c>
      <c r="AR31" s="53" t="s">
        <v>128</v>
      </c>
      <c r="AS31" s="53" t="s">
        <v>103</v>
      </c>
      <c r="AT31" s="53" t="s">
        <v>108</v>
      </c>
      <c r="AU31" s="53" t="s">
        <v>152</v>
      </c>
      <c r="AV31" s="9" t="s">
        <v>103</v>
      </c>
      <c r="AW31" s="8"/>
      <c r="AX31" s="8"/>
      <c r="AY31" s="128" t="s">
        <v>77</v>
      </c>
      <c r="AZ31" s="107" t="str">
        <f t="shared" si="0"/>
        <v>0</v>
      </c>
      <c r="BB31" s="142"/>
    </row>
    <row r="32" spans="1:54" x14ac:dyDescent="0.2">
      <c r="A32" s="46">
        <v>7</v>
      </c>
      <c r="B32" s="51"/>
      <c r="C32" s="126" t="s">
        <v>343</v>
      </c>
      <c r="D32" s="53" t="s">
        <v>155</v>
      </c>
      <c r="E32" s="53" t="s">
        <v>156</v>
      </c>
      <c r="F32" s="127" t="s">
        <v>339</v>
      </c>
      <c r="G32" s="54"/>
      <c r="H32" s="54"/>
      <c r="I32" s="54"/>
      <c r="J32" s="54"/>
      <c r="K32" s="52" t="s">
        <v>126</v>
      </c>
      <c r="L32" s="53"/>
      <c r="M32" s="52" t="s">
        <v>157</v>
      </c>
      <c r="N32" s="52">
        <v>2000</v>
      </c>
      <c r="O32" s="53"/>
      <c r="P32" s="53"/>
      <c r="Q32" s="53"/>
      <c r="R32" s="53"/>
      <c r="S32" s="53"/>
      <c r="T32" s="54"/>
      <c r="U32" s="54"/>
      <c r="V32" s="54"/>
      <c r="W32" s="54"/>
      <c r="X32" s="54"/>
      <c r="Y32" s="54"/>
      <c r="Z32" s="54"/>
      <c r="AA32" s="54"/>
      <c r="AB32" s="54"/>
      <c r="AC32" s="54"/>
      <c r="AD32" s="54"/>
      <c r="AE32" s="54"/>
      <c r="AF32" s="54"/>
      <c r="AG32" s="54"/>
      <c r="AH32" s="54"/>
      <c r="AI32" s="54"/>
      <c r="AJ32" s="54"/>
      <c r="AK32" s="52" t="s">
        <v>75</v>
      </c>
      <c r="AL32" s="52">
        <v>2000</v>
      </c>
      <c r="AM32" s="54"/>
      <c r="AN32" s="54"/>
      <c r="AO32" s="54"/>
      <c r="AP32" s="93">
        <v>3187500</v>
      </c>
      <c r="AQ32" s="52" t="s">
        <v>151</v>
      </c>
      <c r="AR32" s="53" t="s">
        <v>128</v>
      </c>
      <c r="AS32" s="53" t="s">
        <v>103</v>
      </c>
      <c r="AT32" s="53" t="s">
        <v>108</v>
      </c>
      <c r="AU32" s="52" t="s">
        <v>151</v>
      </c>
      <c r="AV32" s="9" t="s">
        <v>103</v>
      </c>
      <c r="AW32" s="8"/>
      <c r="AX32" s="8"/>
      <c r="AZ32" s="107" t="str">
        <f t="shared" si="0"/>
        <v>0</v>
      </c>
      <c r="BB32" s="142"/>
    </row>
    <row r="33" spans="1:55" x14ac:dyDescent="0.2">
      <c r="A33" s="46">
        <v>8</v>
      </c>
      <c r="B33" s="51"/>
      <c r="C33" s="126" t="s">
        <v>345</v>
      </c>
      <c r="D33" s="53" t="s">
        <v>160</v>
      </c>
      <c r="E33" s="53" t="s">
        <v>161</v>
      </c>
      <c r="F33" s="127" t="s">
        <v>339</v>
      </c>
      <c r="G33" s="54"/>
      <c r="H33" s="54"/>
      <c r="I33" s="54"/>
      <c r="J33" s="54"/>
      <c r="K33" s="52" t="s">
        <v>162</v>
      </c>
      <c r="L33" s="53"/>
      <c r="M33" s="52" t="s">
        <v>163</v>
      </c>
      <c r="N33" s="52">
        <v>2000</v>
      </c>
      <c r="O33" s="53"/>
      <c r="P33" s="53"/>
      <c r="Q33" s="53"/>
      <c r="R33" s="53"/>
      <c r="S33" s="53"/>
      <c r="T33" s="54"/>
      <c r="U33" s="54"/>
      <c r="V33" s="54"/>
      <c r="W33" s="54"/>
      <c r="X33" s="54"/>
      <c r="Y33" s="54"/>
      <c r="Z33" s="54"/>
      <c r="AA33" s="54"/>
      <c r="AB33" s="54"/>
      <c r="AC33" s="54"/>
      <c r="AD33" s="54"/>
      <c r="AE33" s="54"/>
      <c r="AF33" s="54"/>
      <c r="AG33" s="54"/>
      <c r="AH33" s="54"/>
      <c r="AI33" s="54"/>
      <c r="AJ33" s="54"/>
      <c r="AK33" s="52" t="s">
        <v>75</v>
      </c>
      <c r="AL33" s="52">
        <v>2000</v>
      </c>
      <c r="AM33" s="54"/>
      <c r="AN33" s="54"/>
      <c r="AO33" s="54"/>
      <c r="AP33" s="93">
        <v>3562500</v>
      </c>
      <c r="AQ33" s="52" t="s">
        <v>151</v>
      </c>
      <c r="AR33" s="53" t="s">
        <v>128</v>
      </c>
      <c r="AS33" s="53" t="s">
        <v>103</v>
      </c>
      <c r="AT33" s="53" t="s">
        <v>164</v>
      </c>
      <c r="AU33" s="52" t="s">
        <v>151</v>
      </c>
      <c r="AV33" s="9" t="s">
        <v>165</v>
      </c>
      <c r="AW33" s="8"/>
      <c r="AX33" s="8"/>
      <c r="AZ33" s="107" t="str">
        <f t="shared" si="0"/>
        <v>0</v>
      </c>
      <c r="BB33" s="142"/>
    </row>
    <row r="34" spans="1:55" s="118" customFormat="1" x14ac:dyDescent="0.2">
      <c r="A34" s="129">
        <v>9</v>
      </c>
      <c r="B34" s="130"/>
      <c r="C34" s="115" t="s">
        <v>347</v>
      </c>
      <c r="D34" s="132" t="s">
        <v>166</v>
      </c>
      <c r="E34" s="132" t="s">
        <v>167</v>
      </c>
      <c r="F34" s="139" t="s">
        <v>339</v>
      </c>
      <c r="G34" s="133"/>
      <c r="H34" s="133"/>
      <c r="I34" s="133"/>
      <c r="J34" s="133"/>
      <c r="K34" s="131" t="s">
        <v>126</v>
      </c>
      <c r="L34" s="132"/>
      <c r="M34" s="131" t="s">
        <v>168</v>
      </c>
      <c r="N34" s="131">
        <v>2000</v>
      </c>
      <c r="O34" s="132"/>
      <c r="P34" s="132"/>
      <c r="Q34" s="132"/>
      <c r="R34" s="132"/>
      <c r="S34" s="132"/>
      <c r="T34" s="133"/>
      <c r="U34" s="133"/>
      <c r="V34" s="133"/>
      <c r="W34" s="133"/>
      <c r="X34" s="133"/>
      <c r="Y34" s="133"/>
      <c r="Z34" s="133"/>
      <c r="AA34" s="133"/>
      <c r="AB34" s="133"/>
      <c r="AC34" s="133"/>
      <c r="AD34" s="133"/>
      <c r="AE34" s="133"/>
      <c r="AF34" s="133"/>
      <c r="AG34" s="133"/>
      <c r="AH34" s="133"/>
      <c r="AI34" s="133"/>
      <c r="AJ34" s="133"/>
      <c r="AK34" s="131" t="s">
        <v>75</v>
      </c>
      <c r="AL34" s="131">
        <v>2000</v>
      </c>
      <c r="AM34" s="133"/>
      <c r="AN34" s="133"/>
      <c r="AO34" s="133"/>
      <c r="AP34" s="140">
        <v>45000</v>
      </c>
      <c r="AQ34" s="131" t="s">
        <v>77</v>
      </c>
      <c r="AR34" s="132" t="s">
        <v>128</v>
      </c>
      <c r="AS34" s="132" t="s">
        <v>103</v>
      </c>
      <c r="AT34" s="132" t="s">
        <v>108</v>
      </c>
      <c r="AU34" s="131" t="s">
        <v>77</v>
      </c>
      <c r="AV34" s="135" t="s">
        <v>169</v>
      </c>
      <c r="AW34" s="136"/>
      <c r="AX34" s="136"/>
      <c r="AY34" s="116" t="s">
        <v>371</v>
      </c>
      <c r="AZ34" s="117">
        <f t="shared" si="0"/>
        <v>45000</v>
      </c>
      <c r="BA34" s="116"/>
      <c r="BB34" s="138" t="s">
        <v>370</v>
      </c>
    </row>
    <row r="35" spans="1:55" s="118" customFormat="1" x14ac:dyDescent="0.2">
      <c r="A35" s="129">
        <v>10</v>
      </c>
      <c r="B35" s="130"/>
      <c r="C35" s="115" t="s">
        <v>340</v>
      </c>
      <c r="D35" s="132" t="s">
        <v>135</v>
      </c>
      <c r="E35" s="132" t="s">
        <v>136</v>
      </c>
      <c r="F35" s="139" t="s">
        <v>339</v>
      </c>
      <c r="G35" s="133"/>
      <c r="H35" s="133"/>
      <c r="I35" s="133"/>
      <c r="J35" s="133"/>
      <c r="K35" s="131" t="s">
        <v>126</v>
      </c>
      <c r="L35" s="132"/>
      <c r="M35" s="131" t="s">
        <v>170</v>
      </c>
      <c r="N35" s="131">
        <v>2000</v>
      </c>
      <c r="O35" s="132"/>
      <c r="P35" s="132"/>
      <c r="Q35" s="132"/>
      <c r="R35" s="132"/>
      <c r="S35" s="132"/>
      <c r="T35" s="133"/>
      <c r="U35" s="133"/>
      <c r="V35" s="133"/>
      <c r="W35" s="133"/>
      <c r="X35" s="133"/>
      <c r="Y35" s="133"/>
      <c r="Z35" s="133"/>
      <c r="AA35" s="133"/>
      <c r="AB35" s="133"/>
      <c r="AC35" s="133"/>
      <c r="AD35" s="133"/>
      <c r="AE35" s="133"/>
      <c r="AF35" s="133"/>
      <c r="AG35" s="133"/>
      <c r="AH35" s="133"/>
      <c r="AI35" s="133"/>
      <c r="AJ35" s="133"/>
      <c r="AK35" s="131" t="s">
        <v>75</v>
      </c>
      <c r="AL35" s="131">
        <v>2000</v>
      </c>
      <c r="AM35" s="133"/>
      <c r="AN35" s="133"/>
      <c r="AO35" s="133"/>
      <c r="AP35" s="140">
        <v>450000</v>
      </c>
      <c r="AQ35" s="131" t="s">
        <v>77</v>
      </c>
      <c r="AR35" s="132" t="s">
        <v>128</v>
      </c>
      <c r="AS35" s="132" t="s">
        <v>103</v>
      </c>
      <c r="AT35" s="132" t="s">
        <v>108</v>
      </c>
      <c r="AU35" s="132" t="s">
        <v>135</v>
      </c>
      <c r="AV35" s="135" t="s">
        <v>169</v>
      </c>
      <c r="AW35" s="136"/>
      <c r="AX35" s="136"/>
      <c r="AY35" s="137" t="s">
        <v>77</v>
      </c>
      <c r="AZ35" s="117" t="str">
        <f t="shared" si="0"/>
        <v>0</v>
      </c>
      <c r="BA35" s="116"/>
      <c r="BB35" s="138" t="s">
        <v>370</v>
      </c>
    </row>
    <row r="36" spans="1:55" x14ac:dyDescent="0.2">
      <c r="A36" s="46">
        <v>11</v>
      </c>
      <c r="B36" s="51"/>
      <c r="C36" s="141" t="s">
        <v>355</v>
      </c>
      <c r="D36" s="53" t="s">
        <v>152</v>
      </c>
      <c r="E36" s="53" t="s">
        <v>153</v>
      </c>
      <c r="F36" s="127" t="s">
        <v>339</v>
      </c>
      <c r="G36" s="54"/>
      <c r="H36" s="54"/>
      <c r="I36" s="54"/>
      <c r="J36" s="54"/>
      <c r="K36" s="52" t="s">
        <v>126</v>
      </c>
      <c r="L36" s="53"/>
      <c r="M36" s="52" t="s">
        <v>154</v>
      </c>
      <c r="N36" s="52">
        <v>2000</v>
      </c>
      <c r="O36" s="53"/>
      <c r="P36" s="53"/>
      <c r="Q36" s="53"/>
      <c r="R36" s="53"/>
      <c r="S36" s="53"/>
      <c r="T36" s="54"/>
      <c r="U36" s="54"/>
      <c r="V36" s="54"/>
      <c r="W36" s="54"/>
      <c r="X36" s="54"/>
      <c r="Y36" s="54"/>
      <c r="Z36" s="54"/>
      <c r="AA36" s="54"/>
      <c r="AB36" s="54"/>
      <c r="AC36" s="54"/>
      <c r="AD36" s="54"/>
      <c r="AE36" s="54"/>
      <c r="AF36" s="54"/>
      <c r="AG36" s="54"/>
      <c r="AH36" s="54"/>
      <c r="AI36" s="54"/>
      <c r="AJ36" s="54"/>
      <c r="AK36" s="52" t="s">
        <v>75</v>
      </c>
      <c r="AL36" s="52">
        <v>2000</v>
      </c>
      <c r="AM36" s="54"/>
      <c r="AN36" s="54"/>
      <c r="AO36" s="54"/>
      <c r="AP36" s="93">
        <v>525000</v>
      </c>
      <c r="AQ36" s="52" t="s">
        <v>77</v>
      </c>
      <c r="AR36" s="53" t="s">
        <v>128</v>
      </c>
      <c r="AS36" s="53" t="s">
        <v>103</v>
      </c>
      <c r="AT36" s="53" t="s">
        <v>108</v>
      </c>
      <c r="AU36" s="53" t="s">
        <v>152</v>
      </c>
      <c r="AV36" s="9" t="s">
        <v>169</v>
      </c>
      <c r="AW36" s="8"/>
      <c r="AX36" s="8"/>
      <c r="AY36" s="128" t="s">
        <v>77</v>
      </c>
      <c r="AZ36" s="107" t="str">
        <f t="shared" si="0"/>
        <v>0</v>
      </c>
      <c r="BB36" s="142"/>
    </row>
    <row r="37" spans="1:55" x14ac:dyDescent="0.2">
      <c r="A37" s="46">
        <v>12</v>
      </c>
      <c r="B37" s="51"/>
      <c r="C37" s="126" t="s">
        <v>343</v>
      </c>
      <c r="D37" s="53" t="s">
        <v>155</v>
      </c>
      <c r="E37" s="53" t="s">
        <v>156</v>
      </c>
      <c r="F37" s="127" t="s">
        <v>339</v>
      </c>
      <c r="G37" s="54"/>
      <c r="H37" s="54"/>
      <c r="I37" s="54"/>
      <c r="J37" s="54"/>
      <c r="K37" s="52" t="s">
        <v>126</v>
      </c>
      <c r="L37" s="53"/>
      <c r="M37" s="52" t="s">
        <v>157</v>
      </c>
      <c r="N37" s="52">
        <v>2000</v>
      </c>
      <c r="O37" s="53"/>
      <c r="P37" s="53"/>
      <c r="Q37" s="53"/>
      <c r="R37" s="53"/>
      <c r="S37" s="53"/>
      <c r="T37" s="54"/>
      <c r="U37" s="54"/>
      <c r="V37" s="54"/>
      <c r="W37" s="54"/>
      <c r="X37" s="54"/>
      <c r="Y37" s="54"/>
      <c r="Z37" s="54"/>
      <c r="AA37" s="54"/>
      <c r="AB37" s="54"/>
      <c r="AC37" s="54"/>
      <c r="AD37" s="54"/>
      <c r="AE37" s="54"/>
      <c r="AF37" s="54"/>
      <c r="AG37" s="54"/>
      <c r="AH37" s="54"/>
      <c r="AI37" s="54"/>
      <c r="AJ37" s="54"/>
      <c r="AK37" s="52" t="s">
        <v>75</v>
      </c>
      <c r="AL37" s="52">
        <v>2000</v>
      </c>
      <c r="AM37" s="54"/>
      <c r="AN37" s="54"/>
      <c r="AO37" s="54"/>
      <c r="AP37" s="93">
        <v>2975000</v>
      </c>
      <c r="AQ37" s="52" t="s">
        <v>77</v>
      </c>
      <c r="AR37" s="53" t="s">
        <v>128</v>
      </c>
      <c r="AS37" s="53" t="s">
        <v>103</v>
      </c>
      <c r="AT37" s="53" t="s">
        <v>108</v>
      </c>
      <c r="AU37" s="52" t="s">
        <v>77</v>
      </c>
      <c r="AV37" s="9" t="s">
        <v>169</v>
      </c>
      <c r="AW37" s="8"/>
      <c r="AX37" s="8"/>
      <c r="AZ37" s="107" t="str">
        <f t="shared" si="0"/>
        <v>0</v>
      </c>
      <c r="BB37" s="142"/>
    </row>
    <row r="38" spans="1:55" s="118" customFormat="1" x14ac:dyDescent="0.2">
      <c r="A38" s="129">
        <v>13</v>
      </c>
      <c r="B38" s="130"/>
      <c r="C38" s="143" t="s">
        <v>372</v>
      </c>
      <c r="D38" s="132" t="s">
        <v>140</v>
      </c>
      <c r="E38" s="132" t="s">
        <v>171</v>
      </c>
      <c r="F38" s="139" t="s">
        <v>339</v>
      </c>
      <c r="G38" s="133"/>
      <c r="H38" s="133"/>
      <c r="I38" s="133"/>
      <c r="J38" s="133"/>
      <c r="K38" s="131" t="s">
        <v>126</v>
      </c>
      <c r="L38" s="132"/>
      <c r="M38" s="131" t="s">
        <v>137</v>
      </c>
      <c r="N38" s="131">
        <v>2000</v>
      </c>
      <c r="O38" s="132"/>
      <c r="P38" s="132"/>
      <c r="Q38" s="132"/>
      <c r="R38" s="132"/>
      <c r="S38" s="132"/>
      <c r="T38" s="133"/>
      <c r="U38" s="133"/>
      <c r="V38" s="133"/>
      <c r="W38" s="133"/>
      <c r="X38" s="133"/>
      <c r="Y38" s="133"/>
      <c r="Z38" s="133"/>
      <c r="AA38" s="133"/>
      <c r="AB38" s="133"/>
      <c r="AC38" s="133"/>
      <c r="AD38" s="133"/>
      <c r="AE38" s="133"/>
      <c r="AF38" s="133"/>
      <c r="AG38" s="133"/>
      <c r="AH38" s="133"/>
      <c r="AI38" s="133"/>
      <c r="AJ38" s="133"/>
      <c r="AK38" s="131" t="s">
        <v>75</v>
      </c>
      <c r="AL38" s="131">
        <v>2000</v>
      </c>
      <c r="AM38" s="133"/>
      <c r="AN38" s="133"/>
      <c r="AO38" s="133"/>
      <c r="AP38" s="140">
        <v>450000</v>
      </c>
      <c r="AQ38" s="131" t="s">
        <v>151</v>
      </c>
      <c r="AR38" s="132" t="s">
        <v>128</v>
      </c>
      <c r="AS38" s="132" t="s">
        <v>103</v>
      </c>
      <c r="AT38" s="132" t="s">
        <v>108</v>
      </c>
      <c r="AU38" s="131" t="s">
        <v>151</v>
      </c>
      <c r="AV38" s="135" t="s">
        <v>169</v>
      </c>
      <c r="AW38" s="136"/>
      <c r="AX38" s="136"/>
      <c r="AY38" s="116"/>
      <c r="AZ38" s="117" t="str">
        <f t="shared" si="0"/>
        <v>0</v>
      </c>
      <c r="BA38" s="116"/>
      <c r="BB38" s="138" t="s">
        <v>370</v>
      </c>
    </row>
    <row r="39" spans="1:55" s="118" customFormat="1" x14ac:dyDescent="0.2">
      <c r="A39" s="129">
        <v>14</v>
      </c>
      <c r="B39" s="130"/>
      <c r="C39" s="115" t="s">
        <v>344</v>
      </c>
      <c r="D39" s="132" t="s">
        <v>172</v>
      </c>
      <c r="E39" s="132" t="s">
        <v>173</v>
      </c>
      <c r="F39" s="139" t="s">
        <v>339</v>
      </c>
      <c r="G39" s="133"/>
      <c r="H39" s="133"/>
      <c r="I39" s="133"/>
      <c r="J39" s="133"/>
      <c r="K39" s="131" t="s">
        <v>174</v>
      </c>
      <c r="L39" s="132"/>
      <c r="M39" s="131" t="s">
        <v>175</v>
      </c>
      <c r="N39" s="131">
        <v>2000</v>
      </c>
      <c r="O39" s="132"/>
      <c r="P39" s="132"/>
      <c r="Q39" s="132"/>
      <c r="R39" s="132"/>
      <c r="S39" s="132"/>
      <c r="T39" s="133"/>
      <c r="U39" s="133"/>
      <c r="V39" s="133"/>
      <c r="W39" s="133"/>
      <c r="X39" s="133"/>
      <c r="Y39" s="133"/>
      <c r="Z39" s="133"/>
      <c r="AA39" s="133"/>
      <c r="AB39" s="133"/>
      <c r="AC39" s="133"/>
      <c r="AD39" s="133"/>
      <c r="AE39" s="133"/>
      <c r="AF39" s="133"/>
      <c r="AG39" s="133"/>
      <c r="AH39" s="133"/>
      <c r="AI39" s="133"/>
      <c r="AJ39" s="133"/>
      <c r="AK39" s="131" t="s">
        <v>75</v>
      </c>
      <c r="AL39" s="131">
        <v>2000</v>
      </c>
      <c r="AM39" s="133"/>
      <c r="AN39" s="133"/>
      <c r="AO39" s="133"/>
      <c r="AP39" s="140">
        <v>262500</v>
      </c>
      <c r="AQ39" s="131" t="s">
        <v>77</v>
      </c>
      <c r="AR39" s="132" t="s">
        <v>128</v>
      </c>
      <c r="AS39" s="132" t="s">
        <v>103</v>
      </c>
      <c r="AT39" s="132" t="s">
        <v>164</v>
      </c>
      <c r="AU39" s="131" t="s">
        <v>77</v>
      </c>
      <c r="AV39" s="135" t="s">
        <v>165</v>
      </c>
      <c r="AW39" s="136"/>
      <c r="AX39" s="136"/>
      <c r="AY39" s="116" t="s">
        <v>371</v>
      </c>
      <c r="AZ39" s="117">
        <f t="shared" si="0"/>
        <v>262500</v>
      </c>
      <c r="BA39" s="116"/>
      <c r="BB39" s="138" t="s">
        <v>370</v>
      </c>
    </row>
    <row r="40" spans="1:55" x14ac:dyDescent="0.2">
      <c r="A40" s="46">
        <v>15</v>
      </c>
      <c r="B40" s="51"/>
      <c r="C40" s="126" t="s">
        <v>345</v>
      </c>
      <c r="D40" s="53" t="s">
        <v>160</v>
      </c>
      <c r="E40" s="53" t="s">
        <v>161</v>
      </c>
      <c r="F40" s="127" t="s">
        <v>339</v>
      </c>
      <c r="G40" s="54"/>
      <c r="H40" s="54"/>
      <c r="I40" s="54"/>
      <c r="J40" s="54"/>
      <c r="K40" s="52" t="s">
        <v>162</v>
      </c>
      <c r="L40" s="53"/>
      <c r="M40" s="52" t="s">
        <v>163</v>
      </c>
      <c r="N40" s="52">
        <v>2000</v>
      </c>
      <c r="O40" s="53"/>
      <c r="P40" s="53"/>
      <c r="Q40" s="53"/>
      <c r="R40" s="53"/>
      <c r="S40" s="53"/>
      <c r="T40" s="54"/>
      <c r="U40" s="54"/>
      <c r="V40" s="54"/>
      <c r="W40" s="54"/>
      <c r="X40" s="54"/>
      <c r="Y40" s="54"/>
      <c r="Z40" s="54"/>
      <c r="AA40" s="54"/>
      <c r="AB40" s="54"/>
      <c r="AC40" s="54"/>
      <c r="AD40" s="54"/>
      <c r="AE40" s="54"/>
      <c r="AF40" s="54"/>
      <c r="AG40" s="54"/>
      <c r="AH40" s="54"/>
      <c r="AI40" s="54"/>
      <c r="AJ40" s="54"/>
      <c r="AK40" s="52" t="s">
        <v>75</v>
      </c>
      <c r="AL40" s="52">
        <v>2000</v>
      </c>
      <c r="AM40" s="54"/>
      <c r="AN40" s="54"/>
      <c r="AO40" s="54"/>
      <c r="AP40" s="93">
        <v>2062500</v>
      </c>
      <c r="AQ40" s="52" t="s">
        <v>151</v>
      </c>
      <c r="AR40" s="53" t="s">
        <v>128</v>
      </c>
      <c r="AS40" s="53" t="s">
        <v>103</v>
      </c>
      <c r="AT40" s="53" t="s">
        <v>164</v>
      </c>
      <c r="AU40" s="52" t="s">
        <v>151</v>
      </c>
      <c r="AV40" s="9" t="s">
        <v>176</v>
      </c>
      <c r="AW40" s="8"/>
      <c r="AX40" s="8"/>
      <c r="AZ40" s="107" t="str">
        <f t="shared" si="0"/>
        <v>0</v>
      </c>
      <c r="BB40" s="142"/>
    </row>
    <row r="41" spans="1:55" x14ac:dyDescent="0.2">
      <c r="A41" s="46">
        <v>16</v>
      </c>
      <c r="B41" s="51"/>
      <c r="C41" s="52" t="s">
        <v>346</v>
      </c>
      <c r="D41" s="53" t="s">
        <v>147</v>
      </c>
      <c r="E41" s="53" t="s">
        <v>125</v>
      </c>
      <c r="F41" s="127" t="s">
        <v>339</v>
      </c>
      <c r="G41" s="54"/>
      <c r="H41" s="54"/>
      <c r="I41" s="54"/>
      <c r="J41" s="54"/>
      <c r="K41" s="52" t="s">
        <v>126</v>
      </c>
      <c r="L41" s="53"/>
      <c r="M41" s="52" t="s">
        <v>137</v>
      </c>
      <c r="N41" s="52">
        <v>2000</v>
      </c>
      <c r="O41" s="53"/>
      <c r="P41" s="53"/>
      <c r="Q41" s="53"/>
      <c r="R41" s="53"/>
      <c r="S41" s="53"/>
      <c r="T41" s="54"/>
      <c r="U41" s="54"/>
      <c r="V41" s="54"/>
      <c r="W41" s="54"/>
      <c r="X41" s="54"/>
      <c r="Y41" s="54"/>
      <c r="Z41" s="54"/>
      <c r="AA41" s="54"/>
      <c r="AB41" s="54"/>
      <c r="AC41" s="54"/>
      <c r="AD41" s="54"/>
      <c r="AE41" s="54"/>
      <c r="AF41" s="54"/>
      <c r="AG41" s="54"/>
      <c r="AH41" s="54"/>
      <c r="AI41" s="54"/>
      <c r="AJ41" s="54"/>
      <c r="AK41" s="52" t="s">
        <v>75</v>
      </c>
      <c r="AL41" s="52">
        <v>2000</v>
      </c>
      <c r="AM41" s="54"/>
      <c r="AN41" s="54"/>
      <c r="AO41" s="54"/>
      <c r="AP41" s="93">
        <v>550000</v>
      </c>
      <c r="AQ41" s="52" t="s">
        <v>77</v>
      </c>
      <c r="AR41" s="53" t="s">
        <v>128</v>
      </c>
      <c r="AS41" s="53" t="s">
        <v>103</v>
      </c>
      <c r="AT41" s="53" t="s">
        <v>108</v>
      </c>
      <c r="AU41" s="52" t="s">
        <v>77</v>
      </c>
      <c r="AV41" s="9" t="s">
        <v>177</v>
      </c>
      <c r="AW41" s="8"/>
      <c r="AX41" s="8"/>
      <c r="AZ41" s="107" t="str">
        <f t="shared" si="0"/>
        <v>0</v>
      </c>
      <c r="BB41" s="142"/>
    </row>
    <row r="42" spans="1:55" x14ac:dyDescent="0.2">
      <c r="A42" s="46">
        <v>17</v>
      </c>
      <c r="B42" s="51"/>
      <c r="C42" s="141" t="s">
        <v>356</v>
      </c>
      <c r="D42" s="53" t="s">
        <v>178</v>
      </c>
      <c r="E42" s="53" t="s">
        <v>136</v>
      </c>
      <c r="F42" s="127" t="s">
        <v>339</v>
      </c>
      <c r="G42" s="54"/>
      <c r="H42" s="54"/>
      <c r="I42" s="54"/>
      <c r="J42" s="54"/>
      <c r="K42" s="52" t="s">
        <v>179</v>
      </c>
      <c r="L42" s="53"/>
      <c r="M42" s="52" t="s">
        <v>137</v>
      </c>
      <c r="N42" s="52">
        <v>2000</v>
      </c>
      <c r="O42" s="53"/>
      <c r="P42" s="53"/>
      <c r="Q42" s="53"/>
      <c r="R42" s="53"/>
      <c r="S42" s="53"/>
      <c r="T42" s="54"/>
      <c r="U42" s="54"/>
      <c r="V42" s="54"/>
      <c r="W42" s="54"/>
      <c r="X42" s="54"/>
      <c r="Y42" s="54"/>
      <c r="Z42" s="54"/>
      <c r="AA42" s="54"/>
      <c r="AB42" s="54"/>
      <c r="AC42" s="54"/>
      <c r="AD42" s="54"/>
      <c r="AE42" s="54"/>
      <c r="AF42" s="54"/>
      <c r="AG42" s="54"/>
      <c r="AH42" s="54"/>
      <c r="AI42" s="54"/>
      <c r="AJ42" s="54"/>
      <c r="AK42" s="52" t="s">
        <v>75</v>
      </c>
      <c r="AL42" s="52">
        <v>2000</v>
      </c>
      <c r="AM42" s="54"/>
      <c r="AN42" s="54"/>
      <c r="AO42" s="54"/>
      <c r="AP42" s="93">
        <v>680000</v>
      </c>
      <c r="AQ42" s="52" t="s">
        <v>151</v>
      </c>
      <c r="AR42" s="53" t="s">
        <v>128</v>
      </c>
      <c r="AS42" s="53" t="s">
        <v>103</v>
      </c>
      <c r="AT42" s="53" t="s">
        <v>108</v>
      </c>
      <c r="AU42" s="52" t="s">
        <v>151</v>
      </c>
      <c r="AV42" s="9" t="s">
        <v>177</v>
      </c>
      <c r="AW42" s="8"/>
      <c r="AX42" s="8"/>
      <c r="AZ42" s="107" t="str">
        <f t="shared" si="0"/>
        <v>0</v>
      </c>
      <c r="BB42" s="144"/>
    </row>
    <row r="43" spans="1:55" x14ac:dyDescent="0.2">
      <c r="A43" s="46">
        <v>18</v>
      </c>
      <c r="B43" s="51"/>
      <c r="C43" s="141" t="s">
        <v>356</v>
      </c>
      <c r="D43" s="53" t="s">
        <v>178</v>
      </c>
      <c r="E43" s="53" t="s">
        <v>136</v>
      </c>
      <c r="F43" s="127" t="s">
        <v>339</v>
      </c>
      <c r="G43" s="54"/>
      <c r="H43" s="54"/>
      <c r="I43" s="54"/>
      <c r="J43" s="54"/>
      <c r="K43" s="52" t="s">
        <v>126</v>
      </c>
      <c r="L43" s="53"/>
      <c r="M43" s="52" t="s">
        <v>137</v>
      </c>
      <c r="N43" s="52">
        <v>2000</v>
      </c>
      <c r="O43" s="53"/>
      <c r="P43" s="53"/>
      <c r="Q43" s="53"/>
      <c r="R43" s="53"/>
      <c r="S43" s="53"/>
      <c r="T43" s="54"/>
      <c r="U43" s="54"/>
      <c r="V43" s="54"/>
      <c r="W43" s="54"/>
      <c r="X43" s="54"/>
      <c r="Y43" s="54"/>
      <c r="Z43" s="54"/>
      <c r="AA43" s="54"/>
      <c r="AB43" s="54"/>
      <c r="AC43" s="54"/>
      <c r="AD43" s="54"/>
      <c r="AE43" s="54"/>
      <c r="AF43" s="54"/>
      <c r="AG43" s="54"/>
      <c r="AH43" s="54"/>
      <c r="AI43" s="54"/>
      <c r="AJ43" s="54"/>
      <c r="AK43" s="52" t="s">
        <v>75</v>
      </c>
      <c r="AL43" s="52">
        <v>2000</v>
      </c>
      <c r="AM43" s="54"/>
      <c r="AN43" s="54"/>
      <c r="AO43" s="54"/>
      <c r="AP43" s="93">
        <v>1020000</v>
      </c>
      <c r="AQ43" s="52" t="s">
        <v>77</v>
      </c>
      <c r="AR43" s="53" t="s">
        <v>128</v>
      </c>
      <c r="AS43" s="53" t="s">
        <v>103</v>
      </c>
      <c r="AT43" s="53" t="s">
        <v>108</v>
      </c>
      <c r="AU43" s="52" t="s">
        <v>77</v>
      </c>
      <c r="AV43" s="9" t="s">
        <v>177</v>
      </c>
      <c r="AW43" s="8"/>
      <c r="AX43" s="8"/>
      <c r="AZ43" s="107" t="str">
        <f t="shared" si="0"/>
        <v>0</v>
      </c>
      <c r="BB43" s="144"/>
    </row>
    <row r="44" spans="1:55" s="118" customFormat="1" ht="15" customHeight="1" x14ac:dyDescent="0.2">
      <c r="A44" s="129">
        <v>19</v>
      </c>
      <c r="B44" s="130"/>
      <c r="C44" s="145" t="s">
        <v>355</v>
      </c>
      <c r="D44" s="132" t="s">
        <v>152</v>
      </c>
      <c r="E44" s="132" t="s">
        <v>153</v>
      </c>
      <c r="F44" s="139" t="s">
        <v>339</v>
      </c>
      <c r="G44" s="133"/>
      <c r="H44" s="133"/>
      <c r="I44" s="133"/>
      <c r="J44" s="133"/>
      <c r="K44" s="131" t="s">
        <v>126</v>
      </c>
      <c r="L44" s="132"/>
      <c r="M44" s="131" t="s">
        <v>180</v>
      </c>
      <c r="N44" s="131">
        <v>2000</v>
      </c>
      <c r="O44" s="132"/>
      <c r="P44" s="132"/>
      <c r="Q44" s="132"/>
      <c r="R44" s="132"/>
      <c r="S44" s="132"/>
      <c r="T44" s="133"/>
      <c r="U44" s="133"/>
      <c r="V44" s="133"/>
      <c r="W44" s="133"/>
      <c r="X44" s="133"/>
      <c r="Y44" s="133"/>
      <c r="Z44" s="133"/>
      <c r="AA44" s="133"/>
      <c r="AB44" s="133"/>
      <c r="AC44" s="133"/>
      <c r="AD44" s="133"/>
      <c r="AE44" s="133"/>
      <c r="AF44" s="133"/>
      <c r="AG44" s="133"/>
      <c r="AH44" s="133"/>
      <c r="AI44" s="133"/>
      <c r="AJ44" s="133"/>
      <c r="AK44" s="131" t="s">
        <v>75</v>
      </c>
      <c r="AL44" s="131">
        <v>2000</v>
      </c>
      <c r="AM44" s="133"/>
      <c r="AN44" s="133"/>
      <c r="AO44" s="133"/>
      <c r="AP44" s="140">
        <v>455000</v>
      </c>
      <c r="AQ44" s="131" t="s">
        <v>77</v>
      </c>
      <c r="AR44" s="132" t="s">
        <v>128</v>
      </c>
      <c r="AS44" s="132" t="s">
        <v>103</v>
      </c>
      <c r="AT44" s="132" t="s">
        <v>108</v>
      </c>
      <c r="AU44" s="132" t="s">
        <v>152</v>
      </c>
      <c r="AV44" s="135" t="s">
        <v>177</v>
      </c>
      <c r="AW44" s="136"/>
      <c r="AX44" s="136"/>
      <c r="AY44" s="137" t="s">
        <v>77</v>
      </c>
      <c r="AZ44" s="117" t="str">
        <f t="shared" si="0"/>
        <v>0</v>
      </c>
      <c r="BA44" s="116"/>
      <c r="BB44" s="138" t="s">
        <v>370</v>
      </c>
      <c r="BC44" s="118">
        <v>2</v>
      </c>
    </row>
    <row r="45" spans="1:55" s="118" customFormat="1" ht="15" customHeight="1" x14ac:dyDescent="0.2">
      <c r="A45" s="129">
        <v>20</v>
      </c>
      <c r="B45" s="130"/>
      <c r="C45" s="143" t="s">
        <v>341</v>
      </c>
      <c r="D45" s="132" t="s">
        <v>181</v>
      </c>
      <c r="E45" s="132" t="s">
        <v>145</v>
      </c>
      <c r="F45" s="139" t="s">
        <v>339</v>
      </c>
      <c r="G45" s="133"/>
      <c r="H45" s="133"/>
      <c r="I45" s="133"/>
      <c r="J45" s="133"/>
      <c r="K45" s="131" t="s">
        <v>126</v>
      </c>
      <c r="L45" s="132"/>
      <c r="M45" s="131" t="s">
        <v>157</v>
      </c>
      <c r="N45" s="131">
        <v>2000</v>
      </c>
      <c r="O45" s="132"/>
      <c r="P45" s="132"/>
      <c r="Q45" s="132"/>
      <c r="R45" s="132"/>
      <c r="S45" s="132"/>
      <c r="T45" s="133"/>
      <c r="U45" s="133"/>
      <c r="V45" s="133"/>
      <c r="W45" s="133"/>
      <c r="X45" s="133"/>
      <c r="Y45" s="133"/>
      <c r="Z45" s="133"/>
      <c r="AA45" s="133"/>
      <c r="AB45" s="133"/>
      <c r="AC45" s="133"/>
      <c r="AD45" s="133"/>
      <c r="AE45" s="133"/>
      <c r="AF45" s="133"/>
      <c r="AG45" s="133"/>
      <c r="AH45" s="133"/>
      <c r="AI45" s="133"/>
      <c r="AJ45" s="133"/>
      <c r="AK45" s="131" t="s">
        <v>75</v>
      </c>
      <c r="AL45" s="131">
        <v>2000</v>
      </c>
      <c r="AM45" s="133"/>
      <c r="AN45" s="133"/>
      <c r="AO45" s="133"/>
      <c r="AP45" s="140">
        <v>90000</v>
      </c>
      <c r="AQ45" s="131" t="s">
        <v>151</v>
      </c>
      <c r="AR45" s="132" t="s">
        <v>128</v>
      </c>
      <c r="AS45" s="132" t="s">
        <v>103</v>
      </c>
      <c r="AT45" s="132" t="s">
        <v>108</v>
      </c>
      <c r="AU45" s="131" t="s">
        <v>151</v>
      </c>
      <c r="AV45" s="135" t="s">
        <v>177</v>
      </c>
      <c r="AW45" s="136"/>
      <c r="AX45" s="136"/>
      <c r="AY45" s="116" t="s">
        <v>371</v>
      </c>
      <c r="AZ45" s="117">
        <f t="shared" si="0"/>
        <v>90000</v>
      </c>
      <c r="BA45" s="116"/>
      <c r="BB45" s="138" t="s">
        <v>370</v>
      </c>
      <c r="BC45" s="118">
        <v>1</v>
      </c>
    </row>
    <row r="46" spans="1:55" s="118" customFormat="1" ht="15" customHeight="1" x14ac:dyDescent="0.2">
      <c r="A46" s="129">
        <v>21</v>
      </c>
      <c r="B46" s="130"/>
      <c r="C46" s="145" t="s">
        <v>355</v>
      </c>
      <c r="D46" s="132" t="s">
        <v>152</v>
      </c>
      <c r="E46" s="132" t="s">
        <v>153</v>
      </c>
      <c r="F46" s="139" t="s">
        <v>339</v>
      </c>
      <c r="G46" s="133"/>
      <c r="H46" s="133"/>
      <c r="I46" s="133"/>
      <c r="J46" s="133"/>
      <c r="K46" s="131" t="s">
        <v>126</v>
      </c>
      <c r="L46" s="132"/>
      <c r="M46" s="131" t="s">
        <v>180</v>
      </c>
      <c r="N46" s="131">
        <v>2000</v>
      </c>
      <c r="O46" s="132"/>
      <c r="P46" s="132"/>
      <c r="Q46" s="132"/>
      <c r="R46" s="132"/>
      <c r="S46" s="132"/>
      <c r="T46" s="133"/>
      <c r="U46" s="133"/>
      <c r="V46" s="133"/>
      <c r="W46" s="133"/>
      <c r="X46" s="133"/>
      <c r="Y46" s="133"/>
      <c r="Z46" s="133"/>
      <c r="AA46" s="133"/>
      <c r="AB46" s="133"/>
      <c r="AC46" s="133"/>
      <c r="AD46" s="133"/>
      <c r="AE46" s="133"/>
      <c r="AF46" s="133"/>
      <c r="AG46" s="133"/>
      <c r="AH46" s="133"/>
      <c r="AI46" s="133"/>
      <c r="AJ46" s="133"/>
      <c r="AK46" s="131" t="s">
        <v>75</v>
      </c>
      <c r="AL46" s="131">
        <v>2000</v>
      </c>
      <c r="AM46" s="133"/>
      <c r="AN46" s="133"/>
      <c r="AO46" s="133"/>
      <c r="AP46" s="140">
        <v>192500</v>
      </c>
      <c r="AQ46" s="131" t="s">
        <v>77</v>
      </c>
      <c r="AR46" s="132" t="s">
        <v>128</v>
      </c>
      <c r="AS46" s="132" t="s">
        <v>103</v>
      </c>
      <c r="AT46" s="132" t="s">
        <v>108</v>
      </c>
      <c r="AU46" s="132" t="s">
        <v>152</v>
      </c>
      <c r="AV46" s="135" t="s">
        <v>177</v>
      </c>
      <c r="AW46" s="136"/>
      <c r="AX46" s="136"/>
      <c r="AY46" s="137" t="s">
        <v>77</v>
      </c>
      <c r="AZ46" s="117">
        <f t="shared" si="0"/>
        <v>192500</v>
      </c>
      <c r="BA46" s="116"/>
      <c r="BB46" s="138" t="s">
        <v>370</v>
      </c>
      <c r="BC46" s="118">
        <v>19</v>
      </c>
    </row>
    <row r="47" spans="1:55" s="118" customFormat="1" x14ac:dyDescent="0.2">
      <c r="A47" s="129">
        <v>22</v>
      </c>
      <c r="B47" s="130"/>
      <c r="C47" s="115" t="s">
        <v>344</v>
      </c>
      <c r="D47" s="132" t="s">
        <v>172</v>
      </c>
      <c r="E47" s="132" t="s">
        <v>173</v>
      </c>
      <c r="F47" s="139" t="s">
        <v>339</v>
      </c>
      <c r="G47" s="133"/>
      <c r="H47" s="133"/>
      <c r="I47" s="133"/>
      <c r="J47" s="133"/>
      <c r="K47" s="131" t="s">
        <v>174</v>
      </c>
      <c r="L47" s="132"/>
      <c r="M47" s="131" t="s">
        <v>180</v>
      </c>
      <c r="N47" s="131">
        <v>2000</v>
      </c>
      <c r="O47" s="132"/>
      <c r="P47" s="132"/>
      <c r="Q47" s="132"/>
      <c r="R47" s="132"/>
      <c r="S47" s="132"/>
      <c r="T47" s="133"/>
      <c r="U47" s="133"/>
      <c r="V47" s="133"/>
      <c r="W47" s="133"/>
      <c r="X47" s="133"/>
      <c r="Y47" s="133"/>
      <c r="Z47" s="133"/>
      <c r="AA47" s="133"/>
      <c r="AB47" s="133"/>
      <c r="AC47" s="133"/>
      <c r="AD47" s="133"/>
      <c r="AE47" s="133"/>
      <c r="AF47" s="133"/>
      <c r="AG47" s="133"/>
      <c r="AH47" s="133"/>
      <c r="AI47" s="133"/>
      <c r="AJ47" s="133"/>
      <c r="AK47" s="131" t="s">
        <v>75</v>
      </c>
      <c r="AL47" s="131">
        <v>2000</v>
      </c>
      <c r="AM47" s="133"/>
      <c r="AN47" s="133"/>
      <c r="AO47" s="133"/>
      <c r="AP47" s="140">
        <v>113750</v>
      </c>
      <c r="AQ47" s="131" t="s">
        <v>77</v>
      </c>
      <c r="AR47" s="132" t="s">
        <v>128</v>
      </c>
      <c r="AS47" s="132" t="s">
        <v>103</v>
      </c>
      <c r="AT47" s="132" t="s">
        <v>108</v>
      </c>
      <c r="AU47" s="131" t="s">
        <v>77</v>
      </c>
      <c r="AV47" s="135" t="s">
        <v>177</v>
      </c>
      <c r="AW47" s="136"/>
      <c r="AX47" s="136"/>
      <c r="AY47" s="116" t="s">
        <v>371</v>
      </c>
      <c r="AZ47" s="117">
        <f t="shared" si="0"/>
        <v>113750</v>
      </c>
      <c r="BA47" s="116"/>
      <c r="BB47" s="138" t="s">
        <v>370</v>
      </c>
    </row>
    <row r="48" spans="1:55" x14ac:dyDescent="0.2">
      <c r="A48" s="46">
        <v>23</v>
      </c>
      <c r="B48" s="51"/>
      <c r="C48" s="126" t="s">
        <v>348</v>
      </c>
      <c r="D48" s="53" t="s">
        <v>185</v>
      </c>
      <c r="E48" s="53" t="s">
        <v>186</v>
      </c>
      <c r="F48" s="127" t="s">
        <v>339</v>
      </c>
      <c r="G48" s="54"/>
      <c r="H48" s="54"/>
      <c r="I48" s="54"/>
      <c r="J48" s="54"/>
      <c r="K48" s="52" t="s">
        <v>187</v>
      </c>
      <c r="L48" s="53"/>
      <c r="M48" s="52" t="s">
        <v>127</v>
      </c>
      <c r="N48" s="52">
        <v>2000</v>
      </c>
      <c r="O48" s="53"/>
      <c r="P48" s="53"/>
      <c r="Q48" s="53"/>
      <c r="R48" s="53"/>
      <c r="S48" s="53"/>
      <c r="T48" s="54"/>
      <c r="U48" s="54"/>
      <c r="V48" s="54"/>
      <c r="W48" s="54"/>
      <c r="X48" s="54"/>
      <c r="Y48" s="54"/>
      <c r="Z48" s="54"/>
      <c r="AA48" s="54"/>
      <c r="AB48" s="54"/>
      <c r="AC48" s="54"/>
      <c r="AD48" s="54"/>
      <c r="AE48" s="54"/>
      <c r="AF48" s="54"/>
      <c r="AG48" s="54"/>
      <c r="AH48" s="54"/>
      <c r="AI48" s="54"/>
      <c r="AJ48" s="54"/>
      <c r="AK48" s="52" t="s">
        <v>75</v>
      </c>
      <c r="AL48" s="52">
        <v>2000</v>
      </c>
      <c r="AM48" s="54"/>
      <c r="AN48" s="54"/>
      <c r="AO48" s="54"/>
      <c r="AP48" s="93">
        <v>2100000</v>
      </c>
      <c r="AQ48" s="52" t="s">
        <v>77</v>
      </c>
      <c r="AR48" s="53" t="s">
        <v>128</v>
      </c>
      <c r="AS48" s="53" t="s">
        <v>103</v>
      </c>
      <c r="AT48" s="53" t="s">
        <v>164</v>
      </c>
      <c r="AU48" s="52" t="s">
        <v>77</v>
      </c>
      <c r="AV48" s="9" t="s">
        <v>128</v>
      </c>
      <c r="AW48" s="8"/>
      <c r="AX48" s="8"/>
      <c r="AZ48" s="107" t="str">
        <f t="shared" si="0"/>
        <v>0</v>
      </c>
      <c r="BB48" s="142"/>
    </row>
    <row r="49" spans="1:54" s="118" customFormat="1" x14ac:dyDescent="0.2">
      <c r="A49" s="129">
        <v>24</v>
      </c>
      <c r="B49" s="130"/>
      <c r="C49" s="146" t="s">
        <v>373</v>
      </c>
      <c r="D49" s="132" t="s">
        <v>190</v>
      </c>
      <c r="E49" s="132" t="s">
        <v>191</v>
      </c>
      <c r="F49" s="139" t="s">
        <v>339</v>
      </c>
      <c r="G49" s="133"/>
      <c r="H49" s="133"/>
      <c r="I49" s="133"/>
      <c r="J49" s="133"/>
      <c r="K49" s="131" t="s">
        <v>192</v>
      </c>
      <c r="L49" s="132"/>
      <c r="M49" s="131" t="s">
        <v>163</v>
      </c>
      <c r="N49" s="131">
        <v>2000</v>
      </c>
      <c r="O49" s="132"/>
      <c r="P49" s="132"/>
      <c r="Q49" s="132"/>
      <c r="R49" s="132"/>
      <c r="S49" s="132"/>
      <c r="T49" s="133"/>
      <c r="U49" s="133"/>
      <c r="V49" s="133"/>
      <c r="W49" s="133"/>
      <c r="X49" s="133"/>
      <c r="Y49" s="133"/>
      <c r="Z49" s="133"/>
      <c r="AA49" s="133"/>
      <c r="AB49" s="133"/>
      <c r="AC49" s="133"/>
      <c r="AD49" s="133"/>
      <c r="AE49" s="133"/>
      <c r="AF49" s="133"/>
      <c r="AG49" s="133"/>
      <c r="AH49" s="133"/>
      <c r="AI49" s="133"/>
      <c r="AJ49" s="133"/>
      <c r="AK49" s="131" t="s">
        <v>75</v>
      </c>
      <c r="AL49" s="131">
        <v>2000</v>
      </c>
      <c r="AM49" s="133"/>
      <c r="AN49" s="133"/>
      <c r="AO49" s="133"/>
      <c r="AP49" s="140">
        <v>280000</v>
      </c>
      <c r="AQ49" s="131" t="s">
        <v>77</v>
      </c>
      <c r="AR49" s="132" t="s">
        <v>128</v>
      </c>
      <c r="AS49" s="132" t="s">
        <v>103</v>
      </c>
      <c r="AT49" s="132" t="s">
        <v>164</v>
      </c>
      <c r="AU49" s="131" t="s">
        <v>77</v>
      </c>
      <c r="AV49" s="135" t="s">
        <v>128</v>
      </c>
      <c r="AW49" s="136"/>
      <c r="AX49" s="136"/>
      <c r="AY49" s="116" t="s">
        <v>371</v>
      </c>
      <c r="AZ49" s="117">
        <f t="shared" si="0"/>
        <v>280000</v>
      </c>
      <c r="BA49" s="116"/>
      <c r="BB49" s="138" t="s">
        <v>370</v>
      </c>
    </row>
    <row r="50" spans="1:54" s="118" customFormat="1" x14ac:dyDescent="0.2">
      <c r="A50" s="129">
        <v>25</v>
      </c>
      <c r="B50" s="130"/>
      <c r="C50" s="115" t="s">
        <v>344</v>
      </c>
      <c r="D50" s="132" t="s">
        <v>172</v>
      </c>
      <c r="E50" s="132" t="s">
        <v>173</v>
      </c>
      <c r="F50" s="139" t="s">
        <v>339</v>
      </c>
      <c r="G50" s="133"/>
      <c r="H50" s="133"/>
      <c r="I50" s="133"/>
      <c r="J50" s="133"/>
      <c r="K50" s="131" t="s">
        <v>174</v>
      </c>
      <c r="L50" s="132"/>
      <c r="M50" s="131" t="s">
        <v>180</v>
      </c>
      <c r="N50" s="131">
        <v>2000</v>
      </c>
      <c r="O50" s="132"/>
      <c r="P50" s="132"/>
      <c r="Q50" s="132"/>
      <c r="R50" s="132"/>
      <c r="S50" s="132"/>
      <c r="T50" s="133"/>
      <c r="U50" s="133"/>
      <c r="V50" s="133"/>
      <c r="W50" s="133"/>
      <c r="X50" s="133"/>
      <c r="Y50" s="133"/>
      <c r="Z50" s="133"/>
      <c r="AA50" s="133"/>
      <c r="AB50" s="133"/>
      <c r="AC50" s="133"/>
      <c r="AD50" s="133"/>
      <c r="AE50" s="133"/>
      <c r="AF50" s="133"/>
      <c r="AG50" s="133"/>
      <c r="AH50" s="133"/>
      <c r="AI50" s="133"/>
      <c r="AJ50" s="133"/>
      <c r="AK50" s="131" t="s">
        <v>75</v>
      </c>
      <c r="AL50" s="131">
        <v>2000</v>
      </c>
      <c r="AM50" s="133"/>
      <c r="AN50" s="133"/>
      <c r="AO50" s="133"/>
      <c r="AP50" s="140">
        <v>113750</v>
      </c>
      <c r="AQ50" s="131" t="s">
        <v>77</v>
      </c>
      <c r="AR50" s="132" t="s">
        <v>128</v>
      </c>
      <c r="AS50" s="132" t="s">
        <v>103</v>
      </c>
      <c r="AT50" s="132" t="s">
        <v>164</v>
      </c>
      <c r="AU50" s="131" t="s">
        <v>77</v>
      </c>
      <c r="AV50" s="135" t="s">
        <v>195</v>
      </c>
      <c r="AW50" s="136"/>
      <c r="AX50" s="136"/>
      <c r="AY50" s="116" t="s">
        <v>371</v>
      </c>
      <c r="AZ50" s="117">
        <f t="shared" si="0"/>
        <v>113750</v>
      </c>
      <c r="BA50" s="116"/>
      <c r="BB50" s="138" t="s">
        <v>370</v>
      </c>
    </row>
    <row r="51" spans="1:54" s="118" customFormat="1" x14ac:dyDescent="0.2">
      <c r="A51" s="129">
        <v>26</v>
      </c>
      <c r="B51" s="130"/>
      <c r="C51" s="115" t="s">
        <v>340</v>
      </c>
      <c r="D51" s="132" t="s">
        <v>135</v>
      </c>
      <c r="E51" s="132" t="s">
        <v>136</v>
      </c>
      <c r="F51" s="139" t="s">
        <v>339</v>
      </c>
      <c r="G51" s="133"/>
      <c r="H51" s="133"/>
      <c r="I51" s="133"/>
      <c r="J51" s="133"/>
      <c r="K51" s="131" t="s">
        <v>196</v>
      </c>
      <c r="L51" s="132"/>
      <c r="M51" s="131" t="s">
        <v>170</v>
      </c>
      <c r="N51" s="131">
        <v>2000</v>
      </c>
      <c r="O51" s="132"/>
      <c r="P51" s="132"/>
      <c r="Q51" s="132"/>
      <c r="R51" s="132"/>
      <c r="S51" s="132"/>
      <c r="T51" s="133"/>
      <c r="U51" s="133"/>
      <c r="V51" s="133"/>
      <c r="W51" s="133"/>
      <c r="X51" s="133"/>
      <c r="Y51" s="133"/>
      <c r="Z51" s="133"/>
      <c r="AA51" s="133"/>
      <c r="AB51" s="133"/>
      <c r="AC51" s="133"/>
      <c r="AD51" s="133"/>
      <c r="AE51" s="133"/>
      <c r="AF51" s="133"/>
      <c r="AG51" s="133"/>
      <c r="AH51" s="133"/>
      <c r="AI51" s="133"/>
      <c r="AJ51" s="133"/>
      <c r="AK51" s="131" t="s">
        <v>75</v>
      </c>
      <c r="AL51" s="131">
        <v>2000</v>
      </c>
      <c r="AM51" s="133"/>
      <c r="AN51" s="133"/>
      <c r="AO51" s="133"/>
      <c r="AP51" s="140">
        <v>300000</v>
      </c>
      <c r="AQ51" s="131" t="s">
        <v>77</v>
      </c>
      <c r="AR51" s="132" t="s">
        <v>133</v>
      </c>
      <c r="AS51" s="132" t="s">
        <v>103</v>
      </c>
      <c r="AT51" s="132" t="s">
        <v>134</v>
      </c>
      <c r="AU51" s="132" t="s">
        <v>135</v>
      </c>
      <c r="AV51" s="135" t="s">
        <v>197</v>
      </c>
      <c r="AW51" s="136"/>
      <c r="AX51" s="136"/>
      <c r="AY51" s="137" t="s">
        <v>77</v>
      </c>
      <c r="AZ51" s="117" t="str">
        <f t="shared" si="0"/>
        <v>0</v>
      </c>
      <c r="BA51" s="116"/>
      <c r="BB51" s="138" t="s">
        <v>370</v>
      </c>
    </row>
    <row r="52" spans="1:54" x14ac:dyDescent="0.2">
      <c r="A52" s="46">
        <v>27</v>
      </c>
      <c r="B52" s="51"/>
      <c r="C52" s="52" t="s">
        <v>346</v>
      </c>
      <c r="D52" s="53" t="s">
        <v>147</v>
      </c>
      <c r="E52" s="53" t="s">
        <v>125</v>
      </c>
      <c r="F52" s="127" t="s">
        <v>339</v>
      </c>
      <c r="G52" s="54"/>
      <c r="H52" s="54"/>
      <c r="I52" s="54"/>
      <c r="J52" s="54"/>
      <c r="K52" s="52" t="s">
        <v>126</v>
      </c>
      <c r="L52" s="53"/>
      <c r="M52" s="52" t="s">
        <v>137</v>
      </c>
      <c r="N52" s="52">
        <v>2000</v>
      </c>
      <c r="O52" s="53"/>
      <c r="P52" s="53"/>
      <c r="Q52" s="53"/>
      <c r="R52" s="53"/>
      <c r="S52" s="53"/>
      <c r="T52" s="54"/>
      <c r="U52" s="54"/>
      <c r="V52" s="54"/>
      <c r="W52" s="54"/>
      <c r="X52" s="54"/>
      <c r="Y52" s="54"/>
      <c r="Z52" s="54"/>
      <c r="AA52" s="54"/>
      <c r="AB52" s="54"/>
      <c r="AC52" s="54"/>
      <c r="AD52" s="54"/>
      <c r="AE52" s="54"/>
      <c r="AF52" s="54"/>
      <c r="AG52" s="54"/>
      <c r="AH52" s="54"/>
      <c r="AI52" s="54"/>
      <c r="AJ52" s="54"/>
      <c r="AK52" s="52" t="s">
        <v>75</v>
      </c>
      <c r="AL52" s="52">
        <v>2000</v>
      </c>
      <c r="AM52" s="54"/>
      <c r="AN52" s="54"/>
      <c r="AO52" s="54"/>
      <c r="AP52" s="93">
        <v>1500000</v>
      </c>
      <c r="AQ52" s="52" t="s">
        <v>77</v>
      </c>
      <c r="AR52" s="53" t="s">
        <v>128</v>
      </c>
      <c r="AS52" s="53" t="s">
        <v>103</v>
      </c>
      <c r="AT52" s="53" t="s">
        <v>108</v>
      </c>
      <c r="AU52" s="52" t="s">
        <v>77</v>
      </c>
      <c r="AV52" s="9" t="s">
        <v>103</v>
      </c>
      <c r="AW52" s="8"/>
      <c r="AX52" s="8"/>
      <c r="AZ52" s="107" t="str">
        <f t="shared" si="0"/>
        <v>0</v>
      </c>
      <c r="BB52" s="142"/>
    </row>
    <row r="53" spans="1:54" x14ac:dyDescent="0.2">
      <c r="A53" s="46">
        <v>28</v>
      </c>
      <c r="B53" s="51"/>
      <c r="C53" s="52" t="s">
        <v>346</v>
      </c>
      <c r="D53" s="53" t="s">
        <v>147</v>
      </c>
      <c r="E53" s="53" t="s">
        <v>125</v>
      </c>
      <c r="F53" s="127" t="s">
        <v>339</v>
      </c>
      <c r="G53" s="54"/>
      <c r="H53" s="54"/>
      <c r="I53" s="54"/>
      <c r="J53" s="54"/>
      <c r="K53" s="52" t="s">
        <v>126</v>
      </c>
      <c r="L53" s="53"/>
      <c r="M53" s="52" t="s">
        <v>150</v>
      </c>
      <c r="N53" s="52">
        <v>2000</v>
      </c>
      <c r="O53" s="53"/>
      <c r="P53" s="53"/>
      <c r="Q53" s="53"/>
      <c r="R53" s="53"/>
      <c r="S53" s="53"/>
      <c r="T53" s="54"/>
      <c r="U53" s="54"/>
      <c r="V53" s="54"/>
      <c r="W53" s="54"/>
      <c r="X53" s="54"/>
      <c r="Y53" s="54"/>
      <c r="Z53" s="54"/>
      <c r="AA53" s="54"/>
      <c r="AB53" s="54"/>
      <c r="AC53" s="54"/>
      <c r="AD53" s="54"/>
      <c r="AE53" s="54"/>
      <c r="AF53" s="54"/>
      <c r="AG53" s="54"/>
      <c r="AH53" s="54"/>
      <c r="AI53" s="54"/>
      <c r="AJ53" s="54"/>
      <c r="AK53" s="52" t="s">
        <v>75</v>
      </c>
      <c r="AL53" s="52">
        <v>2000</v>
      </c>
      <c r="AM53" s="54"/>
      <c r="AN53" s="54"/>
      <c r="AO53" s="54"/>
      <c r="AP53" s="93">
        <v>715000</v>
      </c>
      <c r="AQ53" s="52" t="s">
        <v>77</v>
      </c>
      <c r="AR53" s="53" t="s">
        <v>128</v>
      </c>
      <c r="AS53" s="53" t="s">
        <v>103</v>
      </c>
      <c r="AT53" s="53" t="s">
        <v>108</v>
      </c>
      <c r="AU53" s="52" t="s">
        <v>77</v>
      </c>
      <c r="AV53" s="9" t="s">
        <v>103</v>
      </c>
      <c r="AW53" s="8"/>
      <c r="AX53" s="8"/>
      <c r="AZ53" s="107" t="str">
        <f t="shared" si="0"/>
        <v>0</v>
      </c>
      <c r="BB53" s="142"/>
    </row>
    <row r="54" spans="1:54" s="118" customFormat="1" x14ac:dyDescent="0.2">
      <c r="A54" s="129">
        <v>29</v>
      </c>
      <c r="B54" s="130"/>
      <c r="C54" s="115" t="s">
        <v>341</v>
      </c>
      <c r="D54" s="132" t="s">
        <v>188</v>
      </c>
      <c r="E54" s="132" t="s">
        <v>198</v>
      </c>
      <c r="F54" s="139" t="s">
        <v>339</v>
      </c>
      <c r="G54" s="133"/>
      <c r="H54" s="133"/>
      <c r="I54" s="133"/>
      <c r="J54" s="133"/>
      <c r="K54" s="131" t="s">
        <v>199</v>
      </c>
      <c r="L54" s="132"/>
      <c r="M54" s="131" t="s">
        <v>189</v>
      </c>
      <c r="N54" s="131">
        <v>2000</v>
      </c>
      <c r="O54" s="132"/>
      <c r="P54" s="132"/>
      <c r="Q54" s="132"/>
      <c r="R54" s="132"/>
      <c r="S54" s="132"/>
      <c r="T54" s="133"/>
      <c r="U54" s="133"/>
      <c r="V54" s="133"/>
      <c r="W54" s="133"/>
      <c r="X54" s="133"/>
      <c r="Y54" s="133"/>
      <c r="Z54" s="133"/>
      <c r="AA54" s="133"/>
      <c r="AB54" s="133"/>
      <c r="AC54" s="133"/>
      <c r="AD54" s="133"/>
      <c r="AE54" s="133"/>
      <c r="AF54" s="133"/>
      <c r="AG54" s="133"/>
      <c r="AH54" s="133"/>
      <c r="AI54" s="133"/>
      <c r="AJ54" s="133"/>
      <c r="AK54" s="131" t="s">
        <v>75</v>
      </c>
      <c r="AL54" s="131">
        <v>2000</v>
      </c>
      <c r="AM54" s="133"/>
      <c r="AN54" s="133"/>
      <c r="AO54" s="133"/>
      <c r="AP54" s="140">
        <v>39000</v>
      </c>
      <c r="AQ54" s="131" t="s">
        <v>77</v>
      </c>
      <c r="AR54" s="132" t="s">
        <v>128</v>
      </c>
      <c r="AS54" s="132" t="s">
        <v>103</v>
      </c>
      <c r="AT54" s="132" t="s">
        <v>108</v>
      </c>
      <c r="AU54" s="131" t="s">
        <v>77</v>
      </c>
      <c r="AV54" s="135" t="s">
        <v>103</v>
      </c>
      <c r="AW54" s="136"/>
      <c r="AX54" s="136"/>
      <c r="AY54" s="116" t="s">
        <v>371</v>
      </c>
      <c r="AZ54" s="117">
        <f t="shared" si="0"/>
        <v>39000</v>
      </c>
      <c r="BA54" s="116"/>
      <c r="BB54" s="138" t="s">
        <v>370</v>
      </c>
    </row>
    <row r="55" spans="1:54" s="118" customFormat="1" x14ac:dyDescent="0.2">
      <c r="A55" s="129">
        <v>30</v>
      </c>
      <c r="B55" s="130"/>
      <c r="C55" s="115" t="s">
        <v>344</v>
      </c>
      <c r="D55" s="132" t="s">
        <v>172</v>
      </c>
      <c r="E55" s="132" t="s">
        <v>173</v>
      </c>
      <c r="F55" s="139" t="s">
        <v>339</v>
      </c>
      <c r="G55" s="133"/>
      <c r="H55" s="133"/>
      <c r="I55" s="133"/>
      <c r="J55" s="133"/>
      <c r="K55" s="131" t="s">
        <v>174</v>
      </c>
      <c r="L55" s="132"/>
      <c r="M55" s="131" t="s">
        <v>175</v>
      </c>
      <c r="N55" s="131">
        <v>2000</v>
      </c>
      <c r="O55" s="132"/>
      <c r="P55" s="132"/>
      <c r="Q55" s="132"/>
      <c r="R55" s="132"/>
      <c r="S55" s="132"/>
      <c r="T55" s="133"/>
      <c r="U55" s="133"/>
      <c r="V55" s="133"/>
      <c r="W55" s="133"/>
      <c r="X55" s="133"/>
      <c r="Y55" s="133"/>
      <c r="Z55" s="133"/>
      <c r="AA55" s="133"/>
      <c r="AB55" s="133"/>
      <c r="AC55" s="133"/>
      <c r="AD55" s="133"/>
      <c r="AE55" s="133"/>
      <c r="AF55" s="133"/>
      <c r="AG55" s="133"/>
      <c r="AH55" s="133"/>
      <c r="AI55" s="133"/>
      <c r="AJ55" s="133"/>
      <c r="AK55" s="131" t="s">
        <v>75</v>
      </c>
      <c r="AL55" s="131">
        <v>2000</v>
      </c>
      <c r="AM55" s="133"/>
      <c r="AN55" s="133"/>
      <c r="AO55" s="133"/>
      <c r="AP55" s="140">
        <v>393750</v>
      </c>
      <c r="AQ55" s="131" t="s">
        <v>151</v>
      </c>
      <c r="AR55" s="132" t="s">
        <v>128</v>
      </c>
      <c r="AS55" s="132" t="s">
        <v>103</v>
      </c>
      <c r="AT55" s="132" t="s">
        <v>108</v>
      </c>
      <c r="AU55" s="131" t="s">
        <v>151</v>
      </c>
      <c r="AV55" s="135" t="s">
        <v>103</v>
      </c>
      <c r="AW55" s="136"/>
      <c r="AX55" s="136"/>
      <c r="AY55" s="116"/>
      <c r="AZ55" s="117" t="str">
        <f t="shared" si="0"/>
        <v>0</v>
      </c>
      <c r="BA55" s="116"/>
      <c r="BB55" s="138" t="s">
        <v>370</v>
      </c>
    </row>
    <row r="56" spans="1:54" x14ac:dyDescent="0.2">
      <c r="A56" s="46">
        <v>31</v>
      </c>
      <c r="B56" s="51"/>
      <c r="C56" s="141" t="s">
        <v>356</v>
      </c>
      <c r="D56" s="53" t="s">
        <v>178</v>
      </c>
      <c r="E56" s="53" t="s">
        <v>136</v>
      </c>
      <c r="F56" s="127" t="s">
        <v>339</v>
      </c>
      <c r="G56" s="54"/>
      <c r="H56" s="54"/>
      <c r="I56" s="54"/>
      <c r="J56" s="54"/>
      <c r="K56" s="52" t="s">
        <v>126</v>
      </c>
      <c r="L56" s="53"/>
      <c r="M56" s="52" t="s">
        <v>137</v>
      </c>
      <c r="N56" s="52">
        <v>2000</v>
      </c>
      <c r="O56" s="53"/>
      <c r="P56" s="53"/>
      <c r="Q56" s="53"/>
      <c r="R56" s="53"/>
      <c r="S56" s="53"/>
      <c r="T56" s="54"/>
      <c r="U56" s="54"/>
      <c r="V56" s="54"/>
      <c r="W56" s="54"/>
      <c r="X56" s="54"/>
      <c r="Y56" s="54"/>
      <c r="Z56" s="54"/>
      <c r="AA56" s="54"/>
      <c r="AB56" s="54"/>
      <c r="AC56" s="54"/>
      <c r="AD56" s="54"/>
      <c r="AE56" s="54"/>
      <c r="AF56" s="54"/>
      <c r="AG56" s="54"/>
      <c r="AH56" s="54"/>
      <c r="AI56" s="54"/>
      <c r="AJ56" s="54"/>
      <c r="AK56" s="52" t="s">
        <v>75</v>
      </c>
      <c r="AL56" s="52">
        <v>2000</v>
      </c>
      <c r="AM56" s="54"/>
      <c r="AN56" s="54"/>
      <c r="AO56" s="54"/>
      <c r="AP56" s="93">
        <v>812500</v>
      </c>
      <c r="AQ56" s="52" t="s">
        <v>77</v>
      </c>
      <c r="AR56" s="53" t="s">
        <v>128</v>
      </c>
      <c r="AS56" s="53" t="s">
        <v>103</v>
      </c>
      <c r="AT56" s="53" t="s">
        <v>108</v>
      </c>
      <c r="AU56" s="52" t="s">
        <v>77</v>
      </c>
      <c r="AV56" s="9" t="s">
        <v>169</v>
      </c>
      <c r="AW56" s="8"/>
      <c r="AX56" s="8"/>
      <c r="AZ56" s="107" t="str">
        <f t="shared" si="0"/>
        <v>0</v>
      </c>
      <c r="BB56" s="144"/>
    </row>
    <row r="57" spans="1:54" x14ac:dyDescent="0.2">
      <c r="A57" s="46">
        <v>32</v>
      </c>
      <c r="B57" s="51"/>
      <c r="C57" s="141" t="s">
        <v>356</v>
      </c>
      <c r="D57" s="53" t="s">
        <v>178</v>
      </c>
      <c r="E57" s="53" t="s">
        <v>136</v>
      </c>
      <c r="F57" s="127" t="s">
        <v>339</v>
      </c>
      <c r="G57" s="54"/>
      <c r="H57" s="54"/>
      <c r="I57" s="54"/>
      <c r="J57" s="54"/>
      <c r="K57" s="52" t="s">
        <v>126</v>
      </c>
      <c r="L57" s="53"/>
      <c r="M57" s="52" t="s">
        <v>137</v>
      </c>
      <c r="N57" s="52">
        <v>2000</v>
      </c>
      <c r="O57" s="53"/>
      <c r="P57" s="53"/>
      <c r="Q57" s="53"/>
      <c r="R57" s="53"/>
      <c r="S57" s="53"/>
      <c r="T57" s="54"/>
      <c r="U57" s="54"/>
      <c r="V57" s="54"/>
      <c r="W57" s="54"/>
      <c r="X57" s="54"/>
      <c r="Y57" s="54"/>
      <c r="Z57" s="54"/>
      <c r="AA57" s="54"/>
      <c r="AB57" s="54"/>
      <c r="AC57" s="54"/>
      <c r="AD57" s="54"/>
      <c r="AE57" s="54"/>
      <c r="AF57" s="54"/>
      <c r="AG57" s="54"/>
      <c r="AH57" s="54"/>
      <c r="AI57" s="54"/>
      <c r="AJ57" s="54"/>
      <c r="AK57" s="52" t="s">
        <v>75</v>
      </c>
      <c r="AL57" s="52">
        <v>2000</v>
      </c>
      <c r="AM57" s="54"/>
      <c r="AN57" s="54"/>
      <c r="AO57" s="54"/>
      <c r="AP57" s="93">
        <v>510000</v>
      </c>
      <c r="AQ57" s="52" t="s">
        <v>77</v>
      </c>
      <c r="AR57" s="53" t="s">
        <v>128</v>
      </c>
      <c r="AS57" s="53" t="s">
        <v>103</v>
      </c>
      <c r="AT57" s="53" t="s">
        <v>108</v>
      </c>
      <c r="AU57" s="52" t="s">
        <v>77</v>
      </c>
      <c r="AV57" s="9" t="s">
        <v>169</v>
      </c>
      <c r="AW57" s="8"/>
      <c r="AX57" s="8"/>
      <c r="AZ57" s="107" t="str">
        <f t="shared" si="0"/>
        <v>0</v>
      </c>
      <c r="BB57" s="144"/>
    </row>
    <row r="58" spans="1:54" s="118" customFormat="1" ht="15" customHeight="1" x14ac:dyDescent="0.2">
      <c r="A58" s="129">
        <v>33</v>
      </c>
      <c r="B58" s="130"/>
      <c r="C58" s="143" t="s">
        <v>341</v>
      </c>
      <c r="D58" s="132" t="s">
        <v>181</v>
      </c>
      <c r="E58" s="132" t="s">
        <v>145</v>
      </c>
      <c r="F58" s="139" t="s">
        <v>339</v>
      </c>
      <c r="G58" s="133"/>
      <c r="H58" s="133"/>
      <c r="I58" s="133"/>
      <c r="J58" s="133"/>
      <c r="K58" s="131" t="s">
        <v>126</v>
      </c>
      <c r="L58" s="132"/>
      <c r="M58" s="131" t="s">
        <v>157</v>
      </c>
      <c r="N58" s="131">
        <v>2000</v>
      </c>
      <c r="O58" s="132"/>
      <c r="P58" s="132"/>
      <c r="Q58" s="132"/>
      <c r="R58" s="132"/>
      <c r="S58" s="132"/>
      <c r="T58" s="133"/>
      <c r="U58" s="133"/>
      <c r="V58" s="133"/>
      <c r="W58" s="133"/>
      <c r="X58" s="133"/>
      <c r="Y58" s="133"/>
      <c r="Z58" s="133"/>
      <c r="AA58" s="133"/>
      <c r="AB58" s="133"/>
      <c r="AC58" s="133"/>
      <c r="AD58" s="133"/>
      <c r="AE58" s="133"/>
      <c r="AF58" s="133"/>
      <c r="AG58" s="133"/>
      <c r="AH58" s="133"/>
      <c r="AI58" s="133"/>
      <c r="AJ58" s="133"/>
      <c r="AK58" s="131" t="s">
        <v>75</v>
      </c>
      <c r="AL58" s="131">
        <v>2000</v>
      </c>
      <c r="AM58" s="133"/>
      <c r="AN58" s="133"/>
      <c r="AO58" s="133"/>
      <c r="AP58" s="140">
        <v>180000</v>
      </c>
      <c r="AQ58" s="131" t="s">
        <v>151</v>
      </c>
      <c r="AR58" s="132" t="s">
        <v>128</v>
      </c>
      <c r="AS58" s="132" t="s">
        <v>103</v>
      </c>
      <c r="AT58" s="132" t="s">
        <v>108</v>
      </c>
      <c r="AU58" s="131" t="s">
        <v>151</v>
      </c>
      <c r="AV58" s="135" t="s">
        <v>169</v>
      </c>
      <c r="AW58" s="136"/>
      <c r="AX58" s="136"/>
      <c r="AY58" s="116" t="s">
        <v>371</v>
      </c>
      <c r="AZ58" s="117">
        <f t="shared" si="0"/>
        <v>180000</v>
      </c>
      <c r="BA58" s="116"/>
      <c r="BB58" s="138" t="s">
        <v>370</v>
      </c>
    </row>
    <row r="59" spans="1:54" s="118" customFormat="1" ht="15" customHeight="1" x14ac:dyDescent="0.2">
      <c r="A59" s="129">
        <v>34</v>
      </c>
      <c r="B59" s="130"/>
      <c r="C59" s="115" t="s">
        <v>344</v>
      </c>
      <c r="D59" s="132" t="s">
        <v>172</v>
      </c>
      <c r="E59" s="132" t="s">
        <v>173</v>
      </c>
      <c r="F59" s="139" t="s">
        <v>339</v>
      </c>
      <c r="G59" s="133"/>
      <c r="H59" s="133"/>
      <c r="I59" s="133"/>
      <c r="J59" s="133"/>
      <c r="K59" s="131" t="s">
        <v>174</v>
      </c>
      <c r="L59" s="132"/>
      <c r="M59" s="131" t="s">
        <v>180</v>
      </c>
      <c r="N59" s="131">
        <v>2000</v>
      </c>
      <c r="O59" s="132"/>
      <c r="P59" s="132"/>
      <c r="Q59" s="132"/>
      <c r="R59" s="132"/>
      <c r="S59" s="132"/>
      <c r="T59" s="133"/>
      <c r="U59" s="133"/>
      <c r="V59" s="133"/>
      <c r="W59" s="133"/>
      <c r="X59" s="133"/>
      <c r="Y59" s="133"/>
      <c r="Z59" s="133"/>
      <c r="AA59" s="133"/>
      <c r="AB59" s="133"/>
      <c r="AC59" s="133"/>
      <c r="AD59" s="133"/>
      <c r="AE59" s="133"/>
      <c r="AF59" s="133"/>
      <c r="AG59" s="133"/>
      <c r="AH59" s="133"/>
      <c r="AI59" s="133"/>
      <c r="AJ59" s="133"/>
      <c r="AK59" s="131" t="s">
        <v>75</v>
      </c>
      <c r="AL59" s="131">
        <v>2000</v>
      </c>
      <c r="AM59" s="133"/>
      <c r="AN59" s="133"/>
      <c r="AO59" s="133"/>
      <c r="AP59" s="140">
        <v>262500</v>
      </c>
      <c r="AQ59" s="131" t="s">
        <v>151</v>
      </c>
      <c r="AR59" s="132" t="s">
        <v>128</v>
      </c>
      <c r="AS59" s="132" t="s">
        <v>103</v>
      </c>
      <c r="AT59" s="132" t="s">
        <v>108</v>
      </c>
      <c r="AU59" s="131" t="s">
        <v>151</v>
      </c>
      <c r="AV59" s="135" t="s">
        <v>200</v>
      </c>
      <c r="AW59" s="136"/>
      <c r="AX59" s="136"/>
      <c r="AY59" s="116" t="s">
        <v>371</v>
      </c>
      <c r="AZ59" s="117">
        <f t="shared" si="0"/>
        <v>262500</v>
      </c>
      <c r="BA59" s="116"/>
      <c r="BB59" s="138" t="s">
        <v>370</v>
      </c>
    </row>
    <row r="60" spans="1:54" ht="15" customHeight="1" x14ac:dyDescent="0.2">
      <c r="A60" s="46">
        <v>35</v>
      </c>
      <c r="B60" s="51"/>
      <c r="C60" s="147" t="s">
        <v>349</v>
      </c>
      <c r="D60" s="53" t="s">
        <v>124</v>
      </c>
      <c r="E60" s="53" t="s">
        <v>158</v>
      </c>
      <c r="F60" s="127" t="s">
        <v>339</v>
      </c>
      <c r="G60" s="54"/>
      <c r="H60" s="54"/>
      <c r="I60" s="54"/>
      <c r="J60" s="54"/>
      <c r="K60" s="52" t="s">
        <v>159</v>
      </c>
      <c r="L60" s="53"/>
      <c r="M60" s="52" t="s">
        <v>127</v>
      </c>
      <c r="N60" s="52">
        <v>2000</v>
      </c>
      <c r="O60" s="53"/>
      <c r="P60" s="53"/>
      <c r="Q60" s="53"/>
      <c r="R60" s="53"/>
      <c r="S60" s="53"/>
      <c r="T60" s="54"/>
      <c r="U60" s="54"/>
      <c r="V60" s="54"/>
      <c r="W60" s="54"/>
      <c r="X60" s="54"/>
      <c r="Y60" s="54"/>
      <c r="Z60" s="54"/>
      <c r="AA60" s="54"/>
      <c r="AB60" s="54"/>
      <c r="AC60" s="54"/>
      <c r="AD60" s="54"/>
      <c r="AE60" s="54"/>
      <c r="AF60" s="54"/>
      <c r="AG60" s="54"/>
      <c r="AH60" s="54"/>
      <c r="AI60" s="54"/>
      <c r="AJ60" s="54"/>
      <c r="AK60" s="52" t="s">
        <v>75</v>
      </c>
      <c r="AL60" s="52">
        <v>2000</v>
      </c>
      <c r="AM60" s="54"/>
      <c r="AN60" s="54"/>
      <c r="AO60" s="54"/>
      <c r="AP60" s="93">
        <v>1125000</v>
      </c>
      <c r="AQ60" s="52" t="s">
        <v>151</v>
      </c>
      <c r="AR60" s="53" t="s">
        <v>128</v>
      </c>
      <c r="AS60" s="53" t="s">
        <v>103</v>
      </c>
      <c r="AT60" s="53" t="s">
        <v>108</v>
      </c>
      <c r="AU60" s="52" t="s">
        <v>151</v>
      </c>
      <c r="AV60" s="9" t="s">
        <v>200</v>
      </c>
      <c r="AW60" s="8"/>
      <c r="AX60" s="8"/>
      <c r="AZ60" s="107" t="str">
        <f t="shared" si="0"/>
        <v>0</v>
      </c>
      <c r="BB60" s="142"/>
    </row>
    <row r="61" spans="1:54" s="118" customFormat="1" x14ac:dyDescent="0.2">
      <c r="A61" s="129">
        <v>36</v>
      </c>
      <c r="B61" s="130"/>
      <c r="C61" s="143" t="s">
        <v>341</v>
      </c>
      <c r="D61" s="132" t="s">
        <v>181</v>
      </c>
      <c r="E61" s="132" t="s">
        <v>145</v>
      </c>
      <c r="F61" s="139" t="s">
        <v>339</v>
      </c>
      <c r="G61" s="133"/>
      <c r="H61" s="133"/>
      <c r="I61" s="133"/>
      <c r="J61" s="133"/>
      <c r="K61" s="131" t="s">
        <v>174</v>
      </c>
      <c r="L61" s="132"/>
      <c r="M61" s="131" t="s">
        <v>180</v>
      </c>
      <c r="N61" s="131">
        <v>2000</v>
      </c>
      <c r="O61" s="132"/>
      <c r="P61" s="132"/>
      <c r="Q61" s="132"/>
      <c r="R61" s="132"/>
      <c r="S61" s="132"/>
      <c r="T61" s="133"/>
      <c r="U61" s="133"/>
      <c r="V61" s="133"/>
      <c r="W61" s="133"/>
      <c r="X61" s="133"/>
      <c r="Y61" s="133"/>
      <c r="Z61" s="133"/>
      <c r="AA61" s="133"/>
      <c r="AB61" s="133"/>
      <c r="AC61" s="133"/>
      <c r="AD61" s="133"/>
      <c r="AE61" s="133"/>
      <c r="AF61" s="133"/>
      <c r="AG61" s="133"/>
      <c r="AH61" s="133"/>
      <c r="AI61" s="133"/>
      <c r="AJ61" s="133"/>
      <c r="AK61" s="131" t="s">
        <v>75</v>
      </c>
      <c r="AL61" s="131">
        <v>2000</v>
      </c>
      <c r="AM61" s="133"/>
      <c r="AN61" s="133"/>
      <c r="AO61" s="133"/>
      <c r="AP61" s="140">
        <v>210000</v>
      </c>
      <c r="AQ61" s="131" t="s">
        <v>77</v>
      </c>
      <c r="AR61" s="132" t="s">
        <v>128</v>
      </c>
      <c r="AS61" s="132" t="s">
        <v>103</v>
      </c>
      <c r="AT61" s="132" t="s">
        <v>108</v>
      </c>
      <c r="AU61" s="131" t="s">
        <v>77</v>
      </c>
      <c r="AV61" s="135" t="s">
        <v>200</v>
      </c>
      <c r="AW61" s="136"/>
      <c r="AX61" s="136"/>
      <c r="AY61" s="116" t="s">
        <v>371</v>
      </c>
      <c r="AZ61" s="117">
        <f t="shared" si="0"/>
        <v>210000</v>
      </c>
      <c r="BA61" s="116"/>
      <c r="BB61" s="138" t="s">
        <v>370</v>
      </c>
    </row>
    <row r="62" spans="1:54" s="118" customFormat="1" x14ac:dyDescent="0.2">
      <c r="A62" s="129">
        <v>37</v>
      </c>
      <c r="B62" s="130"/>
      <c r="C62" s="145" t="s">
        <v>355</v>
      </c>
      <c r="D62" s="132" t="s">
        <v>152</v>
      </c>
      <c r="E62" s="132" t="s">
        <v>153</v>
      </c>
      <c r="F62" s="139" t="s">
        <v>339</v>
      </c>
      <c r="G62" s="133"/>
      <c r="H62" s="133"/>
      <c r="I62" s="133"/>
      <c r="J62" s="133"/>
      <c r="K62" s="131" t="s">
        <v>126</v>
      </c>
      <c r="L62" s="132"/>
      <c r="M62" s="131" t="s">
        <v>180</v>
      </c>
      <c r="N62" s="131">
        <v>2000</v>
      </c>
      <c r="O62" s="132"/>
      <c r="P62" s="132"/>
      <c r="Q62" s="132"/>
      <c r="R62" s="132"/>
      <c r="S62" s="132"/>
      <c r="T62" s="133"/>
      <c r="U62" s="133"/>
      <c r="V62" s="133"/>
      <c r="W62" s="133"/>
      <c r="X62" s="133"/>
      <c r="Y62" s="133"/>
      <c r="Z62" s="133"/>
      <c r="AA62" s="133"/>
      <c r="AB62" s="133"/>
      <c r="AC62" s="133"/>
      <c r="AD62" s="133"/>
      <c r="AE62" s="133"/>
      <c r="AF62" s="133"/>
      <c r="AG62" s="133"/>
      <c r="AH62" s="133"/>
      <c r="AI62" s="133"/>
      <c r="AJ62" s="133"/>
      <c r="AK62" s="131" t="s">
        <v>75</v>
      </c>
      <c r="AL62" s="131">
        <v>2000</v>
      </c>
      <c r="AM62" s="133"/>
      <c r="AN62" s="133"/>
      <c r="AO62" s="133"/>
      <c r="AP62" s="140">
        <v>210000</v>
      </c>
      <c r="AQ62" s="131" t="s">
        <v>77</v>
      </c>
      <c r="AR62" s="132" t="s">
        <v>128</v>
      </c>
      <c r="AS62" s="132" t="s">
        <v>103</v>
      </c>
      <c r="AT62" s="132" t="s">
        <v>108</v>
      </c>
      <c r="AU62" s="132" t="s">
        <v>152</v>
      </c>
      <c r="AV62" s="135" t="s">
        <v>169</v>
      </c>
      <c r="AW62" s="136"/>
      <c r="AX62" s="136"/>
      <c r="AY62" s="137" t="s">
        <v>77</v>
      </c>
      <c r="AZ62" s="117">
        <f t="shared" si="0"/>
        <v>210000</v>
      </c>
      <c r="BA62" s="116"/>
      <c r="BB62" s="138" t="s">
        <v>370</v>
      </c>
    </row>
    <row r="63" spans="1:54" s="118" customFormat="1" x14ac:dyDescent="0.2">
      <c r="A63" s="129">
        <v>38</v>
      </c>
      <c r="B63" s="130"/>
      <c r="C63" s="131" t="s">
        <v>374</v>
      </c>
      <c r="D63" s="132" t="s">
        <v>201</v>
      </c>
      <c r="E63" s="132" t="s">
        <v>202</v>
      </c>
      <c r="F63" s="139" t="s">
        <v>339</v>
      </c>
      <c r="G63" s="133"/>
      <c r="H63" s="133"/>
      <c r="I63" s="133"/>
      <c r="J63" s="133"/>
      <c r="K63" s="131" t="s">
        <v>126</v>
      </c>
      <c r="L63" s="132"/>
      <c r="M63" s="131" t="s">
        <v>137</v>
      </c>
      <c r="N63" s="131">
        <v>2000</v>
      </c>
      <c r="O63" s="132"/>
      <c r="P63" s="132"/>
      <c r="Q63" s="132"/>
      <c r="R63" s="132"/>
      <c r="S63" s="132"/>
      <c r="T63" s="133"/>
      <c r="U63" s="133"/>
      <c r="V63" s="133"/>
      <c r="W63" s="133"/>
      <c r="X63" s="133"/>
      <c r="Y63" s="133"/>
      <c r="Z63" s="133"/>
      <c r="AA63" s="133"/>
      <c r="AB63" s="133"/>
      <c r="AC63" s="133"/>
      <c r="AD63" s="133"/>
      <c r="AE63" s="133"/>
      <c r="AF63" s="133"/>
      <c r="AG63" s="133"/>
      <c r="AH63" s="133"/>
      <c r="AI63" s="133"/>
      <c r="AJ63" s="133"/>
      <c r="AK63" s="131" t="s">
        <v>75</v>
      </c>
      <c r="AL63" s="131">
        <v>2000</v>
      </c>
      <c r="AM63" s="133"/>
      <c r="AN63" s="133"/>
      <c r="AO63" s="133"/>
      <c r="AP63" s="140">
        <v>260000</v>
      </c>
      <c r="AQ63" s="131" t="s">
        <v>77</v>
      </c>
      <c r="AR63" s="132" t="s">
        <v>128</v>
      </c>
      <c r="AS63" s="132" t="s">
        <v>103</v>
      </c>
      <c r="AT63" s="132" t="s">
        <v>108</v>
      </c>
      <c r="AU63" s="131" t="s">
        <v>77</v>
      </c>
      <c r="AV63" s="135" t="s">
        <v>169</v>
      </c>
      <c r="AW63" s="136"/>
      <c r="AX63" s="136"/>
      <c r="AY63" s="116" t="s">
        <v>371</v>
      </c>
      <c r="AZ63" s="117">
        <f t="shared" si="0"/>
        <v>260000</v>
      </c>
      <c r="BA63" s="116"/>
      <c r="BB63" s="138" t="s">
        <v>370</v>
      </c>
    </row>
    <row r="64" spans="1:54" x14ac:dyDescent="0.2">
      <c r="A64" s="46">
        <v>39</v>
      </c>
      <c r="B64" s="98"/>
      <c r="C64" s="99" t="s">
        <v>342</v>
      </c>
      <c r="D64" s="100" t="s">
        <v>203</v>
      </c>
      <c r="E64" s="100" t="s">
        <v>204</v>
      </c>
      <c r="F64" s="127" t="s">
        <v>339</v>
      </c>
      <c r="G64" s="101"/>
      <c r="H64" s="101"/>
      <c r="I64" s="101"/>
      <c r="J64" s="101"/>
      <c r="K64" s="99" t="s">
        <v>205</v>
      </c>
      <c r="L64" s="100"/>
      <c r="M64" s="99" t="s">
        <v>206</v>
      </c>
      <c r="N64" s="99">
        <v>2000</v>
      </c>
      <c r="O64" s="100"/>
      <c r="P64" s="100"/>
      <c r="Q64" s="100"/>
      <c r="R64" s="100"/>
      <c r="S64" s="100"/>
      <c r="T64" s="101"/>
      <c r="U64" s="101"/>
      <c r="V64" s="101"/>
      <c r="W64" s="101"/>
      <c r="X64" s="101"/>
      <c r="Y64" s="101"/>
      <c r="Z64" s="101"/>
      <c r="AA64" s="101"/>
      <c r="AB64" s="101"/>
      <c r="AC64" s="101"/>
      <c r="AD64" s="101"/>
      <c r="AE64" s="101"/>
      <c r="AF64" s="101"/>
      <c r="AG64" s="101"/>
      <c r="AH64" s="101"/>
      <c r="AI64" s="101"/>
      <c r="AJ64" s="101"/>
      <c r="AK64" s="99" t="s">
        <v>75</v>
      </c>
      <c r="AL64" s="99">
        <v>2000</v>
      </c>
      <c r="AM64" s="101"/>
      <c r="AN64" s="101"/>
      <c r="AO64" s="101"/>
      <c r="AP64" s="102">
        <v>1125000</v>
      </c>
      <c r="AQ64" s="99" t="s">
        <v>77</v>
      </c>
      <c r="AR64" s="100" t="s">
        <v>128</v>
      </c>
      <c r="AS64" s="100" t="s">
        <v>103</v>
      </c>
      <c r="AT64" s="100" t="s">
        <v>164</v>
      </c>
      <c r="AU64" s="100" t="s">
        <v>203</v>
      </c>
      <c r="AV64" s="9" t="s">
        <v>128</v>
      </c>
      <c r="AW64" s="8"/>
      <c r="AX64" s="8"/>
      <c r="AY64" s="128" t="s">
        <v>77</v>
      </c>
      <c r="AZ64" s="107" t="str">
        <f t="shared" si="0"/>
        <v>0</v>
      </c>
      <c r="BB64" s="144"/>
    </row>
    <row r="65" spans="1:56" s="118" customFormat="1" x14ac:dyDescent="0.2">
      <c r="A65" s="129">
        <v>40</v>
      </c>
      <c r="B65" s="130"/>
      <c r="C65" s="115" t="s">
        <v>347</v>
      </c>
      <c r="D65" s="132" t="s">
        <v>210</v>
      </c>
      <c r="E65" s="132" t="s">
        <v>211</v>
      </c>
      <c r="F65" s="139" t="s">
        <v>339</v>
      </c>
      <c r="G65" s="133"/>
      <c r="H65" s="133"/>
      <c r="I65" s="133"/>
      <c r="J65" s="133"/>
      <c r="K65" s="131" t="s">
        <v>126</v>
      </c>
      <c r="L65" s="132"/>
      <c r="M65" s="131" t="s">
        <v>168</v>
      </c>
      <c r="N65" s="131">
        <v>2000</v>
      </c>
      <c r="O65" s="132"/>
      <c r="P65" s="132"/>
      <c r="Q65" s="132"/>
      <c r="R65" s="132"/>
      <c r="S65" s="132"/>
      <c r="T65" s="133"/>
      <c r="U65" s="133"/>
      <c r="V65" s="133"/>
      <c r="W65" s="133"/>
      <c r="X65" s="133"/>
      <c r="Y65" s="133"/>
      <c r="Z65" s="133"/>
      <c r="AA65" s="133"/>
      <c r="AB65" s="133"/>
      <c r="AC65" s="133"/>
      <c r="AD65" s="133"/>
      <c r="AE65" s="133"/>
      <c r="AF65" s="133"/>
      <c r="AG65" s="133"/>
      <c r="AH65" s="133"/>
      <c r="AI65" s="133"/>
      <c r="AJ65" s="133"/>
      <c r="AK65" s="131" t="s">
        <v>75</v>
      </c>
      <c r="AL65" s="131">
        <v>2000</v>
      </c>
      <c r="AM65" s="133"/>
      <c r="AN65" s="133"/>
      <c r="AO65" s="133"/>
      <c r="AP65" s="140">
        <v>65000</v>
      </c>
      <c r="AQ65" s="131" t="s">
        <v>77</v>
      </c>
      <c r="AR65" s="132" t="s">
        <v>138</v>
      </c>
      <c r="AS65" s="132" t="s">
        <v>103</v>
      </c>
      <c r="AT65" s="132" t="s">
        <v>212</v>
      </c>
      <c r="AU65" s="131" t="s">
        <v>77</v>
      </c>
      <c r="AV65" s="135" t="s">
        <v>139</v>
      </c>
      <c r="AW65" s="136"/>
      <c r="AX65" s="136"/>
      <c r="AY65" s="116" t="s">
        <v>371</v>
      </c>
      <c r="AZ65" s="117">
        <f t="shared" si="0"/>
        <v>65000</v>
      </c>
      <c r="BA65" s="116"/>
      <c r="BB65" s="138" t="s">
        <v>370</v>
      </c>
    </row>
    <row r="66" spans="1:56" x14ac:dyDescent="0.2">
      <c r="A66" s="46">
        <v>41</v>
      </c>
      <c r="B66" s="51"/>
      <c r="C66" s="126" t="s">
        <v>350</v>
      </c>
      <c r="D66" s="53" t="s">
        <v>130</v>
      </c>
      <c r="E66" s="53" t="s">
        <v>213</v>
      </c>
      <c r="F66" s="127" t="s">
        <v>339</v>
      </c>
      <c r="G66" s="54"/>
      <c r="H66" s="54"/>
      <c r="I66" s="54"/>
      <c r="J66" s="54"/>
      <c r="K66" s="52" t="s">
        <v>214</v>
      </c>
      <c r="L66" s="53"/>
      <c r="M66" s="52" t="s">
        <v>71</v>
      </c>
      <c r="N66" s="52">
        <v>2000</v>
      </c>
      <c r="O66" s="53"/>
      <c r="P66" s="53"/>
      <c r="Q66" s="53"/>
      <c r="R66" s="53"/>
      <c r="S66" s="53"/>
      <c r="T66" s="54"/>
      <c r="U66" s="54"/>
      <c r="V66" s="54"/>
      <c r="W66" s="54"/>
      <c r="X66" s="54"/>
      <c r="Y66" s="54"/>
      <c r="Z66" s="54"/>
      <c r="AA66" s="54"/>
      <c r="AB66" s="54"/>
      <c r="AC66" s="54"/>
      <c r="AD66" s="54"/>
      <c r="AE66" s="54"/>
      <c r="AF66" s="54"/>
      <c r="AG66" s="54"/>
      <c r="AH66" s="54"/>
      <c r="AI66" s="54"/>
      <c r="AJ66" s="54"/>
      <c r="AK66" s="52" t="s">
        <v>75</v>
      </c>
      <c r="AL66" s="52">
        <v>2000</v>
      </c>
      <c r="AM66" s="54"/>
      <c r="AN66" s="54"/>
      <c r="AO66" s="54"/>
      <c r="AP66" s="93">
        <v>637500</v>
      </c>
      <c r="AQ66" s="52" t="s">
        <v>77</v>
      </c>
      <c r="AR66" s="53" t="s">
        <v>215</v>
      </c>
      <c r="AS66" s="53" t="s">
        <v>103</v>
      </c>
      <c r="AT66" s="53" t="s">
        <v>164</v>
      </c>
      <c r="AU66" s="52" t="s">
        <v>77</v>
      </c>
      <c r="AV66" s="9" t="s">
        <v>108</v>
      </c>
      <c r="AW66" s="8"/>
      <c r="AX66" s="8"/>
      <c r="AZ66" s="107" t="str">
        <f t="shared" si="0"/>
        <v>0</v>
      </c>
      <c r="BB66" s="142"/>
    </row>
    <row r="67" spans="1:56" x14ac:dyDescent="0.2">
      <c r="A67" s="46">
        <v>42</v>
      </c>
      <c r="B67" s="51"/>
      <c r="C67" s="126" t="s">
        <v>350</v>
      </c>
      <c r="D67" s="53" t="s">
        <v>130</v>
      </c>
      <c r="E67" s="53" t="s">
        <v>213</v>
      </c>
      <c r="F67" s="127" t="s">
        <v>339</v>
      </c>
      <c r="G67" s="54"/>
      <c r="H67" s="54"/>
      <c r="I67" s="54"/>
      <c r="J67" s="54"/>
      <c r="K67" s="52" t="s">
        <v>214</v>
      </c>
      <c r="L67" s="53"/>
      <c r="M67" s="52" t="s">
        <v>71</v>
      </c>
      <c r="N67" s="52">
        <v>2000</v>
      </c>
      <c r="O67" s="53"/>
      <c r="P67" s="53"/>
      <c r="Q67" s="53"/>
      <c r="R67" s="53"/>
      <c r="S67" s="53"/>
      <c r="T67" s="54"/>
      <c r="U67" s="54"/>
      <c r="V67" s="54"/>
      <c r="W67" s="54"/>
      <c r="X67" s="54"/>
      <c r="Y67" s="54"/>
      <c r="Z67" s="54"/>
      <c r="AA67" s="54"/>
      <c r="AB67" s="54"/>
      <c r="AC67" s="54"/>
      <c r="AD67" s="54"/>
      <c r="AE67" s="54"/>
      <c r="AF67" s="54"/>
      <c r="AG67" s="54"/>
      <c r="AH67" s="54"/>
      <c r="AI67" s="54"/>
      <c r="AJ67" s="54"/>
      <c r="AK67" s="52" t="s">
        <v>75</v>
      </c>
      <c r="AL67" s="52">
        <v>2000</v>
      </c>
      <c r="AM67" s="54"/>
      <c r="AN67" s="54"/>
      <c r="AO67" s="54"/>
      <c r="AP67" s="93">
        <v>637500</v>
      </c>
      <c r="AQ67" s="52" t="s">
        <v>77</v>
      </c>
      <c r="AR67" s="53" t="s">
        <v>216</v>
      </c>
      <c r="AS67" s="53" t="s">
        <v>103</v>
      </c>
      <c r="AT67" s="53" t="s">
        <v>164</v>
      </c>
      <c r="AU67" s="52" t="s">
        <v>77</v>
      </c>
      <c r="AV67" s="9" t="s">
        <v>108</v>
      </c>
      <c r="AW67" s="8"/>
      <c r="AX67" s="8"/>
      <c r="AZ67" s="107" t="str">
        <f t="shared" si="0"/>
        <v>0</v>
      </c>
      <c r="BB67" s="142"/>
    </row>
    <row r="68" spans="1:56" s="118" customFormat="1" x14ac:dyDescent="0.2">
      <c r="A68" s="129">
        <v>43</v>
      </c>
      <c r="B68" s="130"/>
      <c r="C68" s="115" t="s">
        <v>340</v>
      </c>
      <c r="D68" s="132" t="s">
        <v>135</v>
      </c>
      <c r="E68" s="132" t="s">
        <v>136</v>
      </c>
      <c r="F68" s="139" t="s">
        <v>339</v>
      </c>
      <c r="G68" s="133"/>
      <c r="H68" s="133"/>
      <c r="I68" s="133"/>
      <c r="J68" s="133"/>
      <c r="K68" s="131" t="s">
        <v>126</v>
      </c>
      <c r="L68" s="132"/>
      <c r="M68" s="131" t="s">
        <v>137</v>
      </c>
      <c r="N68" s="131">
        <v>2000</v>
      </c>
      <c r="O68" s="132"/>
      <c r="P68" s="132"/>
      <c r="Q68" s="132"/>
      <c r="R68" s="132"/>
      <c r="S68" s="132"/>
      <c r="T68" s="133"/>
      <c r="U68" s="133"/>
      <c r="V68" s="133"/>
      <c r="W68" s="133"/>
      <c r="X68" s="133"/>
      <c r="Y68" s="133"/>
      <c r="Z68" s="133"/>
      <c r="AA68" s="133"/>
      <c r="AB68" s="133"/>
      <c r="AC68" s="133"/>
      <c r="AD68" s="133"/>
      <c r="AE68" s="133"/>
      <c r="AF68" s="133"/>
      <c r="AG68" s="133"/>
      <c r="AH68" s="133"/>
      <c r="AI68" s="133"/>
      <c r="AJ68" s="133"/>
      <c r="AK68" s="131" t="s">
        <v>75</v>
      </c>
      <c r="AL68" s="131">
        <v>2000</v>
      </c>
      <c r="AM68" s="133"/>
      <c r="AN68" s="133"/>
      <c r="AO68" s="133"/>
      <c r="AP68" s="140">
        <v>260000</v>
      </c>
      <c r="AQ68" s="131" t="s">
        <v>77</v>
      </c>
      <c r="AR68" s="132" t="s">
        <v>217</v>
      </c>
      <c r="AS68" s="132" t="s">
        <v>103</v>
      </c>
      <c r="AT68" s="132" t="s">
        <v>108</v>
      </c>
      <c r="AU68" s="132" t="s">
        <v>135</v>
      </c>
      <c r="AV68" s="135" t="s">
        <v>108</v>
      </c>
      <c r="AW68" s="136"/>
      <c r="AX68" s="136"/>
      <c r="AY68" s="137" t="s">
        <v>77</v>
      </c>
      <c r="AZ68" s="117">
        <f t="shared" si="0"/>
        <v>260000</v>
      </c>
      <c r="BA68" s="116"/>
      <c r="BB68" s="138" t="s">
        <v>370</v>
      </c>
    </row>
    <row r="69" spans="1:56" s="118" customFormat="1" x14ac:dyDescent="0.2">
      <c r="A69" s="129">
        <v>44</v>
      </c>
      <c r="B69" s="130"/>
      <c r="C69" s="143" t="s">
        <v>375</v>
      </c>
      <c r="D69" s="132" t="s">
        <v>144</v>
      </c>
      <c r="E69" s="132" t="s">
        <v>145</v>
      </c>
      <c r="F69" s="139" t="s">
        <v>339</v>
      </c>
      <c r="G69" s="133"/>
      <c r="H69" s="133"/>
      <c r="I69" s="133"/>
      <c r="J69" s="133"/>
      <c r="K69" s="131" t="s">
        <v>126</v>
      </c>
      <c r="L69" s="132"/>
      <c r="M69" s="131" t="s">
        <v>137</v>
      </c>
      <c r="N69" s="131">
        <v>2000</v>
      </c>
      <c r="O69" s="132"/>
      <c r="P69" s="132"/>
      <c r="Q69" s="132"/>
      <c r="R69" s="132"/>
      <c r="S69" s="132"/>
      <c r="T69" s="133"/>
      <c r="U69" s="133"/>
      <c r="V69" s="133"/>
      <c r="W69" s="133"/>
      <c r="X69" s="133"/>
      <c r="Y69" s="133"/>
      <c r="Z69" s="133"/>
      <c r="AA69" s="133"/>
      <c r="AB69" s="133"/>
      <c r="AC69" s="133"/>
      <c r="AD69" s="133"/>
      <c r="AE69" s="133"/>
      <c r="AF69" s="133"/>
      <c r="AG69" s="133"/>
      <c r="AH69" s="133"/>
      <c r="AI69" s="133"/>
      <c r="AJ69" s="133"/>
      <c r="AK69" s="131" t="s">
        <v>75</v>
      </c>
      <c r="AL69" s="131">
        <v>2000</v>
      </c>
      <c r="AM69" s="133"/>
      <c r="AN69" s="133"/>
      <c r="AO69" s="133"/>
      <c r="AP69" s="140">
        <v>48750</v>
      </c>
      <c r="AQ69" s="131" t="s">
        <v>77</v>
      </c>
      <c r="AR69" s="132" t="s">
        <v>217</v>
      </c>
      <c r="AS69" s="132" t="s">
        <v>103</v>
      </c>
      <c r="AT69" s="132" t="s">
        <v>108</v>
      </c>
      <c r="AU69" s="132" t="s">
        <v>144</v>
      </c>
      <c r="AV69" s="135" t="s">
        <v>108</v>
      </c>
      <c r="AW69" s="136"/>
      <c r="AX69" s="136"/>
      <c r="AY69" s="137" t="s">
        <v>77</v>
      </c>
      <c r="AZ69" s="117">
        <f t="shared" si="0"/>
        <v>48750</v>
      </c>
      <c r="BA69" s="116"/>
      <c r="BB69" s="138" t="s">
        <v>370</v>
      </c>
    </row>
    <row r="70" spans="1:56" s="118" customFormat="1" x14ac:dyDescent="0.2">
      <c r="A70" s="129">
        <v>45</v>
      </c>
      <c r="B70" s="130"/>
      <c r="C70" s="131" t="s">
        <v>346</v>
      </c>
      <c r="D70" s="132" t="s">
        <v>147</v>
      </c>
      <c r="E70" s="132" t="s">
        <v>125</v>
      </c>
      <c r="F70" s="139" t="s">
        <v>339</v>
      </c>
      <c r="G70" s="133"/>
      <c r="H70" s="133"/>
      <c r="I70" s="133"/>
      <c r="J70" s="133"/>
      <c r="K70" s="131" t="s">
        <v>126</v>
      </c>
      <c r="L70" s="132"/>
      <c r="M70" s="131" t="s">
        <v>137</v>
      </c>
      <c r="N70" s="131">
        <v>2000</v>
      </c>
      <c r="O70" s="132"/>
      <c r="P70" s="132"/>
      <c r="Q70" s="132"/>
      <c r="R70" s="132"/>
      <c r="S70" s="132"/>
      <c r="T70" s="133"/>
      <c r="U70" s="133"/>
      <c r="V70" s="133"/>
      <c r="W70" s="133"/>
      <c r="X70" s="133"/>
      <c r="Y70" s="133"/>
      <c r="Z70" s="133"/>
      <c r="AA70" s="133"/>
      <c r="AB70" s="133"/>
      <c r="AC70" s="133"/>
      <c r="AD70" s="133"/>
      <c r="AE70" s="133"/>
      <c r="AF70" s="133"/>
      <c r="AG70" s="133"/>
      <c r="AH70" s="133"/>
      <c r="AI70" s="133"/>
      <c r="AJ70" s="133"/>
      <c r="AK70" s="131" t="s">
        <v>75</v>
      </c>
      <c r="AL70" s="131">
        <v>2000</v>
      </c>
      <c r="AM70" s="133"/>
      <c r="AN70" s="133"/>
      <c r="AO70" s="133"/>
      <c r="AP70" s="140">
        <v>180000</v>
      </c>
      <c r="AQ70" s="131" t="s">
        <v>77</v>
      </c>
      <c r="AR70" s="132" t="s">
        <v>148</v>
      </c>
      <c r="AS70" s="132" t="s">
        <v>103</v>
      </c>
      <c r="AT70" s="132" t="s">
        <v>132</v>
      </c>
      <c r="AU70" s="131" t="s">
        <v>77</v>
      </c>
      <c r="AV70" s="135" t="s">
        <v>132</v>
      </c>
      <c r="AW70" s="136"/>
      <c r="AX70" s="136"/>
      <c r="AY70" s="116" t="s">
        <v>371</v>
      </c>
      <c r="AZ70" s="117">
        <f t="shared" si="0"/>
        <v>180000</v>
      </c>
      <c r="BA70" s="116"/>
      <c r="BB70" s="138" t="s">
        <v>370</v>
      </c>
    </row>
    <row r="71" spans="1:56" s="118" customFormat="1" x14ac:dyDescent="0.2">
      <c r="A71" s="129">
        <v>46</v>
      </c>
      <c r="B71" s="130"/>
      <c r="C71" s="115" t="s">
        <v>347</v>
      </c>
      <c r="D71" s="132" t="s">
        <v>210</v>
      </c>
      <c r="E71" s="132" t="s">
        <v>211</v>
      </c>
      <c r="F71" s="139" t="s">
        <v>339</v>
      </c>
      <c r="G71" s="133"/>
      <c r="H71" s="133"/>
      <c r="I71" s="133"/>
      <c r="J71" s="133"/>
      <c r="K71" s="131" t="s">
        <v>126</v>
      </c>
      <c r="L71" s="132"/>
      <c r="M71" s="131" t="s">
        <v>137</v>
      </c>
      <c r="N71" s="131">
        <v>2000</v>
      </c>
      <c r="O71" s="132"/>
      <c r="P71" s="132"/>
      <c r="Q71" s="132"/>
      <c r="R71" s="132"/>
      <c r="S71" s="132"/>
      <c r="T71" s="133"/>
      <c r="U71" s="133"/>
      <c r="V71" s="133"/>
      <c r="W71" s="133"/>
      <c r="X71" s="133"/>
      <c r="Y71" s="133"/>
      <c r="Z71" s="133"/>
      <c r="AA71" s="133"/>
      <c r="AB71" s="133"/>
      <c r="AC71" s="133"/>
      <c r="AD71" s="133"/>
      <c r="AE71" s="133"/>
      <c r="AF71" s="133"/>
      <c r="AG71" s="133"/>
      <c r="AH71" s="133"/>
      <c r="AI71" s="133"/>
      <c r="AJ71" s="133"/>
      <c r="AK71" s="131" t="s">
        <v>75</v>
      </c>
      <c r="AL71" s="131">
        <v>2000</v>
      </c>
      <c r="AM71" s="133"/>
      <c r="AN71" s="133"/>
      <c r="AO71" s="133"/>
      <c r="AP71" s="140">
        <v>75000</v>
      </c>
      <c r="AQ71" s="131" t="s">
        <v>77</v>
      </c>
      <c r="AR71" s="132" t="s">
        <v>132</v>
      </c>
      <c r="AS71" s="132" t="s">
        <v>103</v>
      </c>
      <c r="AT71" s="132" t="s">
        <v>132</v>
      </c>
      <c r="AU71" s="131" t="s">
        <v>77</v>
      </c>
      <c r="AV71" s="135" t="s">
        <v>132</v>
      </c>
      <c r="AW71" s="136"/>
      <c r="AX71" s="136"/>
      <c r="AY71" s="116" t="s">
        <v>371</v>
      </c>
      <c r="AZ71" s="117">
        <f t="shared" si="0"/>
        <v>75000</v>
      </c>
      <c r="BA71" s="116"/>
      <c r="BB71" s="138" t="s">
        <v>370</v>
      </c>
    </row>
    <row r="72" spans="1:56" x14ac:dyDescent="0.2">
      <c r="A72" s="46">
        <v>47</v>
      </c>
      <c r="B72" s="51"/>
      <c r="C72" s="126" t="s">
        <v>350</v>
      </c>
      <c r="D72" s="53" t="s">
        <v>130</v>
      </c>
      <c r="E72" s="53" t="s">
        <v>213</v>
      </c>
      <c r="F72" s="127" t="s">
        <v>339</v>
      </c>
      <c r="G72" s="54"/>
      <c r="H72" s="54"/>
      <c r="I72" s="54"/>
      <c r="J72" s="54"/>
      <c r="K72" s="52" t="s">
        <v>214</v>
      </c>
      <c r="L72" s="53"/>
      <c r="M72" s="52" t="s">
        <v>71</v>
      </c>
      <c r="N72" s="52">
        <v>2000</v>
      </c>
      <c r="O72" s="53"/>
      <c r="P72" s="53"/>
      <c r="Q72" s="53"/>
      <c r="R72" s="53"/>
      <c r="S72" s="53"/>
      <c r="T72" s="54"/>
      <c r="U72" s="54"/>
      <c r="V72" s="54"/>
      <c r="W72" s="54"/>
      <c r="X72" s="54"/>
      <c r="Y72" s="54"/>
      <c r="Z72" s="54"/>
      <c r="AA72" s="54"/>
      <c r="AB72" s="54"/>
      <c r="AC72" s="54"/>
      <c r="AD72" s="54"/>
      <c r="AE72" s="54"/>
      <c r="AF72" s="54"/>
      <c r="AG72" s="54"/>
      <c r="AH72" s="54"/>
      <c r="AI72" s="54"/>
      <c r="AJ72" s="54"/>
      <c r="AK72" s="52" t="s">
        <v>75</v>
      </c>
      <c r="AL72" s="52">
        <v>2000</v>
      </c>
      <c r="AM72" s="54"/>
      <c r="AN72" s="54"/>
      <c r="AO72" s="54"/>
      <c r="AP72" s="93">
        <v>552500</v>
      </c>
      <c r="AQ72" s="52" t="s">
        <v>77</v>
      </c>
      <c r="AR72" s="53" t="s">
        <v>222</v>
      </c>
      <c r="AS72" s="53" t="s">
        <v>103</v>
      </c>
      <c r="AT72" s="53" t="s">
        <v>220</v>
      </c>
      <c r="AU72" s="52" t="s">
        <v>77</v>
      </c>
      <c r="AV72" s="9" t="s">
        <v>221</v>
      </c>
      <c r="AW72" s="8"/>
      <c r="AX72" s="8"/>
      <c r="AZ72" s="107" t="str">
        <f t="shared" si="0"/>
        <v>0</v>
      </c>
      <c r="BB72" s="142"/>
    </row>
    <row r="73" spans="1:56" x14ac:dyDescent="0.2">
      <c r="A73" s="46">
        <v>48</v>
      </c>
      <c r="B73" s="51"/>
      <c r="C73" s="147" t="s">
        <v>349</v>
      </c>
      <c r="D73" s="53" t="s">
        <v>124</v>
      </c>
      <c r="E73" s="53" t="s">
        <v>158</v>
      </c>
      <c r="F73" s="127" t="s">
        <v>339</v>
      </c>
      <c r="G73" s="54"/>
      <c r="H73" s="54"/>
      <c r="I73" s="54"/>
      <c r="J73" s="54"/>
      <c r="K73" s="52" t="s">
        <v>223</v>
      </c>
      <c r="L73" s="53"/>
      <c r="M73" s="52" t="s">
        <v>127</v>
      </c>
      <c r="N73" s="52">
        <v>2000</v>
      </c>
      <c r="O73" s="53"/>
      <c r="P73" s="53"/>
      <c r="Q73" s="53"/>
      <c r="R73" s="53"/>
      <c r="S73" s="53"/>
      <c r="T73" s="54"/>
      <c r="U73" s="54"/>
      <c r="V73" s="54"/>
      <c r="W73" s="54"/>
      <c r="X73" s="54"/>
      <c r="Y73" s="54"/>
      <c r="Z73" s="54"/>
      <c r="AA73" s="54"/>
      <c r="AB73" s="54"/>
      <c r="AC73" s="54"/>
      <c r="AD73" s="54"/>
      <c r="AE73" s="54"/>
      <c r="AF73" s="54"/>
      <c r="AG73" s="54"/>
      <c r="AH73" s="54"/>
      <c r="AI73" s="54"/>
      <c r="AJ73" s="54"/>
      <c r="AK73" s="52" t="s">
        <v>75</v>
      </c>
      <c r="AL73" s="52">
        <v>2000</v>
      </c>
      <c r="AM73" s="54"/>
      <c r="AN73" s="54"/>
      <c r="AO73" s="54"/>
      <c r="AP73" s="93">
        <v>650000</v>
      </c>
      <c r="AQ73" s="52" t="s">
        <v>77</v>
      </c>
      <c r="AR73" s="53" t="s">
        <v>148</v>
      </c>
      <c r="AS73" s="53" t="s">
        <v>103</v>
      </c>
      <c r="AT73" s="53" t="s">
        <v>132</v>
      </c>
      <c r="AU73" s="52" t="s">
        <v>77</v>
      </c>
      <c r="AV73" s="9" t="s">
        <v>132</v>
      </c>
      <c r="AW73" s="8"/>
      <c r="AX73" s="8"/>
      <c r="AZ73" s="107" t="str">
        <f t="shared" si="0"/>
        <v>0</v>
      </c>
      <c r="BB73" s="142"/>
    </row>
    <row r="74" spans="1:56" x14ac:dyDescent="0.2">
      <c r="A74" s="46">
        <v>49</v>
      </c>
      <c r="B74" s="51"/>
      <c r="C74" s="126" t="s">
        <v>340</v>
      </c>
      <c r="D74" s="53" t="s">
        <v>135</v>
      </c>
      <c r="E74" s="53" t="s">
        <v>136</v>
      </c>
      <c r="F74" s="127" t="s">
        <v>339</v>
      </c>
      <c r="G74" s="54"/>
      <c r="H74" s="54"/>
      <c r="I74" s="54"/>
      <c r="J74" s="54"/>
      <c r="K74" s="52" t="s">
        <v>126</v>
      </c>
      <c r="L74" s="53"/>
      <c r="M74" s="52" t="s">
        <v>137</v>
      </c>
      <c r="N74" s="52">
        <v>2000</v>
      </c>
      <c r="O74" s="53"/>
      <c r="P74" s="53"/>
      <c r="Q74" s="53"/>
      <c r="R74" s="53"/>
      <c r="S74" s="53"/>
      <c r="T74" s="54"/>
      <c r="U74" s="54"/>
      <c r="V74" s="54"/>
      <c r="W74" s="54"/>
      <c r="X74" s="54"/>
      <c r="Y74" s="54"/>
      <c r="Z74" s="54"/>
      <c r="AA74" s="54"/>
      <c r="AB74" s="54"/>
      <c r="AC74" s="54"/>
      <c r="AD74" s="54"/>
      <c r="AE74" s="54"/>
      <c r="AF74" s="54"/>
      <c r="AG74" s="54"/>
      <c r="AH74" s="54"/>
      <c r="AI74" s="54"/>
      <c r="AJ74" s="54"/>
      <c r="AK74" s="52" t="s">
        <v>75</v>
      </c>
      <c r="AL74" s="52">
        <v>2000</v>
      </c>
      <c r="AM74" s="54"/>
      <c r="AN74" s="54"/>
      <c r="AO74" s="54"/>
      <c r="AP74" s="93">
        <v>520000</v>
      </c>
      <c r="AQ74" s="52" t="s">
        <v>151</v>
      </c>
      <c r="AR74" s="53" t="s">
        <v>128</v>
      </c>
      <c r="AS74" s="53" t="s">
        <v>103</v>
      </c>
      <c r="AT74" s="53" t="s">
        <v>108</v>
      </c>
      <c r="AU74" s="53" t="s">
        <v>135</v>
      </c>
      <c r="AV74" s="9" t="s">
        <v>219</v>
      </c>
      <c r="AW74" s="8"/>
      <c r="AX74" s="8"/>
      <c r="AY74" s="128" t="s">
        <v>151</v>
      </c>
      <c r="AZ74" s="107" t="str">
        <f t="shared" ref="AZ74:AZ132" si="1">IF(AP74&lt;300000,AP74,"0")</f>
        <v>0</v>
      </c>
      <c r="BB74" s="144"/>
    </row>
    <row r="75" spans="1:56" s="118" customFormat="1" x14ac:dyDescent="0.2">
      <c r="A75" s="129">
        <v>50</v>
      </c>
      <c r="B75" s="130"/>
      <c r="C75" s="131" t="s">
        <v>374</v>
      </c>
      <c r="D75" s="132" t="s">
        <v>201</v>
      </c>
      <c r="E75" s="132" t="s">
        <v>202</v>
      </c>
      <c r="F75" s="139" t="s">
        <v>339</v>
      </c>
      <c r="G75" s="133"/>
      <c r="H75" s="133"/>
      <c r="I75" s="133"/>
      <c r="J75" s="133"/>
      <c r="K75" s="131" t="s">
        <v>126</v>
      </c>
      <c r="L75" s="132"/>
      <c r="M75" s="131" t="s">
        <v>137</v>
      </c>
      <c r="N75" s="131">
        <v>2000</v>
      </c>
      <c r="O75" s="132"/>
      <c r="P75" s="132"/>
      <c r="Q75" s="132"/>
      <c r="R75" s="132"/>
      <c r="S75" s="132"/>
      <c r="T75" s="133"/>
      <c r="U75" s="133"/>
      <c r="V75" s="133"/>
      <c r="W75" s="133"/>
      <c r="X75" s="133"/>
      <c r="Y75" s="133"/>
      <c r="Z75" s="133"/>
      <c r="AA75" s="133"/>
      <c r="AB75" s="133"/>
      <c r="AC75" s="133"/>
      <c r="AD75" s="133"/>
      <c r="AE75" s="133"/>
      <c r="AF75" s="133"/>
      <c r="AG75" s="133"/>
      <c r="AH75" s="133"/>
      <c r="AI75" s="133"/>
      <c r="AJ75" s="133"/>
      <c r="AK75" s="131" t="s">
        <v>75</v>
      </c>
      <c r="AL75" s="131">
        <v>2000</v>
      </c>
      <c r="AM75" s="133"/>
      <c r="AN75" s="133"/>
      <c r="AO75" s="133"/>
      <c r="AP75" s="140">
        <v>150000</v>
      </c>
      <c r="AQ75" s="131" t="s">
        <v>151</v>
      </c>
      <c r="AR75" s="132" t="s">
        <v>128</v>
      </c>
      <c r="AS75" s="132" t="s">
        <v>103</v>
      </c>
      <c r="AT75" s="132" t="s">
        <v>108</v>
      </c>
      <c r="AU75" s="131" t="s">
        <v>151</v>
      </c>
      <c r="AV75" s="135" t="s">
        <v>128</v>
      </c>
      <c r="AW75" s="136"/>
      <c r="AX75" s="136"/>
      <c r="AY75" s="116" t="s">
        <v>371</v>
      </c>
      <c r="AZ75" s="117">
        <f t="shared" si="1"/>
        <v>150000</v>
      </c>
      <c r="BA75" s="116"/>
      <c r="BB75" s="138" t="s">
        <v>370</v>
      </c>
    </row>
    <row r="76" spans="1:56" s="118" customFormat="1" x14ac:dyDescent="0.2">
      <c r="A76" s="129">
        <v>51</v>
      </c>
      <c r="B76" s="130"/>
      <c r="C76" s="115" t="s">
        <v>340</v>
      </c>
      <c r="D76" s="132" t="s">
        <v>135</v>
      </c>
      <c r="E76" s="132" t="s">
        <v>218</v>
      </c>
      <c r="F76" s="139" t="s">
        <v>339</v>
      </c>
      <c r="G76" s="133"/>
      <c r="H76" s="133"/>
      <c r="I76" s="133"/>
      <c r="J76" s="133"/>
      <c r="K76" s="131" t="s">
        <v>126</v>
      </c>
      <c r="L76" s="132"/>
      <c r="M76" s="131" t="s">
        <v>137</v>
      </c>
      <c r="N76" s="131">
        <v>2000</v>
      </c>
      <c r="O76" s="132"/>
      <c r="P76" s="132"/>
      <c r="Q76" s="132"/>
      <c r="R76" s="132"/>
      <c r="S76" s="132"/>
      <c r="T76" s="133"/>
      <c r="U76" s="133"/>
      <c r="V76" s="133"/>
      <c r="W76" s="133"/>
      <c r="X76" s="133"/>
      <c r="Y76" s="133"/>
      <c r="Z76" s="133"/>
      <c r="AA76" s="133"/>
      <c r="AB76" s="133"/>
      <c r="AC76" s="133"/>
      <c r="AD76" s="133"/>
      <c r="AE76" s="133"/>
      <c r="AF76" s="133"/>
      <c r="AG76" s="133"/>
      <c r="AH76" s="133"/>
      <c r="AI76" s="133"/>
      <c r="AJ76" s="133"/>
      <c r="AK76" s="131" t="s">
        <v>75</v>
      </c>
      <c r="AL76" s="131">
        <v>2000</v>
      </c>
      <c r="AM76" s="133"/>
      <c r="AN76" s="133"/>
      <c r="AO76" s="133"/>
      <c r="AP76" s="140">
        <v>260000</v>
      </c>
      <c r="AQ76" s="131" t="s">
        <v>151</v>
      </c>
      <c r="AR76" s="132" t="s">
        <v>222</v>
      </c>
      <c r="AS76" s="132" t="s">
        <v>103</v>
      </c>
      <c r="AT76" s="132" t="s">
        <v>141</v>
      </c>
      <c r="AU76" s="132" t="s">
        <v>135</v>
      </c>
      <c r="AV76" s="135" t="s">
        <v>221</v>
      </c>
      <c r="AW76" s="136"/>
      <c r="AX76" s="136"/>
      <c r="AY76" s="137" t="s">
        <v>151</v>
      </c>
      <c r="AZ76" s="117">
        <f t="shared" si="1"/>
        <v>260000</v>
      </c>
      <c r="BA76" s="116"/>
      <c r="BB76" s="138" t="s">
        <v>370</v>
      </c>
    </row>
    <row r="77" spans="1:56" s="118" customFormat="1" ht="15" customHeight="1" x14ac:dyDescent="0.2">
      <c r="A77" s="129">
        <v>52</v>
      </c>
      <c r="B77" s="130"/>
      <c r="C77" s="115" t="s">
        <v>347</v>
      </c>
      <c r="D77" s="132" t="s">
        <v>210</v>
      </c>
      <c r="E77" s="132" t="s">
        <v>211</v>
      </c>
      <c r="F77" s="139" t="s">
        <v>339</v>
      </c>
      <c r="G77" s="133"/>
      <c r="H77" s="133"/>
      <c r="I77" s="133"/>
      <c r="J77" s="133"/>
      <c r="K77" s="131" t="s">
        <v>126</v>
      </c>
      <c r="L77" s="132"/>
      <c r="M77" s="131" t="s">
        <v>168</v>
      </c>
      <c r="N77" s="131">
        <v>2000</v>
      </c>
      <c r="O77" s="132"/>
      <c r="P77" s="132"/>
      <c r="Q77" s="132"/>
      <c r="R77" s="132"/>
      <c r="S77" s="132"/>
      <c r="T77" s="133"/>
      <c r="U77" s="133"/>
      <c r="V77" s="133"/>
      <c r="W77" s="133"/>
      <c r="X77" s="133"/>
      <c r="Y77" s="133"/>
      <c r="Z77" s="133"/>
      <c r="AA77" s="133"/>
      <c r="AB77" s="133"/>
      <c r="AC77" s="133"/>
      <c r="AD77" s="133"/>
      <c r="AE77" s="133"/>
      <c r="AF77" s="133"/>
      <c r="AG77" s="133"/>
      <c r="AH77" s="133"/>
      <c r="AI77" s="133"/>
      <c r="AJ77" s="133"/>
      <c r="AK77" s="131" t="s">
        <v>75</v>
      </c>
      <c r="AL77" s="131">
        <v>2000</v>
      </c>
      <c r="AM77" s="133"/>
      <c r="AN77" s="133"/>
      <c r="AO77" s="133"/>
      <c r="AP77" s="140">
        <v>225000</v>
      </c>
      <c r="AQ77" s="131" t="s">
        <v>151</v>
      </c>
      <c r="AR77" s="132" t="s">
        <v>222</v>
      </c>
      <c r="AS77" s="132" t="s">
        <v>103</v>
      </c>
      <c r="AT77" s="132" t="s">
        <v>141</v>
      </c>
      <c r="AU77" s="131" t="s">
        <v>151</v>
      </c>
      <c r="AV77" s="135" t="s">
        <v>141</v>
      </c>
      <c r="AW77" s="136"/>
      <c r="AX77" s="136"/>
      <c r="AY77" s="116" t="s">
        <v>371</v>
      </c>
      <c r="AZ77" s="117">
        <f t="shared" si="1"/>
        <v>225000</v>
      </c>
      <c r="BA77" s="116"/>
      <c r="BB77" s="138" t="s">
        <v>370</v>
      </c>
      <c r="BD77" s="118">
        <v>2</v>
      </c>
    </row>
    <row r="78" spans="1:56" s="118" customFormat="1" ht="15" customHeight="1" x14ac:dyDescent="0.2">
      <c r="A78" s="129">
        <v>53</v>
      </c>
      <c r="B78" s="130"/>
      <c r="C78" s="115" t="s">
        <v>341</v>
      </c>
      <c r="D78" s="132" t="s">
        <v>188</v>
      </c>
      <c r="E78" s="132" t="s">
        <v>198</v>
      </c>
      <c r="F78" s="139" t="s">
        <v>339</v>
      </c>
      <c r="G78" s="133"/>
      <c r="H78" s="133"/>
      <c r="I78" s="133"/>
      <c r="J78" s="133"/>
      <c r="K78" s="131" t="s">
        <v>209</v>
      </c>
      <c r="L78" s="132"/>
      <c r="M78" s="131" t="s">
        <v>189</v>
      </c>
      <c r="N78" s="131">
        <v>2000</v>
      </c>
      <c r="O78" s="132"/>
      <c r="P78" s="132"/>
      <c r="Q78" s="132"/>
      <c r="R78" s="132"/>
      <c r="S78" s="132"/>
      <c r="T78" s="133"/>
      <c r="U78" s="133"/>
      <c r="V78" s="133"/>
      <c r="W78" s="133"/>
      <c r="X78" s="133"/>
      <c r="Y78" s="133"/>
      <c r="Z78" s="133"/>
      <c r="AA78" s="133"/>
      <c r="AB78" s="133"/>
      <c r="AC78" s="133"/>
      <c r="AD78" s="133"/>
      <c r="AE78" s="133"/>
      <c r="AF78" s="133"/>
      <c r="AG78" s="133"/>
      <c r="AH78" s="133"/>
      <c r="AI78" s="133"/>
      <c r="AJ78" s="133"/>
      <c r="AK78" s="131" t="s">
        <v>75</v>
      </c>
      <c r="AL78" s="131">
        <v>2000</v>
      </c>
      <c r="AM78" s="133"/>
      <c r="AN78" s="133"/>
      <c r="AO78" s="133"/>
      <c r="AP78" s="140">
        <v>19500</v>
      </c>
      <c r="AQ78" s="131" t="s">
        <v>151</v>
      </c>
      <c r="AR78" s="132" t="s">
        <v>222</v>
      </c>
      <c r="AS78" s="132" t="s">
        <v>103</v>
      </c>
      <c r="AT78" s="132" t="s">
        <v>141</v>
      </c>
      <c r="AU78" s="131" t="s">
        <v>151</v>
      </c>
      <c r="AV78" s="135" t="s">
        <v>141</v>
      </c>
      <c r="AW78" s="136"/>
      <c r="AX78" s="136"/>
      <c r="AY78" s="116" t="s">
        <v>371</v>
      </c>
      <c r="AZ78" s="117">
        <f t="shared" si="1"/>
        <v>19500</v>
      </c>
      <c r="BA78" s="116"/>
      <c r="BB78" s="138" t="s">
        <v>370</v>
      </c>
      <c r="BD78" s="118">
        <v>1</v>
      </c>
    </row>
    <row r="79" spans="1:56" ht="15" customHeight="1" x14ac:dyDescent="0.2">
      <c r="A79" s="46">
        <v>54</v>
      </c>
      <c r="B79" s="51"/>
      <c r="C79" s="52" t="s">
        <v>342</v>
      </c>
      <c r="D79" s="53" t="s">
        <v>146</v>
      </c>
      <c r="E79" s="53" t="s">
        <v>145</v>
      </c>
      <c r="F79" s="127" t="s">
        <v>339</v>
      </c>
      <c r="G79" s="54"/>
      <c r="H79" s="54"/>
      <c r="I79" s="54"/>
      <c r="J79" s="54"/>
      <c r="K79" s="52" t="s">
        <v>126</v>
      </c>
      <c r="L79" s="53"/>
      <c r="M79" s="52" t="s">
        <v>137</v>
      </c>
      <c r="N79" s="52">
        <v>2000</v>
      </c>
      <c r="O79" s="53"/>
      <c r="P79" s="53"/>
      <c r="Q79" s="53"/>
      <c r="R79" s="53"/>
      <c r="S79" s="53"/>
      <c r="T79" s="54"/>
      <c r="U79" s="54"/>
      <c r="V79" s="54"/>
      <c r="W79" s="54"/>
      <c r="X79" s="54"/>
      <c r="Y79" s="54"/>
      <c r="Z79" s="54"/>
      <c r="AA79" s="54"/>
      <c r="AB79" s="54"/>
      <c r="AC79" s="54"/>
      <c r="AD79" s="54"/>
      <c r="AE79" s="54"/>
      <c r="AF79" s="54"/>
      <c r="AG79" s="54"/>
      <c r="AH79" s="54"/>
      <c r="AI79" s="54"/>
      <c r="AJ79" s="54"/>
      <c r="AK79" s="52" t="s">
        <v>75</v>
      </c>
      <c r="AL79" s="52">
        <v>2000</v>
      </c>
      <c r="AM79" s="54"/>
      <c r="AN79" s="54"/>
      <c r="AO79" s="54"/>
      <c r="AP79" s="93">
        <v>3900000</v>
      </c>
      <c r="AQ79" s="52" t="s">
        <v>151</v>
      </c>
      <c r="AR79" s="53" t="s">
        <v>222</v>
      </c>
      <c r="AS79" s="53" t="s">
        <v>103</v>
      </c>
      <c r="AT79" s="53" t="s">
        <v>141</v>
      </c>
      <c r="AU79" s="53" t="s">
        <v>146</v>
      </c>
      <c r="AV79" s="9" t="s">
        <v>141</v>
      </c>
      <c r="AW79" s="8"/>
      <c r="AX79" s="8"/>
      <c r="AY79" s="128" t="s">
        <v>151</v>
      </c>
      <c r="AZ79" s="107" t="str">
        <f t="shared" si="1"/>
        <v>0</v>
      </c>
      <c r="BB79" s="142"/>
      <c r="BD79">
        <v>19</v>
      </c>
    </row>
    <row r="80" spans="1:56" x14ac:dyDescent="0.2">
      <c r="A80" s="46">
        <v>55</v>
      </c>
      <c r="B80" s="51"/>
      <c r="C80" s="126" t="s">
        <v>340</v>
      </c>
      <c r="D80" s="53" t="s">
        <v>135</v>
      </c>
      <c r="E80" s="53" t="s">
        <v>143</v>
      </c>
      <c r="F80" s="127" t="s">
        <v>339</v>
      </c>
      <c r="G80" s="54"/>
      <c r="H80" s="54"/>
      <c r="I80" s="54"/>
      <c r="J80" s="54"/>
      <c r="K80" s="52" t="s">
        <v>126</v>
      </c>
      <c r="L80" s="53"/>
      <c r="M80" s="52" t="s">
        <v>137</v>
      </c>
      <c r="N80" s="52">
        <v>2000</v>
      </c>
      <c r="O80" s="53"/>
      <c r="P80" s="53"/>
      <c r="Q80" s="53"/>
      <c r="R80" s="53"/>
      <c r="S80" s="53"/>
      <c r="T80" s="54"/>
      <c r="U80" s="54"/>
      <c r="V80" s="54"/>
      <c r="W80" s="54"/>
      <c r="X80" s="54"/>
      <c r="Y80" s="54"/>
      <c r="Z80" s="54"/>
      <c r="AA80" s="54"/>
      <c r="AB80" s="54"/>
      <c r="AC80" s="54"/>
      <c r="AD80" s="54"/>
      <c r="AE80" s="54"/>
      <c r="AF80" s="54"/>
      <c r="AG80" s="54"/>
      <c r="AH80" s="54"/>
      <c r="AI80" s="54"/>
      <c r="AJ80" s="54"/>
      <c r="AK80" s="52" t="s">
        <v>75</v>
      </c>
      <c r="AL80" s="52">
        <v>2000</v>
      </c>
      <c r="AM80" s="54"/>
      <c r="AN80" s="54"/>
      <c r="AO80" s="54"/>
      <c r="AP80" s="93">
        <v>1040000</v>
      </c>
      <c r="AQ80" s="52" t="s">
        <v>77</v>
      </c>
      <c r="AR80" s="53" t="s">
        <v>224</v>
      </c>
      <c r="AS80" s="53" t="s">
        <v>103</v>
      </c>
      <c r="AT80" s="53" t="s">
        <v>225</v>
      </c>
      <c r="AU80" s="53" t="s">
        <v>135</v>
      </c>
      <c r="AV80" s="9" t="s">
        <v>225</v>
      </c>
      <c r="AW80" s="8"/>
      <c r="AX80" s="8"/>
      <c r="AY80" s="128" t="s">
        <v>77</v>
      </c>
      <c r="AZ80" s="107" t="str">
        <f t="shared" si="1"/>
        <v>0</v>
      </c>
      <c r="BB80" s="144"/>
    </row>
    <row r="81" spans="1:54" s="118" customFormat="1" x14ac:dyDescent="0.2">
      <c r="A81" s="129">
        <v>56</v>
      </c>
      <c r="B81" s="130"/>
      <c r="C81" s="131" t="s">
        <v>342</v>
      </c>
      <c r="D81" s="132" t="s">
        <v>226</v>
      </c>
      <c r="E81" s="132" t="s">
        <v>145</v>
      </c>
      <c r="F81" s="139" t="s">
        <v>339</v>
      </c>
      <c r="G81" s="133"/>
      <c r="H81" s="133"/>
      <c r="I81" s="133"/>
      <c r="J81" s="133"/>
      <c r="K81" s="131" t="s">
        <v>126</v>
      </c>
      <c r="L81" s="132"/>
      <c r="M81" s="131" t="s">
        <v>137</v>
      </c>
      <c r="N81" s="131">
        <v>2000</v>
      </c>
      <c r="O81" s="132"/>
      <c r="P81" s="132"/>
      <c r="Q81" s="132"/>
      <c r="R81" s="132"/>
      <c r="S81" s="132"/>
      <c r="T81" s="133"/>
      <c r="U81" s="133"/>
      <c r="V81" s="133"/>
      <c r="W81" s="133"/>
      <c r="X81" s="133"/>
      <c r="Y81" s="133"/>
      <c r="Z81" s="133"/>
      <c r="AA81" s="133"/>
      <c r="AB81" s="133"/>
      <c r="AC81" s="133"/>
      <c r="AD81" s="133"/>
      <c r="AE81" s="133"/>
      <c r="AF81" s="133"/>
      <c r="AG81" s="133"/>
      <c r="AH81" s="133"/>
      <c r="AI81" s="133"/>
      <c r="AJ81" s="133"/>
      <c r="AK81" s="131" t="s">
        <v>75</v>
      </c>
      <c r="AL81" s="131">
        <v>2000</v>
      </c>
      <c r="AM81" s="133"/>
      <c r="AN81" s="133"/>
      <c r="AO81" s="133"/>
      <c r="AP81" s="140">
        <v>13000</v>
      </c>
      <c r="AQ81" s="131" t="s">
        <v>151</v>
      </c>
      <c r="AR81" s="132" t="s">
        <v>224</v>
      </c>
      <c r="AS81" s="132" t="s">
        <v>103</v>
      </c>
      <c r="AT81" s="132" t="s">
        <v>225</v>
      </c>
      <c r="AU81" s="132" t="s">
        <v>226</v>
      </c>
      <c r="AV81" s="135" t="s">
        <v>225</v>
      </c>
      <c r="AW81" s="136"/>
      <c r="AX81" s="136"/>
      <c r="AY81" s="137" t="s">
        <v>151</v>
      </c>
      <c r="AZ81" s="117">
        <f t="shared" si="1"/>
        <v>13000</v>
      </c>
      <c r="BA81" s="116"/>
      <c r="BB81" s="138" t="s">
        <v>370</v>
      </c>
    </row>
    <row r="82" spans="1:54" s="118" customFormat="1" x14ac:dyDescent="0.2">
      <c r="A82" s="129">
        <v>57</v>
      </c>
      <c r="B82" s="130"/>
      <c r="C82" s="115" t="s">
        <v>340</v>
      </c>
      <c r="D82" s="132" t="s">
        <v>135</v>
      </c>
      <c r="E82" s="132" t="s">
        <v>143</v>
      </c>
      <c r="F82" s="139" t="s">
        <v>339</v>
      </c>
      <c r="G82" s="133"/>
      <c r="H82" s="133"/>
      <c r="I82" s="133"/>
      <c r="J82" s="133"/>
      <c r="K82" s="131" t="s">
        <v>126</v>
      </c>
      <c r="L82" s="132"/>
      <c r="M82" s="131" t="s">
        <v>137</v>
      </c>
      <c r="N82" s="131">
        <v>2000</v>
      </c>
      <c r="O82" s="132"/>
      <c r="P82" s="132"/>
      <c r="Q82" s="132"/>
      <c r="R82" s="132"/>
      <c r="S82" s="132"/>
      <c r="T82" s="133"/>
      <c r="U82" s="133"/>
      <c r="V82" s="133"/>
      <c r="W82" s="133"/>
      <c r="X82" s="133"/>
      <c r="Y82" s="133"/>
      <c r="Z82" s="133"/>
      <c r="AA82" s="133"/>
      <c r="AB82" s="133"/>
      <c r="AC82" s="133"/>
      <c r="AD82" s="133"/>
      <c r="AE82" s="133"/>
      <c r="AF82" s="133"/>
      <c r="AG82" s="133"/>
      <c r="AH82" s="133"/>
      <c r="AI82" s="133"/>
      <c r="AJ82" s="133"/>
      <c r="AK82" s="131" t="s">
        <v>75</v>
      </c>
      <c r="AL82" s="131">
        <v>2000</v>
      </c>
      <c r="AM82" s="133"/>
      <c r="AN82" s="133"/>
      <c r="AO82" s="133"/>
      <c r="AP82" s="140">
        <v>300000</v>
      </c>
      <c r="AQ82" s="131" t="s">
        <v>151</v>
      </c>
      <c r="AR82" s="132" t="s">
        <v>224</v>
      </c>
      <c r="AS82" s="132" t="s">
        <v>103</v>
      </c>
      <c r="AT82" s="132" t="s">
        <v>225</v>
      </c>
      <c r="AU82" s="132" t="s">
        <v>135</v>
      </c>
      <c r="AV82" s="135" t="s">
        <v>225</v>
      </c>
      <c r="AW82" s="136"/>
      <c r="AX82" s="136"/>
      <c r="AY82" s="137" t="s">
        <v>151</v>
      </c>
      <c r="AZ82" s="117" t="str">
        <f t="shared" si="1"/>
        <v>0</v>
      </c>
      <c r="BA82" s="116"/>
      <c r="BB82" s="138" t="s">
        <v>370</v>
      </c>
    </row>
    <row r="83" spans="1:54" s="118" customFormat="1" x14ac:dyDescent="0.2">
      <c r="A83" s="129">
        <v>58</v>
      </c>
      <c r="B83" s="130"/>
      <c r="C83" s="145" t="s">
        <v>355</v>
      </c>
      <c r="D83" s="132" t="s">
        <v>152</v>
      </c>
      <c r="E83" s="132" t="s">
        <v>153</v>
      </c>
      <c r="F83" s="139" t="s">
        <v>339</v>
      </c>
      <c r="G83" s="133"/>
      <c r="H83" s="133"/>
      <c r="I83" s="133"/>
      <c r="J83" s="133"/>
      <c r="K83" s="131" t="s">
        <v>126</v>
      </c>
      <c r="L83" s="132"/>
      <c r="M83" s="131" t="s">
        <v>154</v>
      </c>
      <c r="N83" s="131">
        <v>2000</v>
      </c>
      <c r="O83" s="132"/>
      <c r="P83" s="132"/>
      <c r="Q83" s="132"/>
      <c r="R83" s="132"/>
      <c r="S83" s="132"/>
      <c r="T83" s="133"/>
      <c r="U83" s="133"/>
      <c r="V83" s="133"/>
      <c r="W83" s="133"/>
      <c r="X83" s="133"/>
      <c r="Y83" s="133"/>
      <c r="Z83" s="133"/>
      <c r="AA83" s="133"/>
      <c r="AB83" s="133"/>
      <c r="AC83" s="133"/>
      <c r="AD83" s="133"/>
      <c r="AE83" s="133"/>
      <c r="AF83" s="133"/>
      <c r="AG83" s="133"/>
      <c r="AH83" s="133"/>
      <c r="AI83" s="133"/>
      <c r="AJ83" s="133"/>
      <c r="AK83" s="131" t="s">
        <v>75</v>
      </c>
      <c r="AL83" s="131">
        <v>2000</v>
      </c>
      <c r="AM83" s="133"/>
      <c r="AN83" s="133"/>
      <c r="AO83" s="133"/>
      <c r="AP83" s="140">
        <v>175000</v>
      </c>
      <c r="AQ83" s="131" t="s">
        <v>151</v>
      </c>
      <c r="AR83" s="132" t="s">
        <v>224</v>
      </c>
      <c r="AS83" s="132" t="s">
        <v>103</v>
      </c>
      <c r="AT83" s="132" t="s">
        <v>225</v>
      </c>
      <c r="AU83" s="132" t="s">
        <v>152</v>
      </c>
      <c r="AV83" s="135" t="s">
        <v>225</v>
      </c>
      <c r="AW83" s="136"/>
      <c r="AX83" s="136"/>
      <c r="AY83" s="137" t="s">
        <v>151</v>
      </c>
      <c r="AZ83" s="117">
        <f t="shared" si="1"/>
        <v>175000</v>
      </c>
      <c r="BA83" s="116"/>
      <c r="BB83" s="138" t="s">
        <v>370</v>
      </c>
    </row>
    <row r="84" spans="1:54" x14ac:dyDescent="0.2">
      <c r="A84" s="46">
        <v>59</v>
      </c>
      <c r="B84" s="51"/>
      <c r="C84" s="147" t="s">
        <v>349</v>
      </c>
      <c r="D84" s="53" t="s">
        <v>124</v>
      </c>
      <c r="E84" s="53" t="s">
        <v>158</v>
      </c>
      <c r="F84" s="127" t="s">
        <v>339</v>
      </c>
      <c r="G84" s="54"/>
      <c r="H84" s="54"/>
      <c r="I84" s="54"/>
      <c r="J84" s="54"/>
      <c r="K84" s="52" t="s">
        <v>223</v>
      </c>
      <c r="L84" s="53"/>
      <c r="M84" s="52" t="s">
        <v>127</v>
      </c>
      <c r="N84" s="52">
        <v>2000</v>
      </c>
      <c r="O84" s="53"/>
      <c r="P84" s="53"/>
      <c r="Q84" s="53"/>
      <c r="R84" s="53"/>
      <c r="S84" s="53"/>
      <c r="T84" s="54"/>
      <c r="U84" s="54"/>
      <c r="V84" s="54"/>
      <c r="W84" s="54"/>
      <c r="X84" s="54"/>
      <c r="Y84" s="54"/>
      <c r="Z84" s="54"/>
      <c r="AA84" s="54"/>
      <c r="AB84" s="54"/>
      <c r="AC84" s="54"/>
      <c r="AD84" s="54"/>
      <c r="AE84" s="54"/>
      <c r="AF84" s="54"/>
      <c r="AG84" s="54"/>
      <c r="AH84" s="54"/>
      <c r="AI84" s="54"/>
      <c r="AJ84" s="54"/>
      <c r="AK84" s="52" t="s">
        <v>75</v>
      </c>
      <c r="AL84" s="52">
        <v>2000</v>
      </c>
      <c r="AM84" s="54"/>
      <c r="AN84" s="54"/>
      <c r="AO84" s="54"/>
      <c r="AP84" s="93">
        <v>1690000</v>
      </c>
      <c r="AQ84" s="52" t="s">
        <v>77</v>
      </c>
      <c r="AR84" s="53" t="s">
        <v>224</v>
      </c>
      <c r="AS84" s="53" t="s">
        <v>103</v>
      </c>
      <c r="AT84" s="53" t="s">
        <v>225</v>
      </c>
      <c r="AU84" s="52" t="s">
        <v>77</v>
      </c>
      <c r="AV84" s="9" t="s">
        <v>225</v>
      </c>
      <c r="AW84" s="8"/>
      <c r="AX84" s="8"/>
      <c r="AZ84" s="107" t="str">
        <f t="shared" si="1"/>
        <v>0</v>
      </c>
      <c r="BB84" s="142"/>
    </row>
    <row r="85" spans="1:54" s="118" customFormat="1" x14ac:dyDescent="0.2">
      <c r="A85" s="129">
        <v>60</v>
      </c>
      <c r="B85" s="130"/>
      <c r="C85" s="143" t="s">
        <v>341</v>
      </c>
      <c r="D85" s="132" t="s">
        <v>207</v>
      </c>
      <c r="E85" s="132" t="s">
        <v>208</v>
      </c>
      <c r="F85" s="139" t="s">
        <v>339</v>
      </c>
      <c r="G85" s="133"/>
      <c r="H85" s="133"/>
      <c r="I85" s="133"/>
      <c r="J85" s="133"/>
      <c r="K85" s="131" t="s">
        <v>126</v>
      </c>
      <c r="L85" s="132"/>
      <c r="M85" s="131" t="s">
        <v>137</v>
      </c>
      <c r="N85" s="131">
        <v>2000</v>
      </c>
      <c r="O85" s="132"/>
      <c r="P85" s="132"/>
      <c r="Q85" s="132"/>
      <c r="R85" s="132"/>
      <c r="S85" s="132"/>
      <c r="T85" s="133"/>
      <c r="U85" s="133"/>
      <c r="V85" s="133"/>
      <c r="W85" s="133"/>
      <c r="X85" s="133"/>
      <c r="Y85" s="133"/>
      <c r="Z85" s="133"/>
      <c r="AA85" s="133"/>
      <c r="AB85" s="133"/>
      <c r="AC85" s="133"/>
      <c r="AD85" s="133"/>
      <c r="AE85" s="133"/>
      <c r="AF85" s="133"/>
      <c r="AG85" s="133"/>
      <c r="AH85" s="133"/>
      <c r="AI85" s="133"/>
      <c r="AJ85" s="133"/>
      <c r="AK85" s="131" t="s">
        <v>75</v>
      </c>
      <c r="AL85" s="131">
        <v>2000</v>
      </c>
      <c r="AM85" s="133"/>
      <c r="AN85" s="133"/>
      <c r="AO85" s="133"/>
      <c r="AP85" s="140">
        <v>112500</v>
      </c>
      <c r="AQ85" s="131" t="s">
        <v>77</v>
      </c>
      <c r="AR85" s="132" t="s">
        <v>224</v>
      </c>
      <c r="AS85" s="132" t="s">
        <v>103</v>
      </c>
      <c r="AT85" s="132" t="s">
        <v>225</v>
      </c>
      <c r="AU85" s="131" t="s">
        <v>77</v>
      </c>
      <c r="AV85" s="135" t="s">
        <v>225</v>
      </c>
      <c r="AW85" s="136"/>
      <c r="AX85" s="136"/>
      <c r="AY85" s="116" t="s">
        <v>371</v>
      </c>
      <c r="AZ85" s="117">
        <f t="shared" si="1"/>
        <v>112500</v>
      </c>
      <c r="BA85" s="116"/>
      <c r="BB85" s="138" t="s">
        <v>370</v>
      </c>
    </row>
    <row r="86" spans="1:54" x14ac:dyDescent="0.2">
      <c r="A86" s="46">
        <v>61</v>
      </c>
      <c r="B86" s="51"/>
      <c r="C86" s="126" t="s">
        <v>347</v>
      </c>
      <c r="D86" s="53" t="s">
        <v>210</v>
      </c>
      <c r="E86" s="53" t="s">
        <v>211</v>
      </c>
      <c r="F86" s="127" t="s">
        <v>339</v>
      </c>
      <c r="G86" s="54"/>
      <c r="H86" s="54"/>
      <c r="I86" s="54"/>
      <c r="J86" s="54"/>
      <c r="K86" s="52" t="s">
        <v>126</v>
      </c>
      <c r="L86" s="53"/>
      <c r="M86" s="52" t="s">
        <v>168</v>
      </c>
      <c r="N86" s="52">
        <v>2000</v>
      </c>
      <c r="O86" s="53"/>
      <c r="P86" s="53"/>
      <c r="Q86" s="53"/>
      <c r="R86" s="53"/>
      <c r="S86" s="53"/>
      <c r="T86" s="54"/>
      <c r="U86" s="54"/>
      <c r="V86" s="54"/>
      <c r="W86" s="54"/>
      <c r="X86" s="54"/>
      <c r="Y86" s="54"/>
      <c r="Z86" s="54"/>
      <c r="AA86" s="54"/>
      <c r="AB86" s="54"/>
      <c r="AC86" s="54"/>
      <c r="AD86" s="54"/>
      <c r="AE86" s="54"/>
      <c r="AF86" s="54"/>
      <c r="AG86" s="54"/>
      <c r="AH86" s="54"/>
      <c r="AI86" s="54"/>
      <c r="AJ86" s="54"/>
      <c r="AK86" s="52" t="s">
        <v>75</v>
      </c>
      <c r="AL86" s="52">
        <v>2000</v>
      </c>
      <c r="AM86" s="54"/>
      <c r="AN86" s="54"/>
      <c r="AO86" s="54"/>
      <c r="AP86" s="93">
        <v>525000</v>
      </c>
      <c r="AQ86" s="52" t="s">
        <v>151</v>
      </c>
      <c r="AR86" s="53" t="s">
        <v>224</v>
      </c>
      <c r="AS86" s="53" t="s">
        <v>103</v>
      </c>
      <c r="AT86" s="53" t="s">
        <v>225</v>
      </c>
      <c r="AU86" s="52" t="s">
        <v>151</v>
      </c>
      <c r="AV86" s="9" t="s">
        <v>225</v>
      </c>
      <c r="AW86" s="8"/>
      <c r="AX86" s="8"/>
      <c r="AZ86" s="107" t="str">
        <f t="shared" si="1"/>
        <v>0</v>
      </c>
      <c r="BB86" s="142"/>
    </row>
    <row r="87" spans="1:54" s="118" customFormat="1" x14ac:dyDescent="0.2">
      <c r="A87" s="129">
        <v>62</v>
      </c>
      <c r="B87" s="130"/>
      <c r="C87" s="115" t="s">
        <v>341</v>
      </c>
      <c r="D87" s="132" t="s">
        <v>188</v>
      </c>
      <c r="E87" s="132" t="s">
        <v>198</v>
      </c>
      <c r="F87" s="139" t="s">
        <v>339</v>
      </c>
      <c r="G87" s="133"/>
      <c r="H87" s="133"/>
      <c r="I87" s="133"/>
      <c r="J87" s="133"/>
      <c r="K87" s="131" t="s">
        <v>209</v>
      </c>
      <c r="L87" s="132"/>
      <c r="M87" s="131" t="s">
        <v>189</v>
      </c>
      <c r="N87" s="131">
        <v>2000</v>
      </c>
      <c r="O87" s="132"/>
      <c r="P87" s="132"/>
      <c r="Q87" s="132"/>
      <c r="R87" s="132"/>
      <c r="S87" s="132"/>
      <c r="T87" s="133"/>
      <c r="U87" s="133"/>
      <c r="V87" s="133"/>
      <c r="W87" s="133"/>
      <c r="X87" s="133"/>
      <c r="Y87" s="133"/>
      <c r="Z87" s="133"/>
      <c r="AA87" s="133"/>
      <c r="AB87" s="133"/>
      <c r="AC87" s="133"/>
      <c r="AD87" s="133"/>
      <c r="AE87" s="133"/>
      <c r="AF87" s="133"/>
      <c r="AG87" s="133"/>
      <c r="AH87" s="133"/>
      <c r="AI87" s="133"/>
      <c r="AJ87" s="133"/>
      <c r="AK87" s="131" t="s">
        <v>75</v>
      </c>
      <c r="AL87" s="131">
        <v>2000</v>
      </c>
      <c r="AM87" s="133"/>
      <c r="AN87" s="133"/>
      <c r="AO87" s="133"/>
      <c r="AP87" s="140">
        <v>147000</v>
      </c>
      <c r="AQ87" s="131" t="s">
        <v>151</v>
      </c>
      <c r="AR87" s="132" t="s">
        <v>224</v>
      </c>
      <c r="AS87" s="132" t="s">
        <v>103</v>
      </c>
      <c r="AT87" s="132" t="s">
        <v>225</v>
      </c>
      <c r="AU87" s="131" t="s">
        <v>151</v>
      </c>
      <c r="AV87" s="135" t="s">
        <v>225</v>
      </c>
      <c r="AW87" s="136"/>
      <c r="AX87" s="136"/>
      <c r="AY87" s="116" t="s">
        <v>371</v>
      </c>
      <c r="AZ87" s="117">
        <f t="shared" si="1"/>
        <v>147000</v>
      </c>
      <c r="BA87" s="116"/>
      <c r="BB87" s="138" t="s">
        <v>370</v>
      </c>
    </row>
    <row r="88" spans="1:54" s="118" customFormat="1" x14ac:dyDescent="0.2">
      <c r="A88" s="129">
        <v>63</v>
      </c>
      <c r="B88" s="130"/>
      <c r="C88" s="115" t="s">
        <v>340</v>
      </c>
      <c r="D88" s="132" t="s">
        <v>135</v>
      </c>
      <c r="E88" s="132" t="s">
        <v>143</v>
      </c>
      <c r="F88" s="139" t="s">
        <v>339</v>
      </c>
      <c r="G88" s="133"/>
      <c r="H88" s="133"/>
      <c r="I88" s="133"/>
      <c r="J88" s="133"/>
      <c r="K88" s="131" t="s">
        <v>126</v>
      </c>
      <c r="L88" s="132"/>
      <c r="M88" s="131" t="s">
        <v>137</v>
      </c>
      <c r="N88" s="131">
        <v>2000</v>
      </c>
      <c r="O88" s="132"/>
      <c r="P88" s="132"/>
      <c r="Q88" s="132"/>
      <c r="R88" s="132"/>
      <c r="S88" s="132"/>
      <c r="T88" s="133"/>
      <c r="U88" s="133"/>
      <c r="V88" s="133"/>
      <c r="W88" s="133"/>
      <c r="X88" s="133"/>
      <c r="Y88" s="133"/>
      <c r="Z88" s="133"/>
      <c r="AA88" s="133"/>
      <c r="AB88" s="133"/>
      <c r="AC88" s="133"/>
      <c r="AD88" s="133"/>
      <c r="AE88" s="133"/>
      <c r="AF88" s="133"/>
      <c r="AG88" s="133"/>
      <c r="AH88" s="133"/>
      <c r="AI88" s="133"/>
      <c r="AJ88" s="133"/>
      <c r="AK88" s="131" t="s">
        <v>75</v>
      </c>
      <c r="AL88" s="131">
        <v>2000</v>
      </c>
      <c r="AM88" s="133"/>
      <c r="AN88" s="133"/>
      <c r="AO88" s="133"/>
      <c r="AP88" s="140">
        <v>240000</v>
      </c>
      <c r="AQ88" s="131" t="s">
        <v>151</v>
      </c>
      <c r="AR88" s="132" t="s">
        <v>224</v>
      </c>
      <c r="AS88" s="132" t="s">
        <v>103</v>
      </c>
      <c r="AT88" s="132" t="s">
        <v>225</v>
      </c>
      <c r="AU88" s="132" t="s">
        <v>135</v>
      </c>
      <c r="AV88" s="135" t="s">
        <v>225</v>
      </c>
      <c r="AW88" s="136"/>
      <c r="AX88" s="136"/>
      <c r="AY88" s="137" t="s">
        <v>151</v>
      </c>
      <c r="AZ88" s="117">
        <f t="shared" si="1"/>
        <v>240000</v>
      </c>
      <c r="BA88" s="116"/>
      <c r="BB88" s="138" t="s">
        <v>370</v>
      </c>
    </row>
    <row r="89" spans="1:54" s="118" customFormat="1" x14ac:dyDescent="0.2">
      <c r="A89" s="129">
        <v>64</v>
      </c>
      <c r="B89" s="130"/>
      <c r="C89" s="115" t="s">
        <v>340</v>
      </c>
      <c r="D89" s="132" t="s">
        <v>135</v>
      </c>
      <c r="E89" s="132" t="s">
        <v>143</v>
      </c>
      <c r="F89" s="139" t="s">
        <v>339</v>
      </c>
      <c r="G89" s="133"/>
      <c r="H89" s="133"/>
      <c r="I89" s="133"/>
      <c r="J89" s="133"/>
      <c r="K89" s="131" t="s">
        <v>126</v>
      </c>
      <c r="L89" s="132"/>
      <c r="M89" s="131" t="s">
        <v>137</v>
      </c>
      <c r="N89" s="131">
        <v>2001</v>
      </c>
      <c r="O89" s="132"/>
      <c r="P89" s="132"/>
      <c r="Q89" s="132"/>
      <c r="R89" s="132"/>
      <c r="S89" s="132"/>
      <c r="T89" s="133"/>
      <c r="U89" s="133"/>
      <c r="V89" s="133"/>
      <c r="W89" s="133"/>
      <c r="X89" s="133"/>
      <c r="Y89" s="133"/>
      <c r="Z89" s="133"/>
      <c r="AA89" s="133"/>
      <c r="AB89" s="133"/>
      <c r="AC89" s="133"/>
      <c r="AD89" s="133"/>
      <c r="AE89" s="133"/>
      <c r="AF89" s="133"/>
      <c r="AG89" s="133"/>
      <c r="AH89" s="133"/>
      <c r="AI89" s="133"/>
      <c r="AJ89" s="133"/>
      <c r="AK89" s="131" t="s">
        <v>75</v>
      </c>
      <c r="AL89" s="131">
        <v>2001</v>
      </c>
      <c r="AM89" s="133"/>
      <c r="AN89" s="133"/>
      <c r="AO89" s="133"/>
      <c r="AP89" s="134">
        <v>260000</v>
      </c>
      <c r="AQ89" s="131" t="s">
        <v>151</v>
      </c>
      <c r="AR89" s="132" t="s">
        <v>224</v>
      </c>
      <c r="AS89" s="132" t="s">
        <v>103</v>
      </c>
      <c r="AT89" s="132" t="s">
        <v>225</v>
      </c>
      <c r="AU89" s="132" t="s">
        <v>135</v>
      </c>
      <c r="AV89" s="135" t="s">
        <v>225</v>
      </c>
      <c r="AW89" s="136"/>
      <c r="AX89" s="136"/>
      <c r="AY89" s="137" t="s">
        <v>151</v>
      </c>
      <c r="AZ89" s="117">
        <f t="shared" si="1"/>
        <v>260000</v>
      </c>
      <c r="BA89" s="116"/>
      <c r="BB89" s="138" t="s">
        <v>370</v>
      </c>
    </row>
    <row r="90" spans="1:54" s="118" customFormat="1" x14ac:dyDescent="0.2">
      <c r="A90" s="129">
        <v>65</v>
      </c>
      <c r="B90" s="130"/>
      <c r="C90" s="115" t="s">
        <v>340</v>
      </c>
      <c r="D90" s="132" t="s">
        <v>135</v>
      </c>
      <c r="E90" s="132" t="s">
        <v>143</v>
      </c>
      <c r="F90" s="139" t="s">
        <v>339</v>
      </c>
      <c r="G90" s="133"/>
      <c r="H90" s="133"/>
      <c r="I90" s="133"/>
      <c r="J90" s="133"/>
      <c r="K90" s="131" t="s">
        <v>126</v>
      </c>
      <c r="L90" s="132"/>
      <c r="M90" s="131" t="s">
        <v>137</v>
      </c>
      <c r="N90" s="131">
        <v>2002</v>
      </c>
      <c r="O90" s="132"/>
      <c r="P90" s="132"/>
      <c r="Q90" s="132"/>
      <c r="R90" s="132"/>
      <c r="S90" s="132"/>
      <c r="T90" s="133"/>
      <c r="U90" s="133"/>
      <c r="V90" s="133"/>
      <c r="W90" s="133"/>
      <c r="X90" s="133"/>
      <c r="Y90" s="133"/>
      <c r="Z90" s="133"/>
      <c r="AA90" s="133"/>
      <c r="AB90" s="133"/>
      <c r="AC90" s="133"/>
      <c r="AD90" s="133"/>
      <c r="AE90" s="133"/>
      <c r="AF90" s="133"/>
      <c r="AG90" s="133"/>
      <c r="AH90" s="133"/>
      <c r="AI90" s="133"/>
      <c r="AJ90" s="133"/>
      <c r="AK90" s="131" t="s">
        <v>75</v>
      </c>
      <c r="AL90" s="131">
        <v>2002</v>
      </c>
      <c r="AM90" s="133"/>
      <c r="AN90" s="133"/>
      <c r="AO90" s="133"/>
      <c r="AP90" s="134">
        <v>260000</v>
      </c>
      <c r="AQ90" s="131" t="s">
        <v>77</v>
      </c>
      <c r="AR90" s="132" t="s">
        <v>128</v>
      </c>
      <c r="AS90" s="132" t="s">
        <v>103</v>
      </c>
      <c r="AT90" s="132" t="s">
        <v>108</v>
      </c>
      <c r="AU90" s="132" t="s">
        <v>135</v>
      </c>
      <c r="AV90" s="135" t="s">
        <v>219</v>
      </c>
      <c r="AW90" s="136"/>
      <c r="AX90" s="136"/>
      <c r="AY90" s="137" t="s">
        <v>77</v>
      </c>
      <c r="AZ90" s="117">
        <f t="shared" si="1"/>
        <v>260000</v>
      </c>
      <c r="BA90" s="116"/>
      <c r="BB90" s="138" t="s">
        <v>370</v>
      </c>
    </row>
    <row r="91" spans="1:54" s="118" customFormat="1" x14ac:dyDescent="0.2">
      <c r="A91" s="129">
        <v>66</v>
      </c>
      <c r="B91" s="130"/>
      <c r="C91" s="115" t="s">
        <v>340</v>
      </c>
      <c r="D91" s="132" t="s">
        <v>135</v>
      </c>
      <c r="E91" s="132" t="s">
        <v>143</v>
      </c>
      <c r="F91" s="139" t="s">
        <v>339</v>
      </c>
      <c r="G91" s="133"/>
      <c r="H91" s="133"/>
      <c r="I91" s="133"/>
      <c r="J91" s="133"/>
      <c r="K91" s="131" t="s">
        <v>126</v>
      </c>
      <c r="L91" s="132"/>
      <c r="M91" s="131" t="s">
        <v>137</v>
      </c>
      <c r="N91" s="131">
        <v>2002</v>
      </c>
      <c r="O91" s="132"/>
      <c r="P91" s="132"/>
      <c r="Q91" s="132"/>
      <c r="R91" s="132"/>
      <c r="S91" s="132"/>
      <c r="T91" s="133"/>
      <c r="U91" s="133"/>
      <c r="V91" s="133"/>
      <c r="W91" s="133"/>
      <c r="X91" s="133"/>
      <c r="Y91" s="133"/>
      <c r="Z91" s="133"/>
      <c r="AA91" s="133"/>
      <c r="AB91" s="133"/>
      <c r="AC91" s="133"/>
      <c r="AD91" s="133"/>
      <c r="AE91" s="133"/>
      <c r="AF91" s="133"/>
      <c r="AG91" s="133"/>
      <c r="AH91" s="133"/>
      <c r="AI91" s="133"/>
      <c r="AJ91" s="133"/>
      <c r="AK91" s="131" t="s">
        <v>75</v>
      </c>
      <c r="AL91" s="131">
        <v>2002</v>
      </c>
      <c r="AM91" s="133"/>
      <c r="AN91" s="133"/>
      <c r="AO91" s="133"/>
      <c r="AP91" s="134">
        <v>260000</v>
      </c>
      <c r="AQ91" s="131" t="s">
        <v>77</v>
      </c>
      <c r="AR91" s="132" t="s">
        <v>227</v>
      </c>
      <c r="AS91" s="132" t="s">
        <v>103</v>
      </c>
      <c r="AT91" s="132" t="s">
        <v>228</v>
      </c>
      <c r="AU91" s="132" t="s">
        <v>135</v>
      </c>
      <c r="AV91" s="135" t="s">
        <v>229</v>
      </c>
      <c r="AW91" s="136"/>
      <c r="AX91" s="136"/>
      <c r="AY91" s="137" t="s">
        <v>77</v>
      </c>
      <c r="AZ91" s="117">
        <f t="shared" si="1"/>
        <v>260000</v>
      </c>
      <c r="BA91" s="116"/>
      <c r="BB91" s="138" t="s">
        <v>370</v>
      </c>
    </row>
    <row r="92" spans="1:54" s="118" customFormat="1" x14ac:dyDescent="0.2">
      <c r="A92" s="129">
        <v>67</v>
      </c>
      <c r="B92" s="130"/>
      <c r="C92" s="115" t="s">
        <v>347</v>
      </c>
      <c r="D92" s="132" t="s">
        <v>210</v>
      </c>
      <c r="E92" s="132" t="s">
        <v>211</v>
      </c>
      <c r="F92" s="139" t="s">
        <v>339</v>
      </c>
      <c r="G92" s="133"/>
      <c r="H92" s="133"/>
      <c r="I92" s="133"/>
      <c r="J92" s="133"/>
      <c r="K92" s="131" t="s">
        <v>126</v>
      </c>
      <c r="L92" s="132"/>
      <c r="M92" s="131" t="s">
        <v>168</v>
      </c>
      <c r="N92" s="131">
        <v>2002</v>
      </c>
      <c r="O92" s="132"/>
      <c r="P92" s="132"/>
      <c r="Q92" s="132"/>
      <c r="R92" s="132"/>
      <c r="S92" s="132"/>
      <c r="T92" s="133"/>
      <c r="U92" s="133"/>
      <c r="V92" s="133"/>
      <c r="W92" s="133"/>
      <c r="X92" s="133"/>
      <c r="Y92" s="133"/>
      <c r="Z92" s="133"/>
      <c r="AA92" s="133"/>
      <c r="AB92" s="133"/>
      <c r="AC92" s="133"/>
      <c r="AD92" s="133"/>
      <c r="AE92" s="133"/>
      <c r="AF92" s="133"/>
      <c r="AG92" s="133"/>
      <c r="AH92" s="133"/>
      <c r="AI92" s="133"/>
      <c r="AJ92" s="133"/>
      <c r="AK92" s="131" t="s">
        <v>75</v>
      </c>
      <c r="AL92" s="131">
        <v>2002</v>
      </c>
      <c r="AM92" s="133"/>
      <c r="AN92" s="133"/>
      <c r="AO92" s="133"/>
      <c r="AP92" s="134">
        <v>260000</v>
      </c>
      <c r="AQ92" s="131" t="s">
        <v>151</v>
      </c>
      <c r="AR92" s="132" t="s">
        <v>227</v>
      </c>
      <c r="AS92" s="132" t="s">
        <v>103</v>
      </c>
      <c r="AT92" s="132" t="s">
        <v>228</v>
      </c>
      <c r="AU92" s="131" t="s">
        <v>151</v>
      </c>
      <c r="AV92" s="135" t="s">
        <v>229</v>
      </c>
      <c r="AW92" s="136"/>
      <c r="AX92" s="136"/>
      <c r="AY92" s="116" t="s">
        <v>371</v>
      </c>
      <c r="AZ92" s="117">
        <f t="shared" si="1"/>
        <v>260000</v>
      </c>
      <c r="BA92" s="116"/>
      <c r="BB92" s="138" t="s">
        <v>370</v>
      </c>
    </row>
    <row r="93" spans="1:54" s="118" customFormat="1" x14ac:dyDescent="0.2">
      <c r="A93" s="129">
        <v>68</v>
      </c>
      <c r="B93" s="130"/>
      <c r="C93" s="115" t="s">
        <v>347</v>
      </c>
      <c r="D93" s="132" t="s">
        <v>210</v>
      </c>
      <c r="E93" s="132" t="s">
        <v>211</v>
      </c>
      <c r="F93" s="139" t="s">
        <v>339</v>
      </c>
      <c r="G93" s="133"/>
      <c r="H93" s="133"/>
      <c r="I93" s="133"/>
      <c r="J93" s="133"/>
      <c r="K93" s="131" t="s">
        <v>126</v>
      </c>
      <c r="L93" s="132"/>
      <c r="M93" s="131" t="s">
        <v>168</v>
      </c>
      <c r="N93" s="131">
        <v>2002</v>
      </c>
      <c r="O93" s="132"/>
      <c r="P93" s="132"/>
      <c r="Q93" s="132"/>
      <c r="R93" s="132"/>
      <c r="S93" s="132"/>
      <c r="T93" s="133"/>
      <c r="U93" s="133"/>
      <c r="V93" s="133"/>
      <c r="W93" s="133"/>
      <c r="X93" s="133"/>
      <c r="Y93" s="133"/>
      <c r="Z93" s="133"/>
      <c r="AA93" s="133"/>
      <c r="AB93" s="133"/>
      <c r="AC93" s="133"/>
      <c r="AD93" s="133"/>
      <c r="AE93" s="133"/>
      <c r="AF93" s="133"/>
      <c r="AG93" s="133"/>
      <c r="AH93" s="133"/>
      <c r="AI93" s="133"/>
      <c r="AJ93" s="133"/>
      <c r="AK93" s="131" t="s">
        <v>75</v>
      </c>
      <c r="AL93" s="131">
        <v>2002</v>
      </c>
      <c r="AM93" s="133"/>
      <c r="AN93" s="133"/>
      <c r="AO93" s="133"/>
      <c r="AP93" s="134">
        <v>52000</v>
      </c>
      <c r="AQ93" s="131" t="s">
        <v>151</v>
      </c>
      <c r="AR93" s="132" t="s">
        <v>227</v>
      </c>
      <c r="AS93" s="132" t="s">
        <v>103</v>
      </c>
      <c r="AT93" s="132" t="s">
        <v>228</v>
      </c>
      <c r="AU93" s="131" t="s">
        <v>151</v>
      </c>
      <c r="AV93" s="135" t="s">
        <v>229</v>
      </c>
      <c r="AW93" s="136"/>
      <c r="AX93" s="136"/>
      <c r="AY93" s="116" t="s">
        <v>371</v>
      </c>
      <c r="AZ93" s="117">
        <f t="shared" si="1"/>
        <v>52000</v>
      </c>
      <c r="BA93" s="116"/>
      <c r="BB93" s="138" t="s">
        <v>370</v>
      </c>
    </row>
    <row r="94" spans="1:54" s="118" customFormat="1" x14ac:dyDescent="0.2">
      <c r="A94" s="129">
        <v>69</v>
      </c>
      <c r="B94" s="130"/>
      <c r="C94" s="145" t="s">
        <v>355</v>
      </c>
      <c r="D94" s="132" t="s">
        <v>152</v>
      </c>
      <c r="E94" s="132" t="s">
        <v>153</v>
      </c>
      <c r="F94" s="139" t="s">
        <v>339</v>
      </c>
      <c r="G94" s="133"/>
      <c r="H94" s="133"/>
      <c r="I94" s="133"/>
      <c r="J94" s="133"/>
      <c r="K94" s="131" t="s">
        <v>126</v>
      </c>
      <c r="L94" s="132"/>
      <c r="M94" s="131" t="s">
        <v>175</v>
      </c>
      <c r="N94" s="131">
        <v>2002</v>
      </c>
      <c r="O94" s="132"/>
      <c r="P94" s="132"/>
      <c r="Q94" s="132"/>
      <c r="R94" s="132"/>
      <c r="S94" s="132"/>
      <c r="T94" s="133"/>
      <c r="U94" s="133"/>
      <c r="V94" s="133"/>
      <c r="W94" s="133"/>
      <c r="X94" s="133"/>
      <c r="Y94" s="133"/>
      <c r="Z94" s="133"/>
      <c r="AA94" s="133"/>
      <c r="AB94" s="133"/>
      <c r="AC94" s="133"/>
      <c r="AD94" s="133"/>
      <c r="AE94" s="133"/>
      <c r="AF94" s="133"/>
      <c r="AG94" s="133"/>
      <c r="AH94" s="133"/>
      <c r="AI94" s="133"/>
      <c r="AJ94" s="133"/>
      <c r="AK94" s="131" t="s">
        <v>75</v>
      </c>
      <c r="AL94" s="131">
        <v>2002</v>
      </c>
      <c r="AM94" s="133"/>
      <c r="AN94" s="133"/>
      <c r="AO94" s="133"/>
      <c r="AP94" s="134">
        <v>175000</v>
      </c>
      <c r="AQ94" s="131" t="s">
        <v>151</v>
      </c>
      <c r="AR94" s="132" t="s">
        <v>227</v>
      </c>
      <c r="AS94" s="132" t="s">
        <v>103</v>
      </c>
      <c r="AT94" s="132" t="s">
        <v>228</v>
      </c>
      <c r="AU94" s="132" t="s">
        <v>152</v>
      </c>
      <c r="AV94" s="135" t="s">
        <v>229</v>
      </c>
      <c r="AW94" s="136"/>
      <c r="AX94" s="136"/>
      <c r="AY94" s="137" t="s">
        <v>151</v>
      </c>
      <c r="AZ94" s="117">
        <f t="shared" si="1"/>
        <v>175000</v>
      </c>
      <c r="BA94" s="116"/>
      <c r="BB94" s="138" t="s">
        <v>370</v>
      </c>
    </row>
    <row r="95" spans="1:54" x14ac:dyDescent="0.2">
      <c r="A95" s="46">
        <v>70</v>
      </c>
      <c r="B95" s="51"/>
      <c r="C95" s="126" t="s">
        <v>350</v>
      </c>
      <c r="D95" s="53" t="s">
        <v>130</v>
      </c>
      <c r="E95" s="53" t="s">
        <v>142</v>
      </c>
      <c r="F95" s="127" t="s">
        <v>339</v>
      </c>
      <c r="G95" s="54"/>
      <c r="H95" s="54"/>
      <c r="I95" s="54"/>
      <c r="J95" s="54"/>
      <c r="K95" s="52" t="s">
        <v>230</v>
      </c>
      <c r="L95" s="53"/>
      <c r="M95" s="52" t="s">
        <v>71</v>
      </c>
      <c r="N95" s="52">
        <v>2002</v>
      </c>
      <c r="O95" s="53"/>
      <c r="P95" s="53"/>
      <c r="Q95" s="53"/>
      <c r="R95" s="53"/>
      <c r="S95" s="53"/>
      <c r="T95" s="54"/>
      <c r="U95" s="54"/>
      <c r="V95" s="54"/>
      <c r="W95" s="54"/>
      <c r="X95" s="54"/>
      <c r="Y95" s="54"/>
      <c r="Z95" s="54"/>
      <c r="AA95" s="54"/>
      <c r="AB95" s="54"/>
      <c r="AC95" s="54"/>
      <c r="AD95" s="54"/>
      <c r="AE95" s="54"/>
      <c r="AF95" s="54"/>
      <c r="AG95" s="54"/>
      <c r="AH95" s="54"/>
      <c r="AI95" s="54"/>
      <c r="AJ95" s="54"/>
      <c r="AK95" s="52" t="s">
        <v>75</v>
      </c>
      <c r="AL95" s="52">
        <v>2002</v>
      </c>
      <c r="AM95" s="54"/>
      <c r="AN95" s="54"/>
      <c r="AO95" s="54"/>
      <c r="AP95" s="92">
        <v>975000</v>
      </c>
      <c r="AQ95" s="52" t="s">
        <v>77</v>
      </c>
      <c r="AR95" s="53" t="s">
        <v>227</v>
      </c>
      <c r="AS95" s="53" t="s">
        <v>103</v>
      </c>
      <c r="AT95" s="53" t="s">
        <v>228</v>
      </c>
      <c r="AU95" s="52" t="s">
        <v>77</v>
      </c>
      <c r="AV95" s="9" t="s">
        <v>229</v>
      </c>
      <c r="AW95" s="8"/>
      <c r="AX95" s="8"/>
      <c r="AZ95" s="107" t="str">
        <f t="shared" si="1"/>
        <v>0</v>
      </c>
      <c r="BB95" s="142"/>
    </row>
    <row r="96" spans="1:54" x14ac:dyDescent="0.2">
      <c r="A96" s="46">
        <v>71</v>
      </c>
      <c r="B96" s="51"/>
      <c r="C96" s="126" t="s">
        <v>341</v>
      </c>
      <c r="D96" s="53" t="s">
        <v>188</v>
      </c>
      <c r="E96" s="53" t="s">
        <v>145</v>
      </c>
      <c r="F96" s="127" t="s">
        <v>339</v>
      </c>
      <c r="G96" s="54"/>
      <c r="H96" s="54"/>
      <c r="I96" s="54"/>
      <c r="J96" s="54"/>
      <c r="K96" s="52" t="s">
        <v>209</v>
      </c>
      <c r="L96" s="53"/>
      <c r="M96" s="52" t="s">
        <v>189</v>
      </c>
      <c r="N96" s="52">
        <v>2003</v>
      </c>
      <c r="O96" s="53"/>
      <c r="P96" s="53"/>
      <c r="Q96" s="53"/>
      <c r="R96" s="53"/>
      <c r="S96" s="53"/>
      <c r="T96" s="54"/>
      <c r="U96" s="54"/>
      <c r="V96" s="54"/>
      <c r="W96" s="54"/>
      <c r="X96" s="54"/>
      <c r="Y96" s="54"/>
      <c r="Z96" s="54"/>
      <c r="AA96" s="54"/>
      <c r="AB96" s="54"/>
      <c r="AC96" s="54"/>
      <c r="AD96" s="54"/>
      <c r="AE96" s="54"/>
      <c r="AF96" s="54"/>
      <c r="AG96" s="54"/>
      <c r="AH96" s="54"/>
      <c r="AI96" s="54"/>
      <c r="AJ96" s="54"/>
      <c r="AK96" s="52" t="s">
        <v>75</v>
      </c>
      <c r="AL96" s="52">
        <v>2003</v>
      </c>
      <c r="AM96" s="54"/>
      <c r="AN96" s="54"/>
      <c r="AO96" s="54"/>
      <c r="AP96" s="92">
        <v>630000</v>
      </c>
      <c r="AQ96" s="52" t="s">
        <v>151</v>
      </c>
      <c r="AR96" s="53" t="s">
        <v>128</v>
      </c>
      <c r="AS96" s="53" t="s">
        <v>103</v>
      </c>
      <c r="AT96" s="53" t="s">
        <v>108</v>
      </c>
      <c r="AU96" s="52" t="s">
        <v>151</v>
      </c>
      <c r="AV96" s="9" t="s">
        <v>219</v>
      </c>
      <c r="AW96" s="8"/>
      <c r="AX96" s="8"/>
      <c r="AZ96" s="107" t="str">
        <f t="shared" si="1"/>
        <v>0</v>
      </c>
      <c r="BB96" s="142"/>
    </row>
    <row r="97" spans="1:54" s="118" customFormat="1" x14ac:dyDescent="0.2">
      <c r="A97" s="129">
        <v>72</v>
      </c>
      <c r="B97" s="130"/>
      <c r="C97" s="115" t="s">
        <v>347</v>
      </c>
      <c r="D97" s="132" t="s">
        <v>210</v>
      </c>
      <c r="E97" s="132" t="s">
        <v>211</v>
      </c>
      <c r="F97" s="139" t="s">
        <v>339</v>
      </c>
      <c r="G97" s="133"/>
      <c r="H97" s="133"/>
      <c r="I97" s="133"/>
      <c r="J97" s="133"/>
      <c r="K97" s="131" t="s">
        <v>126</v>
      </c>
      <c r="L97" s="132"/>
      <c r="M97" s="131" t="s">
        <v>231</v>
      </c>
      <c r="N97" s="131">
        <v>2003</v>
      </c>
      <c r="O97" s="132"/>
      <c r="P97" s="132"/>
      <c r="Q97" s="132"/>
      <c r="R97" s="132"/>
      <c r="S97" s="132"/>
      <c r="T97" s="133"/>
      <c r="U97" s="133"/>
      <c r="V97" s="133"/>
      <c r="W97" s="133"/>
      <c r="X97" s="133"/>
      <c r="Y97" s="133"/>
      <c r="Z97" s="133"/>
      <c r="AA97" s="133"/>
      <c r="AB97" s="133"/>
      <c r="AC97" s="133"/>
      <c r="AD97" s="133"/>
      <c r="AE97" s="133"/>
      <c r="AF97" s="133"/>
      <c r="AG97" s="133"/>
      <c r="AH97" s="133"/>
      <c r="AI97" s="133"/>
      <c r="AJ97" s="133"/>
      <c r="AK97" s="131" t="s">
        <v>75</v>
      </c>
      <c r="AL97" s="131">
        <v>2003</v>
      </c>
      <c r="AM97" s="133"/>
      <c r="AN97" s="133"/>
      <c r="AO97" s="133"/>
      <c r="AP97" s="134">
        <v>120000</v>
      </c>
      <c r="AQ97" s="131" t="s">
        <v>151</v>
      </c>
      <c r="AR97" s="132" t="s">
        <v>128</v>
      </c>
      <c r="AS97" s="132" t="s">
        <v>103</v>
      </c>
      <c r="AT97" s="132" t="s">
        <v>108</v>
      </c>
      <c r="AU97" s="131" t="s">
        <v>151</v>
      </c>
      <c r="AV97" s="135" t="s">
        <v>219</v>
      </c>
      <c r="AW97" s="136"/>
      <c r="AX97" s="136"/>
      <c r="AY97" s="116" t="s">
        <v>371</v>
      </c>
      <c r="AZ97" s="117">
        <f t="shared" si="1"/>
        <v>120000</v>
      </c>
      <c r="BA97" s="116"/>
      <c r="BB97" s="138" t="s">
        <v>370</v>
      </c>
    </row>
    <row r="98" spans="1:54" x14ac:dyDescent="0.2">
      <c r="A98" s="46">
        <v>73</v>
      </c>
      <c r="B98" s="51"/>
      <c r="C98" s="141" t="s">
        <v>356</v>
      </c>
      <c r="D98" s="53" t="s">
        <v>178</v>
      </c>
      <c r="E98" s="53" t="s">
        <v>136</v>
      </c>
      <c r="F98" s="127" t="s">
        <v>339</v>
      </c>
      <c r="G98" s="54"/>
      <c r="H98" s="54"/>
      <c r="I98" s="54"/>
      <c r="J98" s="54"/>
      <c r="K98" s="52" t="s">
        <v>126</v>
      </c>
      <c r="L98" s="53"/>
      <c r="M98" s="52" t="s">
        <v>137</v>
      </c>
      <c r="N98" s="52">
        <v>2003</v>
      </c>
      <c r="O98" s="53"/>
      <c r="P98" s="53"/>
      <c r="Q98" s="53"/>
      <c r="R98" s="53"/>
      <c r="S98" s="53"/>
      <c r="T98" s="54"/>
      <c r="U98" s="54"/>
      <c r="V98" s="54"/>
      <c r="W98" s="54"/>
      <c r="X98" s="54"/>
      <c r="Y98" s="54"/>
      <c r="Z98" s="54"/>
      <c r="AA98" s="54"/>
      <c r="AB98" s="54"/>
      <c r="AC98" s="54"/>
      <c r="AD98" s="54"/>
      <c r="AE98" s="54"/>
      <c r="AF98" s="54"/>
      <c r="AG98" s="54"/>
      <c r="AH98" s="54"/>
      <c r="AI98" s="54"/>
      <c r="AJ98" s="54"/>
      <c r="AK98" s="52" t="s">
        <v>75</v>
      </c>
      <c r="AL98" s="52">
        <v>2003</v>
      </c>
      <c r="AM98" s="54"/>
      <c r="AN98" s="54"/>
      <c r="AO98" s="54"/>
      <c r="AP98" s="92">
        <v>1020000</v>
      </c>
      <c r="AQ98" s="52" t="s">
        <v>77</v>
      </c>
      <c r="AR98" s="53" t="s">
        <v>232</v>
      </c>
      <c r="AS98" s="53" t="s">
        <v>103</v>
      </c>
      <c r="AT98" s="53" t="s">
        <v>233</v>
      </c>
      <c r="AU98" s="52" t="s">
        <v>77</v>
      </c>
      <c r="AV98" s="9" t="s">
        <v>233</v>
      </c>
      <c r="AW98" s="8"/>
      <c r="AX98" s="8"/>
      <c r="AZ98" s="107" t="str">
        <f t="shared" si="1"/>
        <v>0</v>
      </c>
      <c r="BB98" s="144"/>
    </row>
    <row r="99" spans="1:54" s="118" customFormat="1" x14ac:dyDescent="0.2">
      <c r="A99" s="129">
        <v>74</v>
      </c>
      <c r="B99" s="130"/>
      <c r="C99" s="143" t="s">
        <v>341</v>
      </c>
      <c r="D99" s="132" t="s">
        <v>181</v>
      </c>
      <c r="E99" s="132" t="s">
        <v>145</v>
      </c>
      <c r="F99" s="139" t="s">
        <v>339</v>
      </c>
      <c r="G99" s="133"/>
      <c r="H99" s="133"/>
      <c r="I99" s="133"/>
      <c r="J99" s="133"/>
      <c r="K99" s="131" t="s">
        <v>126</v>
      </c>
      <c r="L99" s="132"/>
      <c r="M99" s="131" t="s">
        <v>137</v>
      </c>
      <c r="N99" s="131">
        <v>2003</v>
      </c>
      <c r="O99" s="132"/>
      <c r="P99" s="132"/>
      <c r="Q99" s="132"/>
      <c r="R99" s="132"/>
      <c r="S99" s="132"/>
      <c r="T99" s="133"/>
      <c r="U99" s="133"/>
      <c r="V99" s="133"/>
      <c r="W99" s="133"/>
      <c r="X99" s="133"/>
      <c r="Y99" s="133"/>
      <c r="Z99" s="133"/>
      <c r="AA99" s="133"/>
      <c r="AB99" s="133"/>
      <c r="AC99" s="133"/>
      <c r="AD99" s="133"/>
      <c r="AE99" s="133"/>
      <c r="AF99" s="133"/>
      <c r="AG99" s="133"/>
      <c r="AH99" s="133"/>
      <c r="AI99" s="133"/>
      <c r="AJ99" s="133"/>
      <c r="AK99" s="131" t="s">
        <v>75</v>
      </c>
      <c r="AL99" s="131">
        <v>2003</v>
      </c>
      <c r="AM99" s="133"/>
      <c r="AN99" s="133"/>
      <c r="AO99" s="133"/>
      <c r="AP99" s="134">
        <v>225000</v>
      </c>
      <c r="AQ99" s="131" t="s">
        <v>151</v>
      </c>
      <c r="AR99" s="132" t="s">
        <v>232</v>
      </c>
      <c r="AS99" s="132" t="s">
        <v>103</v>
      </c>
      <c r="AT99" s="132" t="s">
        <v>233</v>
      </c>
      <c r="AU99" s="131" t="s">
        <v>151</v>
      </c>
      <c r="AV99" s="135" t="s">
        <v>233</v>
      </c>
      <c r="AW99" s="136"/>
      <c r="AX99" s="136"/>
      <c r="AY99" s="116" t="s">
        <v>371</v>
      </c>
      <c r="AZ99" s="117">
        <f t="shared" si="1"/>
        <v>225000</v>
      </c>
      <c r="BA99" s="116"/>
      <c r="BB99" s="138" t="s">
        <v>370</v>
      </c>
    </row>
    <row r="100" spans="1:54" x14ac:dyDescent="0.2">
      <c r="A100" s="46">
        <v>75</v>
      </c>
      <c r="B100" s="51"/>
      <c r="C100" s="126" t="s">
        <v>350</v>
      </c>
      <c r="D100" s="53" t="s">
        <v>130</v>
      </c>
      <c r="E100" s="53" t="s">
        <v>131</v>
      </c>
      <c r="F100" s="127" t="s">
        <v>339</v>
      </c>
      <c r="G100" s="54"/>
      <c r="H100" s="54"/>
      <c r="I100" s="54"/>
      <c r="J100" s="54"/>
      <c r="K100" s="52" t="s">
        <v>214</v>
      </c>
      <c r="L100" s="53"/>
      <c r="M100" s="52" t="s">
        <v>127</v>
      </c>
      <c r="N100" s="52">
        <v>2003</v>
      </c>
      <c r="O100" s="53"/>
      <c r="P100" s="53"/>
      <c r="Q100" s="53"/>
      <c r="R100" s="53"/>
      <c r="S100" s="53"/>
      <c r="T100" s="54"/>
      <c r="U100" s="54"/>
      <c r="V100" s="54"/>
      <c r="W100" s="54"/>
      <c r="X100" s="54"/>
      <c r="Y100" s="54"/>
      <c r="Z100" s="54"/>
      <c r="AA100" s="54"/>
      <c r="AB100" s="54"/>
      <c r="AC100" s="54"/>
      <c r="AD100" s="54"/>
      <c r="AE100" s="54"/>
      <c r="AF100" s="54"/>
      <c r="AG100" s="54"/>
      <c r="AH100" s="54"/>
      <c r="AI100" s="54"/>
      <c r="AJ100" s="54"/>
      <c r="AK100" s="52" t="s">
        <v>75</v>
      </c>
      <c r="AL100" s="52">
        <v>2003</v>
      </c>
      <c r="AM100" s="54"/>
      <c r="AN100" s="54"/>
      <c r="AO100" s="54"/>
      <c r="AP100" s="92">
        <v>900000</v>
      </c>
      <c r="AQ100" s="52" t="s">
        <v>77</v>
      </c>
      <c r="AR100" s="53" t="s">
        <v>232</v>
      </c>
      <c r="AS100" s="53" t="s">
        <v>103</v>
      </c>
      <c r="AT100" s="53" t="s">
        <v>233</v>
      </c>
      <c r="AU100" s="52" t="s">
        <v>77</v>
      </c>
      <c r="AV100" s="9" t="s">
        <v>233</v>
      </c>
      <c r="AW100" s="8"/>
      <c r="AX100" s="8"/>
      <c r="AZ100" s="107" t="str">
        <f t="shared" si="1"/>
        <v>0</v>
      </c>
      <c r="BB100" s="142"/>
    </row>
    <row r="101" spans="1:54" x14ac:dyDescent="0.2">
      <c r="A101" s="46">
        <v>76</v>
      </c>
      <c r="B101" s="51"/>
      <c r="C101" s="126" t="s">
        <v>340</v>
      </c>
      <c r="D101" s="53" t="s">
        <v>135</v>
      </c>
      <c r="E101" s="53" t="s">
        <v>143</v>
      </c>
      <c r="F101" s="127" t="s">
        <v>339</v>
      </c>
      <c r="G101" s="54"/>
      <c r="H101" s="54"/>
      <c r="I101" s="54"/>
      <c r="J101" s="54"/>
      <c r="K101" s="52" t="s">
        <v>137</v>
      </c>
      <c r="L101" s="53"/>
      <c r="M101" s="52" t="s">
        <v>126</v>
      </c>
      <c r="N101" s="52">
        <v>2004</v>
      </c>
      <c r="O101" s="53"/>
      <c r="P101" s="53"/>
      <c r="Q101" s="53"/>
      <c r="R101" s="53"/>
      <c r="S101" s="53"/>
      <c r="T101" s="54"/>
      <c r="U101" s="54"/>
      <c r="V101" s="54"/>
      <c r="W101" s="54"/>
      <c r="X101" s="54"/>
      <c r="Y101" s="54"/>
      <c r="Z101" s="54"/>
      <c r="AA101" s="54"/>
      <c r="AB101" s="54"/>
      <c r="AC101" s="54"/>
      <c r="AD101" s="54"/>
      <c r="AE101" s="54"/>
      <c r="AF101" s="54"/>
      <c r="AG101" s="54"/>
      <c r="AH101" s="54"/>
      <c r="AI101" s="54"/>
      <c r="AJ101" s="54"/>
      <c r="AK101" s="52" t="s">
        <v>75</v>
      </c>
      <c r="AL101" s="52">
        <v>2004</v>
      </c>
      <c r="AM101" s="54"/>
      <c r="AN101" s="54"/>
      <c r="AO101" s="54"/>
      <c r="AP101" s="92">
        <v>1040000</v>
      </c>
      <c r="AQ101" s="52" t="s">
        <v>77</v>
      </c>
      <c r="AR101" s="53" t="s">
        <v>232</v>
      </c>
      <c r="AS101" s="53" t="s">
        <v>103</v>
      </c>
      <c r="AT101" s="53" t="s">
        <v>233</v>
      </c>
      <c r="AU101" s="53" t="s">
        <v>135</v>
      </c>
      <c r="AV101" s="9" t="s">
        <v>233</v>
      </c>
      <c r="AW101" s="8"/>
      <c r="AX101" s="8"/>
      <c r="AY101" s="128" t="s">
        <v>77</v>
      </c>
      <c r="AZ101" s="107" t="str">
        <f t="shared" si="1"/>
        <v>0</v>
      </c>
      <c r="BB101" s="144"/>
    </row>
    <row r="102" spans="1:54" x14ac:dyDescent="0.2">
      <c r="A102" s="46">
        <v>77</v>
      </c>
      <c r="B102" s="51"/>
      <c r="C102" s="126" t="s">
        <v>341</v>
      </c>
      <c r="D102" s="53" t="s">
        <v>188</v>
      </c>
      <c r="E102" s="53" t="s">
        <v>145</v>
      </c>
      <c r="F102" s="127" t="s">
        <v>339</v>
      </c>
      <c r="G102" s="54"/>
      <c r="H102" s="54"/>
      <c r="I102" s="54"/>
      <c r="J102" s="54"/>
      <c r="K102" s="52" t="s">
        <v>189</v>
      </c>
      <c r="L102" s="53"/>
      <c r="M102" s="52" t="s">
        <v>209</v>
      </c>
      <c r="N102" s="52">
        <v>2004</v>
      </c>
      <c r="O102" s="53"/>
      <c r="P102" s="53"/>
      <c r="Q102" s="53"/>
      <c r="R102" s="53"/>
      <c r="S102" s="53"/>
      <c r="T102" s="54"/>
      <c r="U102" s="54"/>
      <c r="V102" s="54"/>
      <c r="W102" s="54"/>
      <c r="X102" s="54"/>
      <c r="Y102" s="54"/>
      <c r="Z102" s="54"/>
      <c r="AA102" s="54"/>
      <c r="AB102" s="54"/>
      <c r="AC102" s="54"/>
      <c r="AD102" s="54"/>
      <c r="AE102" s="54"/>
      <c r="AF102" s="54"/>
      <c r="AG102" s="54"/>
      <c r="AH102" s="54"/>
      <c r="AI102" s="54"/>
      <c r="AJ102" s="54"/>
      <c r="AK102" s="52" t="s">
        <v>75</v>
      </c>
      <c r="AL102" s="52">
        <v>2004</v>
      </c>
      <c r="AM102" s="54"/>
      <c r="AN102" s="54"/>
      <c r="AO102" s="54"/>
      <c r="AP102" s="92">
        <v>525000</v>
      </c>
      <c r="AQ102" s="52" t="s">
        <v>77</v>
      </c>
      <c r="AR102" s="53" t="s">
        <v>234</v>
      </c>
      <c r="AS102" s="53" t="s">
        <v>103</v>
      </c>
      <c r="AT102" s="53" t="s">
        <v>235</v>
      </c>
      <c r="AU102" s="52" t="s">
        <v>77</v>
      </c>
      <c r="AV102" s="9" t="s">
        <v>235</v>
      </c>
      <c r="AW102" s="8"/>
      <c r="AX102" s="8"/>
      <c r="AZ102" s="107" t="str">
        <f t="shared" si="1"/>
        <v>0</v>
      </c>
      <c r="BB102" s="142"/>
    </row>
    <row r="103" spans="1:54" s="118" customFormat="1" x14ac:dyDescent="0.2">
      <c r="A103" s="129">
        <v>78</v>
      </c>
      <c r="B103" s="130"/>
      <c r="C103" s="115" t="s">
        <v>340</v>
      </c>
      <c r="D103" s="132" t="s">
        <v>135</v>
      </c>
      <c r="E103" s="132" t="s">
        <v>143</v>
      </c>
      <c r="F103" s="139" t="s">
        <v>339</v>
      </c>
      <c r="G103" s="133"/>
      <c r="H103" s="133"/>
      <c r="I103" s="133"/>
      <c r="J103" s="133"/>
      <c r="K103" s="131" t="s">
        <v>126</v>
      </c>
      <c r="L103" s="132"/>
      <c r="M103" s="131" t="s">
        <v>170</v>
      </c>
      <c r="N103" s="131">
        <v>2006</v>
      </c>
      <c r="O103" s="132"/>
      <c r="P103" s="132"/>
      <c r="Q103" s="132"/>
      <c r="R103" s="132"/>
      <c r="S103" s="132"/>
      <c r="T103" s="133"/>
      <c r="U103" s="133"/>
      <c r="V103" s="133"/>
      <c r="W103" s="133"/>
      <c r="X103" s="133"/>
      <c r="Y103" s="133"/>
      <c r="Z103" s="133"/>
      <c r="AA103" s="133"/>
      <c r="AB103" s="133"/>
      <c r="AC103" s="133"/>
      <c r="AD103" s="133"/>
      <c r="AE103" s="133"/>
      <c r="AF103" s="133"/>
      <c r="AG103" s="133"/>
      <c r="AH103" s="133"/>
      <c r="AI103" s="133"/>
      <c r="AJ103" s="133"/>
      <c r="AK103" s="131" t="s">
        <v>75</v>
      </c>
      <c r="AL103" s="131">
        <v>2006</v>
      </c>
      <c r="AM103" s="133"/>
      <c r="AN103" s="133"/>
      <c r="AO103" s="133"/>
      <c r="AP103" s="134">
        <v>300000</v>
      </c>
      <c r="AQ103" s="131" t="s">
        <v>151</v>
      </c>
      <c r="AR103" s="132" t="s">
        <v>128</v>
      </c>
      <c r="AS103" s="132" t="s">
        <v>103</v>
      </c>
      <c r="AT103" s="132" t="s">
        <v>108</v>
      </c>
      <c r="AU103" s="132" t="s">
        <v>135</v>
      </c>
      <c r="AV103" s="135" t="s">
        <v>219</v>
      </c>
      <c r="AW103" s="136"/>
      <c r="AX103" s="136"/>
      <c r="AY103" s="137" t="s">
        <v>151</v>
      </c>
      <c r="AZ103" s="117" t="str">
        <f t="shared" si="1"/>
        <v>0</v>
      </c>
      <c r="BA103" s="116"/>
      <c r="BB103" s="138" t="s">
        <v>370</v>
      </c>
    </row>
    <row r="104" spans="1:54" x14ac:dyDescent="0.2">
      <c r="A104" s="46">
        <v>79</v>
      </c>
      <c r="B104" s="98"/>
      <c r="C104" s="147" t="s">
        <v>349</v>
      </c>
      <c r="D104" s="100" t="s">
        <v>124</v>
      </c>
      <c r="E104" s="100" t="s">
        <v>125</v>
      </c>
      <c r="F104" s="127" t="s">
        <v>339</v>
      </c>
      <c r="G104" s="101"/>
      <c r="H104" s="101"/>
      <c r="I104" s="101"/>
      <c r="J104" s="101"/>
      <c r="K104" s="99" t="s">
        <v>236</v>
      </c>
      <c r="L104" s="100"/>
      <c r="M104" s="99" t="s">
        <v>127</v>
      </c>
      <c r="N104" s="99">
        <v>2006</v>
      </c>
      <c r="O104" s="100"/>
      <c r="P104" s="100"/>
      <c r="Q104" s="100"/>
      <c r="R104" s="100"/>
      <c r="S104" s="100"/>
      <c r="T104" s="101"/>
      <c r="U104" s="101"/>
      <c r="V104" s="101"/>
      <c r="W104" s="101"/>
      <c r="X104" s="101"/>
      <c r="Y104" s="101"/>
      <c r="Z104" s="101"/>
      <c r="AA104" s="101"/>
      <c r="AB104" s="101"/>
      <c r="AC104" s="101"/>
      <c r="AD104" s="101"/>
      <c r="AE104" s="101"/>
      <c r="AF104" s="101"/>
      <c r="AG104" s="101"/>
      <c r="AH104" s="101"/>
      <c r="AI104" s="101"/>
      <c r="AJ104" s="101"/>
      <c r="AK104" s="99" t="s">
        <v>75</v>
      </c>
      <c r="AL104" s="99">
        <v>2006</v>
      </c>
      <c r="AM104" s="101"/>
      <c r="AN104" s="101"/>
      <c r="AO104" s="101"/>
      <c r="AP104" s="103">
        <v>1950000</v>
      </c>
      <c r="AQ104" s="99" t="s">
        <v>77</v>
      </c>
      <c r="AR104" s="100" t="s">
        <v>234</v>
      </c>
      <c r="AS104" s="100" t="s">
        <v>103</v>
      </c>
      <c r="AT104" s="100" t="s">
        <v>235</v>
      </c>
      <c r="AU104" s="99" t="s">
        <v>77</v>
      </c>
      <c r="AV104" s="9" t="s">
        <v>235</v>
      </c>
      <c r="AW104" s="8"/>
      <c r="AX104" s="8"/>
      <c r="AZ104" s="107" t="str">
        <f t="shared" si="1"/>
        <v>0</v>
      </c>
      <c r="BB104" s="148"/>
    </row>
    <row r="105" spans="1:54" x14ac:dyDescent="0.2">
      <c r="A105" s="46">
        <v>80</v>
      </c>
      <c r="B105" s="51"/>
      <c r="C105" s="141" t="s">
        <v>355</v>
      </c>
      <c r="D105" s="53" t="s">
        <v>152</v>
      </c>
      <c r="E105" s="53" t="s">
        <v>153</v>
      </c>
      <c r="F105" s="127" t="s">
        <v>339</v>
      </c>
      <c r="G105" s="54"/>
      <c r="H105" s="54"/>
      <c r="I105" s="54"/>
      <c r="J105" s="54"/>
      <c r="K105" s="52" t="s">
        <v>126</v>
      </c>
      <c r="L105" s="53"/>
      <c r="M105" s="52" t="s">
        <v>237</v>
      </c>
      <c r="N105" s="52">
        <v>2006</v>
      </c>
      <c r="O105" s="53"/>
      <c r="P105" s="53"/>
      <c r="Q105" s="53"/>
      <c r="R105" s="53"/>
      <c r="S105" s="53"/>
      <c r="T105" s="54"/>
      <c r="U105" s="54"/>
      <c r="V105" s="54"/>
      <c r="W105" s="54"/>
      <c r="X105" s="54"/>
      <c r="Y105" s="54"/>
      <c r="Z105" s="54"/>
      <c r="AA105" s="54"/>
      <c r="AB105" s="54"/>
      <c r="AC105" s="54"/>
      <c r="AD105" s="54"/>
      <c r="AE105" s="54"/>
      <c r="AF105" s="54"/>
      <c r="AG105" s="54"/>
      <c r="AH105" s="54"/>
      <c r="AI105" s="54"/>
      <c r="AJ105" s="54"/>
      <c r="AK105" s="52" t="s">
        <v>75</v>
      </c>
      <c r="AL105" s="52">
        <v>2006</v>
      </c>
      <c r="AM105" s="54"/>
      <c r="AN105" s="54"/>
      <c r="AO105" s="54"/>
      <c r="AP105" s="149">
        <v>525000</v>
      </c>
      <c r="AQ105" s="52" t="s">
        <v>151</v>
      </c>
      <c r="AR105" s="53" t="s">
        <v>128</v>
      </c>
      <c r="AS105" s="53" t="s">
        <v>103</v>
      </c>
      <c r="AT105" s="53" t="s">
        <v>108</v>
      </c>
      <c r="AU105" s="53" t="s">
        <v>152</v>
      </c>
      <c r="AV105" s="9" t="s">
        <v>129</v>
      </c>
      <c r="AW105" s="8"/>
      <c r="AX105" s="8"/>
      <c r="AY105" s="128" t="s">
        <v>151</v>
      </c>
      <c r="AZ105" s="107" t="str">
        <f t="shared" si="1"/>
        <v>0</v>
      </c>
      <c r="BB105" s="142"/>
    </row>
    <row r="106" spans="1:54" x14ac:dyDescent="0.2">
      <c r="A106" s="46">
        <v>81</v>
      </c>
      <c r="B106" s="51"/>
      <c r="C106" s="126" t="s">
        <v>344</v>
      </c>
      <c r="D106" s="53" t="s">
        <v>172</v>
      </c>
      <c r="E106" s="53" t="s">
        <v>173</v>
      </c>
      <c r="F106" s="127" t="s">
        <v>339</v>
      </c>
      <c r="G106" s="54"/>
      <c r="H106" s="54"/>
      <c r="I106" s="54"/>
      <c r="J106" s="54"/>
      <c r="K106" s="52" t="s">
        <v>174</v>
      </c>
      <c r="L106" s="53"/>
      <c r="M106" s="52" t="s">
        <v>175</v>
      </c>
      <c r="N106" s="52">
        <v>2006</v>
      </c>
      <c r="O106" s="53"/>
      <c r="P106" s="53"/>
      <c r="Q106" s="53"/>
      <c r="R106" s="53"/>
      <c r="S106" s="53"/>
      <c r="T106" s="54"/>
      <c r="U106" s="54"/>
      <c r="V106" s="54"/>
      <c r="W106" s="54"/>
      <c r="X106" s="54"/>
      <c r="Y106" s="54"/>
      <c r="Z106" s="54"/>
      <c r="AA106" s="54"/>
      <c r="AB106" s="54"/>
      <c r="AC106" s="54"/>
      <c r="AD106" s="54"/>
      <c r="AE106" s="54"/>
      <c r="AF106" s="54"/>
      <c r="AG106" s="54"/>
      <c r="AH106" s="54"/>
      <c r="AI106" s="54"/>
      <c r="AJ106" s="54"/>
      <c r="AK106" s="52" t="s">
        <v>75</v>
      </c>
      <c r="AL106" s="52">
        <v>2006</v>
      </c>
      <c r="AM106" s="54"/>
      <c r="AN106" s="54"/>
      <c r="AO106" s="54"/>
      <c r="AP106" s="92">
        <v>656250</v>
      </c>
      <c r="AQ106" s="52" t="s">
        <v>151</v>
      </c>
      <c r="AR106" s="53" t="s">
        <v>128</v>
      </c>
      <c r="AS106" s="53" t="s">
        <v>103</v>
      </c>
      <c r="AT106" s="53" t="s">
        <v>108</v>
      </c>
      <c r="AU106" s="52" t="s">
        <v>151</v>
      </c>
      <c r="AV106" s="9" t="s">
        <v>177</v>
      </c>
      <c r="AW106" s="8"/>
      <c r="AX106" s="8"/>
      <c r="AZ106" s="107" t="str">
        <f t="shared" si="1"/>
        <v>0</v>
      </c>
      <c r="BB106" s="142"/>
    </row>
    <row r="107" spans="1:54" x14ac:dyDescent="0.2">
      <c r="A107" s="46">
        <v>82</v>
      </c>
      <c r="B107" s="51"/>
      <c r="C107" s="126" t="s">
        <v>351</v>
      </c>
      <c r="D107" s="53" t="s">
        <v>182</v>
      </c>
      <c r="E107" s="53" t="s">
        <v>183</v>
      </c>
      <c r="F107" s="127" t="s">
        <v>339</v>
      </c>
      <c r="G107" s="54"/>
      <c r="H107" s="54"/>
      <c r="I107" s="54"/>
      <c r="J107" s="54"/>
      <c r="K107" s="52" t="s">
        <v>162</v>
      </c>
      <c r="L107" s="53"/>
      <c r="M107" s="52" t="s">
        <v>184</v>
      </c>
      <c r="N107" s="52">
        <v>2006</v>
      </c>
      <c r="O107" s="53"/>
      <c r="P107" s="53"/>
      <c r="Q107" s="53"/>
      <c r="R107" s="53"/>
      <c r="S107" s="53"/>
      <c r="T107" s="54"/>
      <c r="U107" s="54"/>
      <c r="V107" s="54"/>
      <c r="W107" s="54"/>
      <c r="X107" s="54"/>
      <c r="Y107" s="54"/>
      <c r="Z107" s="54"/>
      <c r="AA107" s="54"/>
      <c r="AB107" s="54"/>
      <c r="AC107" s="54"/>
      <c r="AD107" s="54"/>
      <c r="AE107" s="54"/>
      <c r="AF107" s="54"/>
      <c r="AG107" s="54"/>
      <c r="AH107" s="54"/>
      <c r="AI107" s="54"/>
      <c r="AJ107" s="54"/>
      <c r="AK107" s="52" t="s">
        <v>75</v>
      </c>
      <c r="AL107" s="52">
        <v>2006</v>
      </c>
      <c r="AM107" s="54"/>
      <c r="AN107" s="54"/>
      <c r="AO107" s="54"/>
      <c r="AP107" s="92">
        <v>637500</v>
      </c>
      <c r="AQ107" s="52" t="s">
        <v>151</v>
      </c>
      <c r="AR107" s="53" t="s">
        <v>128</v>
      </c>
      <c r="AS107" s="53" t="s">
        <v>103</v>
      </c>
      <c r="AT107" s="53" t="s">
        <v>108</v>
      </c>
      <c r="AU107" s="52" t="s">
        <v>151</v>
      </c>
      <c r="AV107" s="9" t="s">
        <v>177</v>
      </c>
      <c r="AW107" s="8"/>
      <c r="AX107" s="8"/>
      <c r="AZ107" s="107" t="str">
        <f t="shared" si="1"/>
        <v>0</v>
      </c>
      <c r="BB107" s="142"/>
    </row>
    <row r="108" spans="1:54" x14ac:dyDescent="0.2">
      <c r="A108" s="46">
        <v>83</v>
      </c>
      <c r="B108" s="51"/>
      <c r="C108" s="126" t="s">
        <v>348</v>
      </c>
      <c r="D108" s="53" t="s">
        <v>185</v>
      </c>
      <c r="E108" s="53" t="s">
        <v>238</v>
      </c>
      <c r="F108" s="127" t="s">
        <v>339</v>
      </c>
      <c r="G108" s="54"/>
      <c r="H108" s="54"/>
      <c r="I108" s="54"/>
      <c r="J108" s="54"/>
      <c r="K108" s="52" t="s">
        <v>162</v>
      </c>
      <c r="L108" s="53"/>
      <c r="M108" s="52" t="s">
        <v>127</v>
      </c>
      <c r="N108" s="52">
        <v>2006</v>
      </c>
      <c r="O108" s="53"/>
      <c r="P108" s="53"/>
      <c r="Q108" s="53"/>
      <c r="R108" s="53"/>
      <c r="S108" s="53"/>
      <c r="T108" s="54"/>
      <c r="U108" s="54"/>
      <c r="V108" s="54"/>
      <c r="W108" s="54"/>
      <c r="X108" s="54"/>
      <c r="Y108" s="54"/>
      <c r="Z108" s="54"/>
      <c r="AA108" s="54"/>
      <c r="AB108" s="54"/>
      <c r="AC108" s="54"/>
      <c r="AD108" s="54"/>
      <c r="AE108" s="54"/>
      <c r="AF108" s="54"/>
      <c r="AG108" s="54"/>
      <c r="AH108" s="54"/>
      <c r="AI108" s="54"/>
      <c r="AJ108" s="54"/>
      <c r="AK108" s="52" t="s">
        <v>75</v>
      </c>
      <c r="AL108" s="52">
        <v>2006</v>
      </c>
      <c r="AM108" s="54"/>
      <c r="AN108" s="54"/>
      <c r="AO108" s="54"/>
      <c r="AP108" s="92">
        <v>3750000</v>
      </c>
      <c r="AQ108" s="52" t="s">
        <v>151</v>
      </c>
      <c r="AR108" s="53" t="s">
        <v>128</v>
      </c>
      <c r="AS108" s="53" t="s">
        <v>103</v>
      </c>
      <c r="AT108" s="53" t="s">
        <v>108</v>
      </c>
      <c r="AU108" s="52" t="s">
        <v>151</v>
      </c>
      <c r="AV108" s="9" t="s">
        <v>129</v>
      </c>
      <c r="AW108" s="8"/>
      <c r="AX108" s="8"/>
      <c r="AZ108" s="107" t="str">
        <f t="shared" si="1"/>
        <v>0</v>
      </c>
      <c r="BB108" s="142"/>
    </row>
    <row r="109" spans="1:54" x14ac:dyDescent="0.2">
      <c r="A109" s="46">
        <v>84</v>
      </c>
      <c r="B109" s="51"/>
      <c r="C109" s="147" t="s">
        <v>352</v>
      </c>
      <c r="D109" s="53" t="s">
        <v>239</v>
      </c>
      <c r="E109" s="53" t="s">
        <v>240</v>
      </c>
      <c r="F109" s="127" t="s">
        <v>339</v>
      </c>
      <c r="G109" s="54"/>
      <c r="H109" s="54"/>
      <c r="I109" s="54"/>
      <c r="J109" s="54"/>
      <c r="K109" s="52" t="s">
        <v>241</v>
      </c>
      <c r="L109" s="53"/>
      <c r="M109" s="52" t="s">
        <v>163</v>
      </c>
      <c r="N109" s="52">
        <v>2006</v>
      </c>
      <c r="O109" s="53"/>
      <c r="P109" s="53"/>
      <c r="Q109" s="53"/>
      <c r="R109" s="53"/>
      <c r="S109" s="53"/>
      <c r="T109" s="54"/>
      <c r="U109" s="54"/>
      <c r="V109" s="54"/>
      <c r="W109" s="54"/>
      <c r="X109" s="54"/>
      <c r="Y109" s="54"/>
      <c r="Z109" s="54"/>
      <c r="AA109" s="54"/>
      <c r="AB109" s="54"/>
      <c r="AC109" s="54"/>
      <c r="AD109" s="54"/>
      <c r="AE109" s="54"/>
      <c r="AF109" s="54"/>
      <c r="AG109" s="54"/>
      <c r="AH109" s="54"/>
      <c r="AI109" s="54"/>
      <c r="AJ109" s="54"/>
      <c r="AK109" s="52" t="s">
        <v>75</v>
      </c>
      <c r="AL109" s="52">
        <v>2006</v>
      </c>
      <c r="AM109" s="54"/>
      <c r="AN109" s="54"/>
      <c r="AO109" s="54"/>
      <c r="AP109" s="92">
        <v>750000</v>
      </c>
      <c r="AQ109" s="52" t="s">
        <v>77</v>
      </c>
      <c r="AR109" s="53" t="s">
        <v>128</v>
      </c>
      <c r="AS109" s="53" t="s">
        <v>103</v>
      </c>
      <c r="AT109" s="53" t="s">
        <v>108</v>
      </c>
      <c r="AU109" s="52" t="s">
        <v>77</v>
      </c>
      <c r="AV109" s="9" t="s">
        <v>177</v>
      </c>
      <c r="AW109" s="8"/>
      <c r="AX109" s="8"/>
      <c r="AZ109" s="107" t="str">
        <f t="shared" si="1"/>
        <v>0</v>
      </c>
      <c r="BB109" s="142"/>
    </row>
    <row r="110" spans="1:54" s="118" customFormat="1" x14ac:dyDescent="0.2">
      <c r="A110" s="129">
        <v>85</v>
      </c>
      <c r="B110" s="130"/>
      <c r="C110" s="131" t="s">
        <v>376</v>
      </c>
      <c r="D110" s="132" t="s">
        <v>193</v>
      </c>
      <c r="E110" s="132" t="s">
        <v>194</v>
      </c>
      <c r="F110" s="139" t="s">
        <v>339</v>
      </c>
      <c r="G110" s="133"/>
      <c r="H110" s="133"/>
      <c r="I110" s="133"/>
      <c r="J110" s="133"/>
      <c r="K110" s="131" t="s">
        <v>196</v>
      </c>
      <c r="L110" s="132"/>
      <c r="M110" s="131" t="s">
        <v>170</v>
      </c>
      <c r="N110" s="131">
        <v>2006</v>
      </c>
      <c r="O110" s="132"/>
      <c r="P110" s="132"/>
      <c r="Q110" s="132"/>
      <c r="R110" s="132"/>
      <c r="S110" s="132"/>
      <c r="T110" s="133"/>
      <c r="U110" s="133"/>
      <c r="V110" s="133"/>
      <c r="W110" s="133"/>
      <c r="X110" s="133"/>
      <c r="Y110" s="133"/>
      <c r="Z110" s="133"/>
      <c r="AA110" s="133"/>
      <c r="AB110" s="133"/>
      <c r="AC110" s="133"/>
      <c r="AD110" s="133"/>
      <c r="AE110" s="133"/>
      <c r="AF110" s="133"/>
      <c r="AG110" s="133"/>
      <c r="AH110" s="133"/>
      <c r="AI110" s="133"/>
      <c r="AJ110" s="133"/>
      <c r="AK110" s="131" t="s">
        <v>75</v>
      </c>
      <c r="AL110" s="131">
        <v>2006</v>
      </c>
      <c r="AM110" s="133"/>
      <c r="AN110" s="133"/>
      <c r="AO110" s="133"/>
      <c r="AP110" s="134">
        <v>150000</v>
      </c>
      <c r="AQ110" s="131" t="s">
        <v>77</v>
      </c>
      <c r="AR110" s="132" t="s">
        <v>128</v>
      </c>
      <c r="AS110" s="132" t="s">
        <v>103</v>
      </c>
      <c r="AT110" s="132" t="s">
        <v>108</v>
      </c>
      <c r="AU110" s="131" t="s">
        <v>77</v>
      </c>
      <c r="AV110" s="135" t="s">
        <v>177</v>
      </c>
      <c r="AW110" s="136"/>
      <c r="AX110" s="136"/>
      <c r="AY110" s="116" t="s">
        <v>371</v>
      </c>
      <c r="AZ110" s="117">
        <f t="shared" si="1"/>
        <v>150000</v>
      </c>
      <c r="BA110" s="116"/>
      <c r="BB110" s="138" t="s">
        <v>370</v>
      </c>
    </row>
    <row r="111" spans="1:54" s="118" customFormat="1" x14ac:dyDescent="0.2">
      <c r="A111" s="129">
        <v>86</v>
      </c>
      <c r="B111" s="130"/>
      <c r="C111" s="143" t="s">
        <v>372</v>
      </c>
      <c r="D111" s="132" t="s">
        <v>140</v>
      </c>
      <c r="E111" s="132" t="s">
        <v>125</v>
      </c>
      <c r="F111" s="139" t="s">
        <v>339</v>
      </c>
      <c r="G111" s="133"/>
      <c r="H111" s="133"/>
      <c r="I111" s="133"/>
      <c r="J111" s="133"/>
      <c r="K111" s="131" t="s">
        <v>126</v>
      </c>
      <c r="L111" s="132"/>
      <c r="M111" s="131" t="s">
        <v>137</v>
      </c>
      <c r="N111" s="131">
        <v>2006</v>
      </c>
      <c r="O111" s="132"/>
      <c r="P111" s="132"/>
      <c r="Q111" s="132"/>
      <c r="R111" s="132"/>
      <c r="S111" s="132"/>
      <c r="T111" s="133"/>
      <c r="U111" s="133"/>
      <c r="V111" s="133"/>
      <c r="W111" s="133"/>
      <c r="X111" s="133"/>
      <c r="Y111" s="133"/>
      <c r="Z111" s="133"/>
      <c r="AA111" s="133"/>
      <c r="AB111" s="133"/>
      <c r="AC111" s="133"/>
      <c r="AD111" s="133"/>
      <c r="AE111" s="133"/>
      <c r="AF111" s="133"/>
      <c r="AG111" s="133"/>
      <c r="AH111" s="133"/>
      <c r="AI111" s="133"/>
      <c r="AJ111" s="133"/>
      <c r="AK111" s="131" t="s">
        <v>75</v>
      </c>
      <c r="AL111" s="131">
        <v>2006</v>
      </c>
      <c r="AM111" s="133"/>
      <c r="AN111" s="133"/>
      <c r="AO111" s="133"/>
      <c r="AP111" s="134">
        <v>390000</v>
      </c>
      <c r="AQ111" s="131" t="s">
        <v>151</v>
      </c>
      <c r="AR111" s="132" t="s">
        <v>128</v>
      </c>
      <c r="AS111" s="132" t="s">
        <v>103</v>
      </c>
      <c r="AT111" s="132" t="s">
        <v>108</v>
      </c>
      <c r="AU111" s="131" t="s">
        <v>151</v>
      </c>
      <c r="AV111" s="135" t="s">
        <v>177</v>
      </c>
      <c r="AW111" s="136"/>
      <c r="AX111" s="136"/>
      <c r="AY111" s="116"/>
      <c r="AZ111" s="117" t="str">
        <f t="shared" si="1"/>
        <v>0</v>
      </c>
      <c r="BA111" s="116"/>
      <c r="BB111" s="138" t="s">
        <v>370</v>
      </c>
    </row>
    <row r="112" spans="1:54" x14ac:dyDescent="0.2">
      <c r="A112" s="46">
        <v>87</v>
      </c>
      <c r="B112" s="51"/>
      <c r="C112" s="126" t="s">
        <v>350</v>
      </c>
      <c r="D112" s="53" t="s">
        <v>130</v>
      </c>
      <c r="E112" s="53" t="s">
        <v>131</v>
      </c>
      <c r="F112" s="127" t="s">
        <v>339</v>
      </c>
      <c r="G112" s="54"/>
      <c r="H112" s="54"/>
      <c r="I112" s="54"/>
      <c r="J112" s="54"/>
      <c r="K112" s="52" t="s">
        <v>126</v>
      </c>
      <c r="L112" s="53"/>
      <c r="M112" s="52" t="s">
        <v>71</v>
      </c>
      <c r="N112" s="52">
        <v>2006</v>
      </c>
      <c r="O112" s="53"/>
      <c r="P112" s="53"/>
      <c r="Q112" s="53"/>
      <c r="R112" s="53"/>
      <c r="S112" s="53"/>
      <c r="T112" s="54"/>
      <c r="U112" s="54"/>
      <c r="V112" s="54"/>
      <c r="W112" s="54"/>
      <c r="X112" s="54"/>
      <c r="Y112" s="54"/>
      <c r="Z112" s="54"/>
      <c r="AA112" s="54"/>
      <c r="AB112" s="54"/>
      <c r="AC112" s="54"/>
      <c r="AD112" s="54"/>
      <c r="AE112" s="54"/>
      <c r="AF112" s="54"/>
      <c r="AG112" s="54"/>
      <c r="AH112" s="54"/>
      <c r="AI112" s="54"/>
      <c r="AJ112" s="54"/>
      <c r="AK112" s="52" t="s">
        <v>75</v>
      </c>
      <c r="AL112" s="52">
        <v>2006</v>
      </c>
      <c r="AM112" s="54"/>
      <c r="AN112" s="54"/>
      <c r="AO112" s="54"/>
      <c r="AP112" s="92">
        <v>680000</v>
      </c>
      <c r="AQ112" s="52" t="s">
        <v>151</v>
      </c>
      <c r="AR112" s="53" t="s">
        <v>128</v>
      </c>
      <c r="AS112" s="53" t="s">
        <v>103</v>
      </c>
      <c r="AT112" s="53" t="s">
        <v>108</v>
      </c>
      <c r="AU112" s="52" t="s">
        <v>151</v>
      </c>
      <c r="AV112" s="9" t="s">
        <v>177</v>
      </c>
      <c r="AW112" s="8"/>
      <c r="AX112" s="8"/>
      <c r="AZ112" s="107" t="str">
        <f t="shared" si="1"/>
        <v>0</v>
      </c>
      <c r="BB112" s="142"/>
    </row>
    <row r="113" spans="1:56" s="118" customFormat="1" x14ac:dyDescent="0.2">
      <c r="A113" s="129">
        <v>88</v>
      </c>
      <c r="B113" s="130"/>
      <c r="C113" s="143" t="s">
        <v>341</v>
      </c>
      <c r="D113" s="132" t="s">
        <v>181</v>
      </c>
      <c r="E113" s="132" t="s">
        <v>145</v>
      </c>
      <c r="F113" s="139" t="s">
        <v>339</v>
      </c>
      <c r="G113" s="133"/>
      <c r="H113" s="133"/>
      <c r="I113" s="133"/>
      <c r="J113" s="133"/>
      <c r="K113" s="131" t="s">
        <v>126</v>
      </c>
      <c r="L113" s="132"/>
      <c r="M113" s="131" t="s">
        <v>157</v>
      </c>
      <c r="N113" s="131">
        <v>2006</v>
      </c>
      <c r="O113" s="132"/>
      <c r="P113" s="132"/>
      <c r="Q113" s="132"/>
      <c r="R113" s="132"/>
      <c r="S113" s="132"/>
      <c r="T113" s="133"/>
      <c r="U113" s="133"/>
      <c r="V113" s="133"/>
      <c r="W113" s="133"/>
      <c r="X113" s="133"/>
      <c r="Y113" s="133"/>
      <c r="Z113" s="133"/>
      <c r="AA113" s="133"/>
      <c r="AB113" s="133"/>
      <c r="AC113" s="133"/>
      <c r="AD113" s="133"/>
      <c r="AE113" s="133"/>
      <c r="AF113" s="133"/>
      <c r="AG113" s="133"/>
      <c r="AH113" s="133"/>
      <c r="AI113" s="133"/>
      <c r="AJ113" s="133"/>
      <c r="AK113" s="131" t="s">
        <v>75</v>
      </c>
      <c r="AL113" s="131">
        <v>2006</v>
      </c>
      <c r="AM113" s="133"/>
      <c r="AN113" s="133"/>
      <c r="AO113" s="133"/>
      <c r="AP113" s="134">
        <v>105000</v>
      </c>
      <c r="AQ113" s="131" t="s">
        <v>77</v>
      </c>
      <c r="AR113" s="132" t="s">
        <v>242</v>
      </c>
      <c r="AS113" s="132" t="s">
        <v>103</v>
      </c>
      <c r="AT113" s="132" t="s">
        <v>235</v>
      </c>
      <c r="AU113" s="131" t="s">
        <v>77</v>
      </c>
      <c r="AV113" s="135" t="s">
        <v>243</v>
      </c>
      <c r="AW113" s="136"/>
      <c r="AX113" s="136"/>
      <c r="AY113" s="116" t="s">
        <v>371</v>
      </c>
      <c r="AZ113" s="117">
        <f t="shared" si="1"/>
        <v>105000</v>
      </c>
      <c r="BA113" s="116"/>
      <c r="BB113" s="138" t="s">
        <v>370</v>
      </c>
    </row>
    <row r="114" spans="1:56" x14ac:dyDescent="0.2">
      <c r="A114" s="46">
        <v>89</v>
      </c>
      <c r="B114" s="51"/>
      <c r="C114" s="126" t="s">
        <v>350</v>
      </c>
      <c r="D114" s="53" t="s">
        <v>130</v>
      </c>
      <c r="E114" s="53" t="s">
        <v>131</v>
      </c>
      <c r="F114" s="53"/>
      <c r="G114" s="54"/>
      <c r="H114" s="54"/>
      <c r="I114" s="54"/>
      <c r="J114" s="54"/>
      <c r="K114" s="52" t="s">
        <v>214</v>
      </c>
      <c r="L114" s="53"/>
      <c r="M114" s="52" t="s">
        <v>127</v>
      </c>
      <c r="N114" s="52">
        <v>2006</v>
      </c>
      <c r="O114" s="53"/>
      <c r="P114" s="53"/>
      <c r="Q114" s="53"/>
      <c r="R114" s="53"/>
      <c r="S114" s="53"/>
      <c r="T114" s="54"/>
      <c r="U114" s="54"/>
      <c r="V114" s="54"/>
      <c r="W114" s="54"/>
      <c r="X114" s="54"/>
      <c r="Y114" s="54"/>
      <c r="Z114" s="54"/>
      <c r="AA114" s="54"/>
      <c r="AB114" s="54"/>
      <c r="AC114" s="54"/>
      <c r="AD114" s="54"/>
      <c r="AE114" s="54"/>
      <c r="AF114" s="54"/>
      <c r="AG114" s="54"/>
      <c r="AH114" s="54"/>
      <c r="AI114" s="54"/>
      <c r="AJ114" s="54"/>
      <c r="AK114" s="52" t="s">
        <v>75</v>
      </c>
      <c r="AL114" s="52">
        <v>2006</v>
      </c>
      <c r="AM114" s="54"/>
      <c r="AN114" s="54"/>
      <c r="AO114" s="54"/>
      <c r="AP114" s="92">
        <v>1050000</v>
      </c>
      <c r="AQ114" s="52" t="s">
        <v>77</v>
      </c>
      <c r="AR114" s="53" t="s">
        <v>242</v>
      </c>
      <c r="AS114" s="53" t="s">
        <v>103</v>
      </c>
      <c r="AT114" s="53" t="s">
        <v>235</v>
      </c>
      <c r="AU114" s="52" t="s">
        <v>77</v>
      </c>
      <c r="AV114" s="9" t="s">
        <v>243</v>
      </c>
      <c r="AW114" s="8"/>
      <c r="AX114" s="8"/>
      <c r="AZ114" s="107" t="str">
        <f t="shared" si="1"/>
        <v>0</v>
      </c>
      <c r="BB114" s="142"/>
    </row>
    <row r="115" spans="1:56" x14ac:dyDescent="0.2">
      <c r="A115" s="46"/>
      <c r="B115" s="51"/>
      <c r="C115" s="52"/>
      <c r="D115" s="53"/>
      <c r="E115" s="53"/>
      <c r="F115" s="53"/>
      <c r="G115" s="54"/>
      <c r="H115" s="54"/>
      <c r="I115" s="54"/>
      <c r="J115" s="54"/>
      <c r="K115" s="52"/>
      <c r="L115" s="53"/>
      <c r="M115" s="52"/>
      <c r="N115" s="49"/>
      <c r="O115" s="53"/>
      <c r="P115" s="53"/>
      <c r="Q115" s="53"/>
      <c r="R115" s="53"/>
      <c r="S115" s="53"/>
      <c r="T115" s="54"/>
      <c r="U115" s="54"/>
      <c r="V115" s="54"/>
      <c r="W115" s="54"/>
      <c r="X115" s="54"/>
      <c r="Y115" s="54"/>
      <c r="Z115" s="54"/>
      <c r="AA115" s="54"/>
      <c r="AB115" s="54"/>
      <c r="AC115" s="54"/>
      <c r="AD115" s="54"/>
      <c r="AE115" s="54"/>
      <c r="AF115" s="54"/>
      <c r="AG115" s="54"/>
      <c r="AH115" s="54"/>
      <c r="AI115" s="54"/>
      <c r="AJ115" s="54"/>
      <c r="AK115" s="49"/>
      <c r="AL115" s="49"/>
      <c r="AM115" s="54"/>
      <c r="AN115" s="54"/>
      <c r="AO115" s="54"/>
      <c r="AP115" s="53"/>
      <c r="AQ115" s="53"/>
      <c r="AR115" s="53"/>
      <c r="AS115" s="53"/>
      <c r="AT115" s="53"/>
      <c r="AU115" s="53"/>
      <c r="AV115" s="9"/>
      <c r="AW115" s="8"/>
      <c r="AX115" s="8"/>
      <c r="AZ115" s="107">
        <f t="shared" si="1"/>
        <v>0</v>
      </c>
      <c r="BB115" s="150"/>
    </row>
    <row r="116" spans="1:56" x14ac:dyDescent="0.2">
      <c r="A116" s="46"/>
      <c r="B116" s="51"/>
      <c r="C116" s="52"/>
      <c r="D116" s="53"/>
      <c r="E116" s="53"/>
      <c r="F116" s="53"/>
      <c r="G116" s="54"/>
      <c r="H116" s="54"/>
      <c r="I116" s="54"/>
      <c r="J116" s="54"/>
      <c r="K116" s="52"/>
      <c r="L116" s="53"/>
      <c r="M116" s="52"/>
      <c r="N116" s="49"/>
      <c r="O116" s="53"/>
      <c r="P116" s="53"/>
      <c r="Q116" s="53"/>
      <c r="R116" s="53"/>
      <c r="S116" s="53"/>
      <c r="T116" s="54"/>
      <c r="U116" s="54"/>
      <c r="V116" s="54"/>
      <c r="W116" s="54"/>
      <c r="X116" s="54"/>
      <c r="Y116" s="54"/>
      <c r="Z116" s="54"/>
      <c r="AA116" s="54"/>
      <c r="AB116" s="54"/>
      <c r="AC116" s="54"/>
      <c r="AD116" s="54"/>
      <c r="AE116" s="54"/>
      <c r="AF116" s="54"/>
      <c r="AG116" s="54"/>
      <c r="AH116" s="54"/>
      <c r="AI116" s="54"/>
      <c r="AJ116" s="54"/>
      <c r="AK116" s="49"/>
      <c r="AL116" s="49"/>
      <c r="AM116" s="54"/>
      <c r="AN116" s="54"/>
      <c r="AO116" s="54"/>
      <c r="AP116" s="53"/>
      <c r="AQ116" s="53"/>
      <c r="AR116" s="53"/>
      <c r="AS116" s="53"/>
      <c r="AT116" s="53"/>
      <c r="AU116" s="53"/>
      <c r="AV116" s="9"/>
      <c r="AW116" s="8"/>
      <c r="AX116" s="8"/>
      <c r="AZ116" s="107">
        <f t="shared" si="1"/>
        <v>0</v>
      </c>
      <c r="BB116" s="150"/>
    </row>
    <row r="117" spans="1:56" x14ac:dyDescent="0.2">
      <c r="A117" s="46" t="s">
        <v>244</v>
      </c>
      <c r="B117" s="51" t="s">
        <v>245</v>
      </c>
      <c r="C117" s="52"/>
      <c r="D117" s="56" t="s">
        <v>245</v>
      </c>
      <c r="E117" s="53"/>
      <c r="F117" s="53"/>
      <c r="G117" s="54"/>
      <c r="H117" s="54"/>
      <c r="I117" s="54"/>
      <c r="J117" s="54"/>
      <c r="K117" s="52"/>
      <c r="L117" s="53"/>
      <c r="M117" s="52"/>
      <c r="N117" s="49"/>
      <c r="O117" s="53"/>
      <c r="P117" s="53"/>
      <c r="Q117" s="53"/>
      <c r="R117" s="53"/>
      <c r="S117" s="53"/>
      <c r="T117" s="54"/>
      <c r="U117" s="54"/>
      <c r="V117" s="54"/>
      <c r="W117" s="54"/>
      <c r="X117" s="54"/>
      <c r="Y117" s="54"/>
      <c r="Z117" s="54"/>
      <c r="AA117" s="54"/>
      <c r="AB117" s="54"/>
      <c r="AC117" s="54"/>
      <c r="AD117" s="54"/>
      <c r="AE117" s="54"/>
      <c r="AF117" s="54"/>
      <c r="AG117" s="54"/>
      <c r="AH117" s="54"/>
      <c r="AI117" s="54"/>
      <c r="AJ117" s="54"/>
      <c r="AK117" s="49"/>
      <c r="AL117" s="49"/>
      <c r="AM117" s="54"/>
      <c r="AN117" s="54"/>
      <c r="AO117" s="54"/>
      <c r="AP117" s="55">
        <v>0</v>
      </c>
      <c r="AQ117" s="53"/>
      <c r="AR117" s="53"/>
      <c r="AS117" s="53"/>
      <c r="AT117" s="53"/>
      <c r="AU117" s="53"/>
      <c r="AV117" s="9"/>
      <c r="AW117" s="8"/>
      <c r="AX117" s="8"/>
      <c r="AZ117" s="107">
        <f t="shared" si="1"/>
        <v>0</v>
      </c>
      <c r="BB117" s="150"/>
    </row>
    <row r="118" spans="1:56" x14ac:dyDescent="0.2">
      <c r="A118" s="46"/>
      <c r="B118" s="51" t="s">
        <v>65</v>
      </c>
      <c r="C118" s="52"/>
      <c r="D118" s="64"/>
      <c r="E118" s="53"/>
      <c r="F118" s="524" t="s">
        <v>60</v>
      </c>
      <c r="G118" s="525"/>
      <c r="H118" s="525"/>
      <c r="I118" s="525"/>
      <c r="J118" s="525"/>
      <c r="K118" s="525"/>
      <c r="L118" s="525"/>
      <c r="M118" s="525"/>
      <c r="N118" s="525"/>
      <c r="O118" s="526"/>
      <c r="P118" s="53"/>
      <c r="Q118" s="53"/>
      <c r="R118" s="53"/>
      <c r="S118" s="53"/>
      <c r="T118" s="54"/>
      <c r="U118" s="54"/>
      <c r="V118" s="54"/>
      <c r="W118" s="54"/>
      <c r="X118" s="54"/>
      <c r="Y118" s="54"/>
      <c r="Z118" s="54"/>
      <c r="AA118" s="54"/>
      <c r="AB118" s="54"/>
      <c r="AC118" s="54"/>
      <c r="AD118" s="54"/>
      <c r="AE118" s="54"/>
      <c r="AF118" s="54"/>
      <c r="AG118" s="54"/>
      <c r="AH118" s="54"/>
      <c r="AI118" s="54"/>
      <c r="AJ118" s="54"/>
      <c r="AK118" s="49"/>
      <c r="AL118" s="49"/>
      <c r="AM118" s="54"/>
      <c r="AN118" s="54"/>
      <c r="AO118" s="54"/>
      <c r="AP118" s="55"/>
      <c r="AQ118" s="53"/>
      <c r="AR118" s="53"/>
      <c r="AS118" s="53"/>
      <c r="AT118" s="53"/>
      <c r="AU118" s="53"/>
      <c r="AV118" s="9"/>
      <c r="AW118" s="8"/>
      <c r="AX118" s="8"/>
      <c r="AZ118" s="107">
        <f t="shared" si="1"/>
        <v>0</v>
      </c>
    </row>
    <row r="119" spans="1:56" x14ac:dyDescent="0.2">
      <c r="A119" s="46"/>
      <c r="B119" s="51"/>
      <c r="C119" s="52"/>
      <c r="D119" s="53"/>
      <c r="E119" s="53"/>
      <c r="F119" s="53"/>
      <c r="G119" s="54"/>
      <c r="H119" s="54"/>
      <c r="I119" s="54"/>
      <c r="J119" s="54"/>
      <c r="K119" s="52"/>
      <c r="L119" s="53"/>
      <c r="M119" s="52"/>
      <c r="N119" s="49"/>
      <c r="O119" s="53"/>
      <c r="P119" s="53"/>
      <c r="Q119" s="53"/>
      <c r="R119" s="53"/>
      <c r="S119" s="53"/>
      <c r="T119" s="54"/>
      <c r="U119" s="54"/>
      <c r="V119" s="54"/>
      <c r="W119" s="54"/>
      <c r="X119" s="54"/>
      <c r="Y119" s="54"/>
      <c r="Z119" s="54"/>
      <c r="AA119" s="54"/>
      <c r="AB119" s="54"/>
      <c r="AC119" s="54"/>
      <c r="AD119" s="54"/>
      <c r="AE119" s="54"/>
      <c r="AF119" s="54"/>
      <c r="AG119" s="54"/>
      <c r="AH119" s="54"/>
      <c r="AI119" s="54"/>
      <c r="AJ119" s="54"/>
      <c r="AK119" s="49"/>
      <c r="AL119" s="49"/>
      <c r="AM119" s="54"/>
      <c r="AN119" s="54"/>
      <c r="AO119" s="54"/>
      <c r="AP119" s="55"/>
      <c r="AQ119" s="53"/>
      <c r="AR119" s="53"/>
      <c r="AS119" s="53"/>
      <c r="AT119" s="53"/>
      <c r="AU119" s="53"/>
      <c r="AV119" s="9"/>
      <c r="AW119" s="8"/>
      <c r="AX119" s="8"/>
      <c r="AZ119" s="107">
        <f t="shared" si="1"/>
        <v>0</v>
      </c>
    </row>
    <row r="120" spans="1:56" x14ac:dyDescent="0.2">
      <c r="A120" s="46" t="s">
        <v>246</v>
      </c>
      <c r="B120" s="51" t="s">
        <v>247</v>
      </c>
      <c r="C120" s="52"/>
      <c r="D120" s="51" t="s">
        <v>247</v>
      </c>
      <c r="E120" s="53"/>
      <c r="F120" s="53"/>
      <c r="G120" s="54"/>
      <c r="H120" s="54"/>
      <c r="I120" s="54"/>
      <c r="J120" s="54"/>
      <c r="K120" s="52"/>
      <c r="L120" s="53"/>
      <c r="M120" s="52"/>
      <c r="N120" s="49"/>
      <c r="O120" s="53"/>
      <c r="P120" s="53"/>
      <c r="Q120" s="53"/>
      <c r="R120" s="53"/>
      <c r="S120" s="53"/>
      <c r="T120" s="54"/>
      <c r="U120" s="54"/>
      <c r="V120" s="54"/>
      <c r="W120" s="54"/>
      <c r="X120" s="54"/>
      <c r="Y120" s="54"/>
      <c r="Z120" s="54"/>
      <c r="AA120" s="54"/>
      <c r="AB120" s="54"/>
      <c r="AC120" s="54"/>
      <c r="AD120" s="54"/>
      <c r="AE120" s="54"/>
      <c r="AF120" s="54"/>
      <c r="AG120" s="54"/>
      <c r="AH120" s="54"/>
      <c r="AI120" s="54"/>
      <c r="AJ120" s="54"/>
      <c r="AK120" s="49"/>
      <c r="AL120" s="49"/>
      <c r="AM120" s="54"/>
      <c r="AN120" s="54"/>
      <c r="AO120" s="54"/>
      <c r="AP120" s="55">
        <v>0</v>
      </c>
      <c r="AQ120" s="53"/>
      <c r="AR120" s="53"/>
      <c r="AS120" s="53"/>
      <c r="AT120" s="53"/>
      <c r="AU120" s="53"/>
      <c r="AV120" s="9"/>
      <c r="AW120" s="8"/>
      <c r="AX120" s="8"/>
      <c r="AZ120" s="107">
        <f t="shared" si="1"/>
        <v>0</v>
      </c>
    </row>
    <row r="121" spans="1:56" x14ac:dyDescent="0.2">
      <c r="A121" s="46"/>
      <c r="B121" s="51" t="s">
        <v>65</v>
      </c>
      <c r="C121" s="52"/>
      <c r="D121" s="64"/>
      <c r="E121" s="53"/>
      <c r="F121" s="524" t="s">
        <v>60</v>
      </c>
      <c r="G121" s="525"/>
      <c r="H121" s="525"/>
      <c r="I121" s="525"/>
      <c r="J121" s="525"/>
      <c r="K121" s="525"/>
      <c r="L121" s="525"/>
      <c r="M121" s="525"/>
      <c r="N121" s="525"/>
      <c r="O121" s="526"/>
      <c r="P121" s="53"/>
      <c r="Q121" s="53"/>
      <c r="R121" s="53"/>
      <c r="S121" s="53"/>
      <c r="T121" s="54"/>
      <c r="U121" s="54"/>
      <c r="V121" s="54"/>
      <c r="W121" s="54"/>
      <c r="X121" s="54"/>
      <c r="Y121" s="54"/>
      <c r="Z121" s="54"/>
      <c r="AA121" s="54"/>
      <c r="AB121" s="54"/>
      <c r="AC121" s="54"/>
      <c r="AD121" s="54"/>
      <c r="AE121" s="54"/>
      <c r="AF121" s="54"/>
      <c r="AG121" s="54"/>
      <c r="AH121" s="54"/>
      <c r="AI121" s="54"/>
      <c r="AJ121" s="54"/>
      <c r="AK121" s="49"/>
      <c r="AL121" s="49"/>
      <c r="AM121" s="54"/>
      <c r="AN121" s="54"/>
      <c r="AO121" s="54"/>
      <c r="AP121" s="55"/>
      <c r="AQ121" s="53"/>
      <c r="AR121" s="53"/>
      <c r="AS121" s="53"/>
      <c r="AT121" s="53"/>
      <c r="AU121" s="53"/>
      <c r="AV121" s="9"/>
      <c r="AW121" s="8"/>
      <c r="AX121" s="8"/>
      <c r="AZ121" s="107">
        <f t="shared" si="1"/>
        <v>0</v>
      </c>
    </row>
    <row r="122" spans="1:56" x14ac:dyDescent="0.2">
      <c r="A122" s="46"/>
      <c r="B122" s="51"/>
      <c r="C122" s="52"/>
      <c r="D122" s="53"/>
      <c r="E122" s="53"/>
      <c r="F122" s="53"/>
      <c r="G122" s="54"/>
      <c r="H122" s="54"/>
      <c r="I122" s="54"/>
      <c r="J122" s="54"/>
      <c r="K122" s="52"/>
      <c r="L122" s="53"/>
      <c r="M122" s="52"/>
      <c r="N122" s="49"/>
      <c r="O122" s="53"/>
      <c r="P122" s="53"/>
      <c r="Q122" s="53"/>
      <c r="R122" s="53"/>
      <c r="S122" s="53"/>
      <c r="T122" s="54"/>
      <c r="U122" s="54"/>
      <c r="V122" s="54"/>
      <c r="W122" s="54"/>
      <c r="X122" s="54"/>
      <c r="Y122" s="54"/>
      <c r="Z122" s="54"/>
      <c r="AA122" s="54"/>
      <c r="AB122" s="54"/>
      <c r="AC122" s="54"/>
      <c r="AD122" s="54"/>
      <c r="AE122" s="54"/>
      <c r="AF122" s="54"/>
      <c r="AG122" s="54"/>
      <c r="AH122" s="54"/>
      <c r="AI122" s="54"/>
      <c r="AJ122" s="54"/>
      <c r="AK122" s="49"/>
      <c r="AL122" s="49"/>
      <c r="AM122" s="54"/>
      <c r="AN122" s="54"/>
      <c r="AO122" s="54"/>
      <c r="AP122" s="55"/>
      <c r="AQ122" s="53"/>
      <c r="AR122" s="53"/>
      <c r="AS122" s="53"/>
      <c r="AT122" s="53"/>
      <c r="AU122" s="53"/>
      <c r="AV122" s="9"/>
      <c r="AW122" s="8"/>
      <c r="AX122" s="8"/>
      <c r="AZ122" s="107">
        <f t="shared" si="1"/>
        <v>0</v>
      </c>
    </row>
    <row r="123" spans="1:56" x14ac:dyDescent="0.2">
      <c r="A123" s="46" t="s">
        <v>248</v>
      </c>
      <c r="B123" s="51" t="s">
        <v>249</v>
      </c>
      <c r="C123" s="52"/>
      <c r="D123" s="51" t="s">
        <v>249</v>
      </c>
      <c r="E123" s="53"/>
      <c r="F123" s="53"/>
      <c r="G123" s="54"/>
      <c r="H123" s="54"/>
      <c r="I123" s="54"/>
      <c r="J123" s="54"/>
      <c r="K123" s="52"/>
      <c r="L123" s="53"/>
      <c r="M123" s="52"/>
      <c r="N123" s="49"/>
      <c r="O123" s="53"/>
      <c r="P123" s="53"/>
      <c r="Q123" s="53"/>
      <c r="R123" s="53"/>
      <c r="S123" s="53"/>
      <c r="T123" s="54"/>
      <c r="U123" s="54"/>
      <c r="V123" s="54"/>
      <c r="W123" s="54"/>
      <c r="X123" s="54"/>
      <c r="Y123" s="54"/>
      <c r="Z123" s="54"/>
      <c r="AA123" s="54"/>
      <c r="AB123" s="54"/>
      <c r="AC123" s="54"/>
      <c r="AD123" s="54"/>
      <c r="AE123" s="54"/>
      <c r="AF123" s="54"/>
      <c r="AG123" s="54"/>
      <c r="AH123" s="54"/>
      <c r="AI123" s="54"/>
      <c r="AJ123" s="54"/>
      <c r="AK123" s="49"/>
      <c r="AL123" s="49"/>
      <c r="AM123" s="54"/>
      <c r="AN123" s="54"/>
      <c r="AO123" s="54"/>
      <c r="AP123" s="55">
        <v>0</v>
      </c>
      <c r="AQ123" s="53"/>
      <c r="AR123" s="53"/>
      <c r="AS123" s="53"/>
      <c r="AT123" s="53"/>
      <c r="AU123" s="53"/>
      <c r="AV123" s="9"/>
      <c r="AW123" s="8"/>
      <c r="AX123" s="8"/>
      <c r="AZ123" s="107">
        <f t="shared" si="1"/>
        <v>0</v>
      </c>
    </row>
    <row r="124" spans="1:56" x14ac:dyDescent="0.2">
      <c r="A124" s="46"/>
      <c r="B124" s="51" t="s">
        <v>65</v>
      </c>
      <c r="C124" s="52"/>
      <c r="D124" s="53"/>
      <c r="E124" s="53"/>
      <c r="F124" s="524" t="s">
        <v>60</v>
      </c>
      <c r="G124" s="525"/>
      <c r="H124" s="525"/>
      <c r="I124" s="525"/>
      <c r="J124" s="525"/>
      <c r="K124" s="525"/>
      <c r="L124" s="525"/>
      <c r="M124" s="525"/>
      <c r="N124" s="525"/>
      <c r="O124" s="526"/>
      <c r="P124" s="53"/>
      <c r="Q124" s="53"/>
      <c r="R124" s="53"/>
      <c r="S124" s="53"/>
      <c r="T124" s="54"/>
      <c r="U124" s="54"/>
      <c r="V124" s="54"/>
      <c r="W124" s="54"/>
      <c r="X124" s="54"/>
      <c r="Y124" s="54"/>
      <c r="Z124" s="54"/>
      <c r="AA124" s="54"/>
      <c r="AB124" s="54"/>
      <c r="AC124" s="54"/>
      <c r="AD124" s="54"/>
      <c r="AE124" s="54"/>
      <c r="AF124" s="54"/>
      <c r="AG124" s="54"/>
      <c r="AH124" s="54"/>
      <c r="AI124" s="54"/>
      <c r="AJ124" s="54"/>
      <c r="AK124" s="49"/>
      <c r="AL124" s="49"/>
      <c r="AM124" s="54"/>
      <c r="AN124" s="54"/>
      <c r="AO124" s="54"/>
      <c r="AP124" s="55"/>
      <c r="AQ124" s="53"/>
      <c r="AR124" s="53"/>
      <c r="AS124" s="53"/>
      <c r="AT124" s="53"/>
      <c r="AU124" s="53"/>
      <c r="AV124" s="9"/>
      <c r="AW124" s="8"/>
      <c r="AX124" s="8"/>
      <c r="AZ124" s="107">
        <f t="shared" si="1"/>
        <v>0</v>
      </c>
    </row>
    <row r="125" spans="1:56" x14ac:dyDescent="0.2">
      <c r="A125" s="46"/>
      <c r="B125" s="51"/>
      <c r="C125" s="52"/>
      <c r="D125" s="53"/>
      <c r="E125" s="53"/>
      <c r="F125" s="53"/>
      <c r="G125" s="54"/>
      <c r="H125" s="54"/>
      <c r="I125" s="54"/>
      <c r="J125" s="54"/>
      <c r="K125" s="52"/>
      <c r="L125" s="53"/>
      <c r="M125" s="52"/>
      <c r="N125" s="49"/>
      <c r="O125" s="53"/>
      <c r="P125" s="53"/>
      <c r="Q125" s="53"/>
      <c r="R125" s="53"/>
      <c r="S125" s="53"/>
      <c r="T125" s="54"/>
      <c r="U125" s="54"/>
      <c r="V125" s="54"/>
      <c r="W125" s="54"/>
      <c r="X125" s="54"/>
      <c r="Y125" s="54"/>
      <c r="Z125" s="54"/>
      <c r="AA125" s="54"/>
      <c r="AB125" s="54"/>
      <c r="AC125" s="54"/>
      <c r="AD125" s="54"/>
      <c r="AE125" s="54"/>
      <c r="AF125" s="54"/>
      <c r="AG125" s="54"/>
      <c r="AH125" s="54"/>
      <c r="AI125" s="54"/>
      <c r="AJ125" s="54"/>
      <c r="AK125" s="49"/>
      <c r="AL125" s="49"/>
      <c r="AM125" s="54"/>
      <c r="AN125" s="54"/>
      <c r="AO125" s="54"/>
      <c r="AP125" s="55"/>
      <c r="AQ125" s="53"/>
      <c r="AR125" s="53"/>
      <c r="AS125" s="53"/>
      <c r="AT125" s="53"/>
      <c r="AU125" s="53"/>
      <c r="AV125" s="9"/>
      <c r="AW125" s="8"/>
      <c r="AX125" s="8"/>
      <c r="AZ125" s="107">
        <f t="shared" si="1"/>
        <v>0</v>
      </c>
    </row>
    <row r="126" spans="1:56" x14ac:dyDescent="0.2">
      <c r="A126" s="46" t="s">
        <v>250</v>
      </c>
      <c r="B126" s="51" t="s">
        <v>251</v>
      </c>
      <c r="C126" s="52"/>
      <c r="D126" s="51" t="s">
        <v>251</v>
      </c>
      <c r="E126" s="53"/>
      <c r="F126" s="53"/>
      <c r="G126" s="54"/>
      <c r="H126" s="54"/>
      <c r="I126" s="54"/>
      <c r="J126" s="54"/>
      <c r="K126" s="52"/>
      <c r="L126" s="53"/>
      <c r="M126" s="52"/>
      <c r="N126" s="49"/>
      <c r="O126" s="53"/>
      <c r="P126" s="53"/>
      <c r="Q126" s="53"/>
      <c r="R126" s="53"/>
      <c r="S126" s="53"/>
      <c r="T126" s="54"/>
      <c r="U126" s="54"/>
      <c r="V126" s="54"/>
      <c r="W126" s="54"/>
      <c r="X126" s="54"/>
      <c r="Y126" s="54"/>
      <c r="Z126" s="54"/>
      <c r="AA126" s="54"/>
      <c r="AB126" s="54"/>
      <c r="AC126" s="54"/>
      <c r="AD126" s="54"/>
      <c r="AE126" s="54"/>
      <c r="AF126" s="54"/>
      <c r="AG126" s="54"/>
      <c r="AH126" s="54"/>
      <c r="AI126" s="54"/>
      <c r="AJ126" s="54"/>
      <c r="AK126" s="49"/>
      <c r="AL126" s="49"/>
      <c r="AM126" s="54"/>
      <c r="AN126" s="54"/>
      <c r="AO126" s="54"/>
      <c r="AP126" s="55">
        <v>0</v>
      </c>
      <c r="AQ126" s="53"/>
      <c r="AR126" s="53"/>
      <c r="AS126" s="53"/>
      <c r="AT126" s="53"/>
      <c r="AU126" s="53"/>
      <c r="AV126" s="9"/>
      <c r="AW126" s="8"/>
      <c r="AX126" s="8"/>
      <c r="AZ126" s="107">
        <f t="shared" si="1"/>
        <v>0</v>
      </c>
    </row>
    <row r="127" spans="1:56" x14ac:dyDescent="0.2">
      <c r="A127" s="46"/>
      <c r="B127" s="51" t="s">
        <v>65</v>
      </c>
      <c r="C127" s="52"/>
      <c r="D127" s="64"/>
      <c r="E127" s="53"/>
      <c r="F127" s="524" t="s">
        <v>60</v>
      </c>
      <c r="G127" s="525"/>
      <c r="H127" s="525"/>
      <c r="I127" s="525"/>
      <c r="J127" s="525"/>
      <c r="K127" s="525"/>
      <c r="L127" s="525"/>
      <c r="M127" s="525"/>
      <c r="N127" s="525"/>
      <c r="O127" s="526"/>
      <c r="P127" s="53"/>
      <c r="Q127" s="53"/>
      <c r="R127" s="53"/>
      <c r="S127" s="53"/>
      <c r="T127" s="54"/>
      <c r="U127" s="54"/>
      <c r="V127" s="54"/>
      <c r="W127" s="54"/>
      <c r="X127" s="54"/>
      <c r="Y127" s="54"/>
      <c r="Z127" s="54"/>
      <c r="AA127" s="54"/>
      <c r="AB127" s="54"/>
      <c r="AC127" s="54"/>
      <c r="AD127" s="54"/>
      <c r="AE127" s="54"/>
      <c r="AF127" s="54"/>
      <c r="AG127" s="54"/>
      <c r="AH127" s="54"/>
      <c r="AI127" s="54"/>
      <c r="AJ127" s="54"/>
      <c r="AK127" s="49"/>
      <c r="AL127" s="49"/>
      <c r="AM127" s="54"/>
      <c r="AN127" s="54"/>
      <c r="AO127" s="54"/>
      <c r="AP127" s="55"/>
      <c r="AQ127" s="53"/>
      <c r="AR127" s="53"/>
      <c r="AS127" s="53"/>
      <c r="AT127" s="53"/>
      <c r="AU127" s="53"/>
      <c r="AV127" s="9"/>
      <c r="AW127" s="8"/>
      <c r="AX127" s="8"/>
      <c r="AZ127" s="107">
        <f t="shared" si="1"/>
        <v>0</v>
      </c>
    </row>
    <row r="128" spans="1:56" s="105" customFormat="1" x14ac:dyDescent="0.2">
      <c r="A128" s="46"/>
      <c r="B128" s="51"/>
      <c r="C128" s="52"/>
      <c r="D128" s="53"/>
      <c r="E128" s="53"/>
      <c r="F128" s="53"/>
      <c r="G128" s="54"/>
      <c r="H128" s="54"/>
      <c r="I128" s="54"/>
      <c r="J128" s="54"/>
      <c r="K128" s="52"/>
      <c r="L128" s="53"/>
      <c r="M128" s="52"/>
      <c r="N128" s="49"/>
      <c r="O128" s="53"/>
      <c r="P128" s="53"/>
      <c r="Q128" s="53"/>
      <c r="R128" s="53"/>
      <c r="S128" s="53"/>
      <c r="T128" s="54"/>
      <c r="U128" s="54"/>
      <c r="V128" s="54"/>
      <c r="W128" s="54"/>
      <c r="X128" s="54"/>
      <c r="Y128" s="54"/>
      <c r="Z128" s="54"/>
      <c r="AA128" s="54"/>
      <c r="AB128" s="54"/>
      <c r="AC128" s="54"/>
      <c r="AD128" s="54"/>
      <c r="AE128" s="54"/>
      <c r="AF128" s="54"/>
      <c r="AG128" s="54"/>
      <c r="AH128" s="54"/>
      <c r="AI128" s="54"/>
      <c r="AJ128" s="54"/>
      <c r="AK128" s="49"/>
      <c r="AL128" s="49"/>
      <c r="AM128" s="54"/>
      <c r="AN128" s="54"/>
      <c r="AO128" s="54"/>
      <c r="AP128" s="55"/>
      <c r="AQ128" s="53"/>
      <c r="AR128" s="53"/>
      <c r="AS128" s="53"/>
      <c r="AT128" s="53"/>
      <c r="AU128" s="53"/>
      <c r="AV128" s="9"/>
      <c r="AW128" s="8"/>
      <c r="AX128" s="8"/>
      <c r="AZ128" s="107">
        <f t="shared" si="1"/>
        <v>0</v>
      </c>
      <c r="BB128"/>
      <c r="BC128"/>
      <c r="BD128"/>
    </row>
    <row r="129" spans="1:56" s="105" customFormat="1" x14ac:dyDescent="0.2">
      <c r="A129" s="46" t="s">
        <v>252</v>
      </c>
      <c r="B129" s="51" t="s">
        <v>253</v>
      </c>
      <c r="C129" s="52"/>
      <c r="D129" s="51" t="s">
        <v>253</v>
      </c>
      <c r="E129" s="53"/>
      <c r="F129" s="53"/>
      <c r="G129" s="54"/>
      <c r="H129" s="54"/>
      <c r="I129" s="54"/>
      <c r="J129" s="54"/>
      <c r="K129" s="52"/>
      <c r="L129" s="53"/>
      <c r="M129" s="52"/>
      <c r="N129" s="49"/>
      <c r="O129" s="53"/>
      <c r="P129" s="53"/>
      <c r="Q129" s="53"/>
      <c r="R129" s="53"/>
      <c r="S129" s="53"/>
      <c r="T129" s="54"/>
      <c r="U129" s="54"/>
      <c r="V129" s="54"/>
      <c r="W129" s="54"/>
      <c r="X129" s="54"/>
      <c r="Y129" s="54"/>
      <c r="Z129" s="54"/>
      <c r="AA129" s="54"/>
      <c r="AB129" s="54"/>
      <c r="AC129" s="54"/>
      <c r="AD129" s="54"/>
      <c r="AE129" s="54"/>
      <c r="AF129" s="54"/>
      <c r="AG129" s="54"/>
      <c r="AH129" s="54"/>
      <c r="AI129" s="54"/>
      <c r="AJ129" s="54"/>
      <c r="AK129" s="49"/>
      <c r="AL129" s="49"/>
      <c r="AM129" s="54"/>
      <c r="AN129" s="54"/>
      <c r="AO129" s="54"/>
      <c r="AP129" s="55">
        <v>0</v>
      </c>
      <c r="AQ129" s="53"/>
      <c r="AR129" s="53"/>
      <c r="AS129" s="53"/>
      <c r="AT129" s="53"/>
      <c r="AU129" s="53"/>
      <c r="AV129" s="9"/>
      <c r="AW129" s="8"/>
      <c r="AX129" s="8"/>
      <c r="AZ129" s="107">
        <f t="shared" si="1"/>
        <v>0</v>
      </c>
      <c r="BB129"/>
      <c r="BC129"/>
      <c r="BD129"/>
    </row>
    <row r="130" spans="1:56" s="105" customFormat="1" x14ac:dyDescent="0.2">
      <c r="A130" s="46"/>
      <c r="B130" s="51" t="s">
        <v>65</v>
      </c>
      <c r="C130" s="52"/>
      <c r="D130" s="64"/>
      <c r="E130" s="53"/>
      <c r="F130" s="524" t="s">
        <v>60</v>
      </c>
      <c r="G130" s="525"/>
      <c r="H130" s="525"/>
      <c r="I130" s="525"/>
      <c r="J130" s="525"/>
      <c r="K130" s="525"/>
      <c r="L130" s="525"/>
      <c r="M130" s="525"/>
      <c r="N130" s="525"/>
      <c r="O130" s="526"/>
      <c r="P130" s="53"/>
      <c r="Q130" s="53"/>
      <c r="R130" s="53"/>
      <c r="S130" s="53"/>
      <c r="T130" s="54"/>
      <c r="U130" s="54"/>
      <c r="V130" s="54"/>
      <c r="W130" s="54"/>
      <c r="X130" s="54"/>
      <c r="Y130" s="54"/>
      <c r="Z130" s="54"/>
      <c r="AA130" s="54"/>
      <c r="AB130" s="54"/>
      <c r="AC130" s="54"/>
      <c r="AD130" s="54"/>
      <c r="AE130" s="54"/>
      <c r="AF130" s="54"/>
      <c r="AG130" s="54"/>
      <c r="AH130" s="54"/>
      <c r="AI130" s="54"/>
      <c r="AJ130" s="54"/>
      <c r="AK130" s="49"/>
      <c r="AL130" s="49"/>
      <c r="AM130" s="54"/>
      <c r="AN130" s="54"/>
      <c r="AO130" s="54"/>
      <c r="AP130" s="53"/>
      <c r="AQ130" s="53"/>
      <c r="AR130" s="53"/>
      <c r="AS130" s="53"/>
      <c r="AT130" s="53"/>
      <c r="AU130" s="53"/>
      <c r="AV130" s="9"/>
      <c r="AW130" s="8"/>
      <c r="AX130" s="8"/>
      <c r="AZ130" s="107">
        <f t="shared" si="1"/>
        <v>0</v>
      </c>
      <c r="BB130"/>
      <c r="BC130"/>
      <c r="BD130"/>
    </row>
    <row r="131" spans="1:56" s="105" customFormat="1" x14ac:dyDescent="0.2">
      <c r="A131" s="46"/>
      <c r="B131" s="51"/>
      <c r="C131" s="52"/>
      <c r="D131" s="64"/>
      <c r="E131" s="53"/>
      <c r="F131" s="53"/>
      <c r="G131" s="54"/>
      <c r="H131" s="54"/>
      <c r="I131" s="54"/>
      <c r="J131" s="54"/>
      <c r="K131" s="52"/>
      <c r="L131" s="53"/>
      <c r="M131" s="52"/>
      <c r="N131" s="49"/>
      <c r="O131" s="53"/>
      <c r="P131" s="53"/>
      <c r="Q131" s="53"/>
      <c r="R131" s="53"/>
      <c r="S131" s="53"/>
      <c r="T131" s="54"/>
      <c r="U131" s="54"/>
      <c r="V131" s="54"/>
      <c r="W131" s="54"/>
      <c r="X131" s="54"/>
      <c r="Y131" s="54"/>
      <c r="Z131" s="54"/>
      <c r="AA131" s="54"/>
      <c r="AB131" s="54"/>
      <c r="AC131" s="54"/>
      <c r="AD131" s="54"/>
      <c r="AE131" s="54"/>
      <c r="AF131" s="54"/>
      <c r="AG131" s="54"/>
      <c r="AH131" s="54"/>
      <c r="AI131" s="54"/>
      <c r="AJ131" s="54"/>
      <c r="AK131" s="49"/>
      <c r="AL131" s="49"/>
      <c r="AM131" s="54"/>
      <c r="AN131" s="54"/>
      <c r="AO131" s="54"/>
      <c r="AP131" s="53"/>
      <c r="AQ131" s="53"/>
      <c r="AR131" s="53"/>
      <c r="AS131" s="53"/>
      <c r="AT131" s="53"/>
      <c r="AU131" s="53"/>
      <c r="AV131" s="9"/>
      <c r="AW131" s="8"/>
      <c r="AX131" s="8"/>
      <c r="AZ131" s="107">
        <f t="shared" si="1"/>
        <v>0</v>
      </c>
      <c r="BB131"/>
      <c r="BC131"/>
      <c r="BD131"/>
    </row>
    <row r="132" spans="1:56" s="105" customFormat="1" ht="20.25" customHeight="1" x14ac:dyDescent="0.2">
      <c r="A132" s="37"/>
      <c r="B132" s="74"/>
      <c r="C132" s="34"/>
      <c r="D132" s="38"/>
      <c r="E132" s="38"/>
      <c r="F132" s="38"/>
      <c r="G132" s="38"/>
      <c r="H132" s="38"/>
      <c r="I132" s="38"/>
      <c r="J132" s="38"/>
      <c r="K132" s="34"/>
      <c r="L132" s="38"/>
      <c r="M132" s="34"/>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5"/>
      <c r="AR132" s="35"/>
      <c r="AS132" s="35"/>
      <c r="AT132" s="35"/>
      <c r="AU132" s="35"/>
      <c r="AV132" s="5"/>
      <c r="AW132" s="5"/>
      <c r="AX132" s="5"/>
      <c r="AZ132" s="107">
        <f t="shared" si="1"/>
        <v>0</v>
      </c>
      <c r="BB132"/>
      <c r="BC132"/>
      <c r="BD132"/>
    </row>
    <row r="135" spans="1:56" s="105" customFormat="1" x14ac:dyDescent="0.2">
      <c r="A135"/>
      <c r="B135"/>
      <c r="C135" s="111"/>
      <c r="D135" s="530" t="s">
        <v>338</v>
      </c>
      <c r="E135" s="530"/>
      <c r="F135" s="530"/>
      <c r="G135" s="27"/>
      <c r="H135" s="27"/>
      <c r="I135" s="27"/>
      <c r="J135"/>
      <c r="K135" s="530" t="s">
        <v>357</v>
      </c>
      <c r="L135" s="530"/>
      <c r="M135" s="530"/>
      <c r="N135" s="530"/>
      <c r="O135" s="530"/>
      <c r="P135" s="530"/>
      <c r="Q135" s="530"/>
      <c r="R135" s="530"/>
      <c r="S135" s="530"/>
      <c r="T135" s="530"/>
      <c r="U135" s="530"/>
      <c r="V135" s="530"/>
      <c r="W135" s="530"/>
      <c r="X135" s="530"/>
      <c r="Y135" s="530"/>
      <c r="Z135" s="530"/>
      <c r="AA135" s="530"/>
      <c r="AB135" s="530"/>
      <c r="AC135" s="530"/>
      <c r="AD135" s="530"/>
      <c r="AE135" s="530"/>
      <c r="AF135" s="530"/>
      <c r="AG135" s="530"/>
      <c r="AH135" s="530"/>
      <c r="AI135" s="530"/>
      <c r="AJ135" s="530"/>
      <c r="AK135" s="530"/>
      <c r="AL135" s="530"/>
      <c r="AM135" s="530"/>
      <c r="AN135" s="530"/>
      <c r="AO135" s="530"/>
      <c r="AP135" s="530"/>
      <c r="AQ135" s="530"/>
      <c r="AR135" s="530"/>
      <c r="AS135" s="27"/>
      <c r="AT135" s="27"/>
      <c r="AU135" s="27"/>
      <c r="AV135" s="27"/>
      <c r="AW135" s="27"/>
      <c r="AX135" s="27"/>
      <c r="BB135"/>
      <c r="BC135"/>
      <c r="BD135"/>
    </row>
    <row r="136" spans="1:56" s="105" customFormat="1" x14ac:dyDescent="0.2">
      <c r="A136"/>
      <c r="B136"/>
      <c r="C136" s="111"/>
      <c r="D136" s="529" t="s">
        <v>315</v>
      </c>
      <c r="E136" s="529"/>
      <c r="F136" s="529"/>
      <c r="G136" s="27"/>
      <c r="H136" s="27"/>
      <c r="I136" s="27"/>
      <c r="J136"/>
      <c r="K136" s="530" t="s">
        <v>318</v>
      </c>
      <c r="L136" s="530"/>
      <c r="M136" s="530"/>
      <c r="N136" s="530"/>
      <c r="O136" s="530"/>
      <c r="P136" s="530"/>
      <c r="Q136" s="530"/>
      <c r="R136" s="530"/>
      <c r="S136" s="530"/>
      <c r="T136" s="530"/>
      <c r="U136" s="530"/>
      <c r="V136" s="530"/>
      <c r="W136" s="530"/>
      <c r="X136" s="530"/>
      <c r="Y136" s="530"/>
      <c r="Z136" s="530"/>
      <c r="AA136" s="530"/>
      <c r="AB136" s="530"/>
      <c r="AC136" s="530"/>
      <c r="AD136" s="530"/>
      <c r="AE136" s="530"/>
      <c r="AF136" s="530"/>
      <c r="AG136" s="530"/>
      <c r="AH136" s="530"/>
      <c r="AI136" s="530"/>
      <c r="AJ136" s="530"/>
      <c r="AK136" s="530"/>
      <c r="AL136" s="530"/>
      <c r="AM136" s="530"/>
      <c r="AN136" s="530"/>
      <c r="AO136" s="530"/>
      <c r="AP136" s="530"/>
      <c r="AQ136" s="530"/>
      <c r="AR136" s="530"/>
      <c r="AS136" s="27"/>
      <c r="AT136" s="27"/>
      <c r="AU136" s="27"/>
      <c r="AV136" s="27"/>
      <c r="AW136" s="27"/>
      <c r="AX136" s="27"/>
      <c r="BB136"/>
      <c r="BC136"/>
      <c r="BD136"/>
    </row>
    <row r="137" spans="1:56" s="105" customFormat="1" x14ac:dyDescent="0.2">
      <c r="A137"/>
      <c r="B137"/>
      <c r="C137" s="111"/>
      <c r="D137" s="27"/>
      <c r="E137" s="27"/>
      <c r="F137" s="27"/>
      <c r="G137" s="27"/>
      <c r="H137" s="27"/>
      <c r="I137" s="27"/>
      <c r="J137"/>
      <c r="K137"/>
      <c r="L137"/>
      <c r="M137" s="26"/>
      <c r="N137" s="26"/>
      <c r="O137" s="26"/>
      <c r="P137" s="26"/>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BB137"/>
      <c r="BC137"/>
      <c r="BD137"/>
    </row>
    <row r="138" spans="1:56" s="105" customFormat="1" x14ac:dyDescent="0.2">
      <c r="A138"/>
      <c r="B138"/>
      <c r="C138" s="111"/>
      <c r="D138" s="26"/>
      <c r="E138" s="26"/>
      <c r="F138" s="26"/>
      <c r="G138" s="26"/>
      <c r="H138" s="26"/>
      <c r="I138" s="26"/>
      <c r="J138"/>
      <c r="K138"/>
      <c r="L138"/>
      <c r="M138" s="26"/>
      <c r="N138" s="26"/>
      <c r="O138" s="26"/>
      <c r="P138" s="26"/>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BB138"/>
      <c r="BC138"/>
      <c r="BD138"/>
    </row>
    <row r="139" spans="1:56" s="105" customFormat="1" x14ac:dyDescent="0.2">
      <c r="A139"/>
      <c r="B139"/>
      <c r="C139" s="111"/>
      <c r="D139" s="26"/>
      <c r="E139" s="26"/>
      <c r="F139" s="26"/>
      <c r="G139" s="26"/>
      <c r="H139" s="26"/>
      <c r="I139" s="26"/>
      <c r="J139"/>
      <c r="K139"/>
      <c r="L139"/>
      <c r="M139" s="26"/>
      <c r="N139" s="26"/>
      <c r="O139" s="26"/>
      <c r="P139" s="26"/>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BB139"/>
      <c r="BC139"/>
      <c r="BD139"/>
    </row>
    <row r="140" spans="1:56" s="105" customFormat="1" x14ac:dyDescent="0.2">
      <c r="A140"/>
      <c r="B140"/>
      <c r="C140" s="111"/>
      <c r="D140" s="26"/>
      <c r="E140" s="26"/>
      <c r="F140" s="26"/>
      <c r="G140" s="26"/>
      <c r="H140" s="26"/>
      <c r="I140" s="26"/>
      <c r="J140"/>
      <c r="K140"/>
      <c r="L140"/>
      <c r="M140" s="26"/>
      <c r="N140" s="26"/>
      <c r="O140" s="26"/>
      <c r="P140" s="26"/>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BB140"/>
      <c r="BC140"/>
      <c r="BD140"/>
    </row>
    <row r="141" spans="1:56" s="105" customFormat="1" x14ac:dyDescent="0.2">
      <c r="A141"/>
      <c r="B141"/>
      <c r="C141" s="111"/>
      <c r="D141" s="531" t="s">
        <v>334</v>
      </c>
      <c r="E141" s="531"/>
      <c r="F141" s="531"/>
      <c r="G141" s="28"/>
      <c r="H141" s="28"/>
      <c r="I141" s="28"/>
      <c r="J141"/>
      <c r="K141" s="531" t="s">
        <v>336</v>
      </c>
      <c r="L141" s="531"/>
      <c r="M141" s="531"/>
      <c r="N141" s="531"/>
      <c r="O141" s="531"/>
      <c r="P141" s="531"/>
      <c r="Q141" s="531"/>
      <c r="R141" s="531"/>
      <c r="S141" s="531"/>
      <c r="T141" s="531"/>
      <c r="U141" s="531"/>
      <c r="V141" s="531"/>
      <c r="W141" s="531"/>
      <c r="X141" s="531"/>
      <c r="Y141" s="531"/>
      <c r="Z141" s="531"/>
      <c r="AA141" s="531"/>
      <c r="AB141" s="531"/>
      <c r="AC141" s="531"/>
      <c r="AD141" s="531"/>
      <c r="AE141" s="531"/>
      <c r="AF141" s="531"/>
      <c r="AG141" s="531"/>
      <c r="AH141" s="531"/>
      <c r="AI141" s="531"/>
      <c r="AJ141" s="531"/>
      <c r="AK141" s="531"/>
      <c r="AL141" s="531"/>
      <c r="AM141" s="531"/>
      <c r="AN141" s="531"/>
      <c r="AO141" s="531"/>
      <c r="AP141" s="531"/>
      <c r="AQ141" s="531"/>
      <c r="AR141" s="531"/>
      <c r="AS141" s="28"/>
      <c r="AT141" s="28"/>
      <c r="AU141" s="28"/>
      <c r="AV141" s="28"/>
      <c r="AW141" s="28"/>
      <c r="AX141" s="28"/>
      <c r="BB141"/>
      <c r="BC141"/>
      <c r="BD141"/>
    </row>
    <row r="142" spans="1:56" s="105" customFormat="1" x14ac:dyDescent="0.2">
      <c r="A142"/>
      <c r="B142"/>
      <c r="C142" s="111"/>
      <c r="D142" s="529" t="s">
        <v>335</v>
      </c>
      <c r="E142" s="529"/>
      <c r="F142" s="529"/>
      <c r="G142" s="27"/>
      <c r="H142" s="27"/>
      <c r="I142" s="27"/>
      <c r="J142"/>
      <c r="K142" s="529" t="s">
        <v>337</v>
      </c>
      <c r="L142" s="529"/>
      <c r="M142" s="529"/>
      <c r="N142" s="529"/>
      <c r="O142" s="529"/>
      <c r="P142" s="529"/>
      <c r="Q142" s="529"/>
      <c r="R142" s="529"/>
      <c r="S142" s="529"/>
      <c r="T142" s="529"/>
      <c r="U142" s="529"/>
      <c r="V142" s="529"/>
      <c r="W142" s="529"/>
      <c r="X142" s="529"/>
      <c r="Y142" s="529"/>
      <c r="Z142" s="529"/>
      <c r="AA142" s="529"/>
      <c r="AB142" s="529"/>
      <c r="AC142" s="529"/>
      <c r="AD142" s="529"/>
      <c r="AE142" s="529"/>
      <c r="AF142" s="529"/>
      <c r="AG142" s="529"/>
      <c r="AH142" s="529"/>
      <c r="AI142" s="529"/>
      <c r="AJ142" s="529"/>
      <c r="AK142" s="529"/>
      <c r="AL142" s="529"/>
      <c r="AM142" s="529"/>
      <c r="AN142" s="529"/>
      <c r="AO142" s="529"/>
      <c r="AP142" s="529"/>
      <c r="AQ142" s="529"/>
      <c r="AR142" s="529"/>
      <c r="AS142"/>
      <c r="AT142"/>
      <c r="AU142"/>
      <c r="AV142"/>
      <c r="AW142"/>
      <c r="AX142"/>
      <c r="BB142"/>
      <c r="BC142"/>
      <c r="BD142"/>
    </row>
    <row r="143" spans="1:56" s="105" customFormat="1" x14ac:dyDescent="0.2">
      <c r="A143"/>
      <c r="B143"/>
      <c r="C143" s="111"/>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BB143"/>
      <c r="BC143"/>
      <c r="BD143"/>
    </row>
    <row r="144" spans="1:56" x14ac:dyDescent="0.2">
      <c r="K144"/>
      <c r="M144"/>
      <c r="AP144"/>
    </row>
  </sheetData>
  <autoFilter ref="A9:AZ132" xr:uid="{00000000-0009-0000-0000-000001000000}"/>
  <mergeCells count="71">
    <mergeCell ref="D142:F142"/>
    <mergeCell ref="K142:AR142"/>
    <mergeCell ref="D135:F135"/>
    <mergeCell ref="K135:AR135"/>
    <mergeCell ref="D136:F136"/>
    <mergeCell ref="K136:AR136"/>
    <mergeCell ref="D141:F141"/>
    <mergeCell ref="K141:AR141"/>
    <mergeCell ref="AS7:AS8"/>
    <mergeCell ref="AT7:AT8"/>
    <mergeCell ref="AV7:AV8"/>
    <mergeCell ref="AF7:AF8"/>
    <mergeCell ref="L6:L8"/>
    <mergeCell ref="M6:M8"/>
    <mergeCell ref="N6:N8"/>
    <mergeCell ref="O6:S6"/>
    <mergeCell ref="T6:V6"/>
    <mergeCell ref="W6:X6"/>
    <mergeCell ref="S7:S8"/>
    <mergeCell ref="T7:T8"/>
    <mergeCell ref="U7:U8"/>
    <mergeCell ref="V7:V8"/>
    <mergeCell ref="AH6:AH8"/>
    <mergeCell ref="AD7:AD8"/>
    <mergeCell ref="AE7:AE8"/>
    <mergeCell ref="F130:O130"/>
    <mergeCell ref="AR7:AR8"/>
    <mergeCell ref="F23:O23"/>
    <mergeCell ref="F118:O118"/>
    <mergeCell ref="F121:O121"/>
    <mergeCell ref="F124:O124"/>
    <mergeCell ref="F127:O127"/>
    <mergeCell ref="F20:O20"/>
    <mergeCell ref="W7:W8"/>
    <mergeCell ref="X7:X8"/>
    <mergeCell ref="Z7:Z8"/>
    <mergeCell ref="AA7:AA8"/>
    <mergeCell ref="Y6:Y8"/>
    <mergeCell ref="Z6:AA6"/>
    <mergeCell ref="AV6:AX6"/>
    <mergeCell ref="G7:G8"/>
    <mergeCell ref="H7:I7"/>
    <mergeCell ref="J7:J8"/>
    <mergeCell ref="O7:O8"/>
    <mergeCell ref="P7:P8"/>
    <mergeCell ref="Q7:Q8"/>
    <mergeCell ref="R7:R8"/>
    <mergeCell ref="AI6:AI8"/>
    <mergeCell ref="AJ6:AJ8"/>
    <mergeCell ref="AK6:AK8"/>
    <mergeCell ref="AL6:AL8"/>
    <mergeCell ref="AP6:AP8"/>
    <mergeCell ref="AQ6:AQ8"/>
    <mergeCell ref="AW7:AX7"/>
    <mergeCell ref="AB7:AB8"/>
    <mergeCell ref="A1:AU1"/>
    <mergeCell ref="A2:AU2"/>
    <mergeCell ref="A6:A8"/>
    <mergeCell ref="B6:B8"/>
    <mergeCell ref="C6:C8"/>
    <mergeCell ref="D6:D8"/>
    <mergeCell ref="E6:E8"/>
    <mergeCell ref="F6:F8"/>
    <mergeCell ref="G6:J6"/>
    <mergeCell ref="K6:K8"/>
    <mergeCell ref="AR6:AT6"/>
    <mergeCell ref="AU6:AU8"/>
    <mergeCell ref="AC7:AC8"/>
    <mergeCell ref="AB6:AD6"/>
    <mergeCell ref="AE6:AF6"/>
    <mergeCell ref="AG6:AG8"/>
  </mergeCells>
  <pageMargins left="0.5" right="0.5" top="1.5" bottom="1" header="0.75" footer="0.25"/>
  <pageSetup paperSize="258" scale="66" orientation="landscape"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102"/>
  <sheetViews>
    <sheetView zoomScale="86" zoomScaleNormal="86" zoomScaleSheetLayoutView="64" workbookViewId="0">
      <pane xSplit="10" ySplit="2" topLeftCell="K3" activePane="bottomRight" state="frozen"/>
      <selection pane="topRight" activeCell="K1" sqref="K1"/>
      <selection pane="bottomLeft" activeCell="A3" sqref="A3"/>
      <selection pane="bottomRight" activeCell="P37" sqref="P37"/>
    </sheetView>
  </sheetViews>
  <sheetFormatPr baseColWidth="10" defaultColWidth="8.83203125" defaultRowHeight="15" x14ac:dyDescent="0.2"/>
  <cols>
    <col min="1" max="1" width="5.33203125" customWidth="1"/>
    <col min="2" max="2" width="24.6640625" hidden="1" customWidth="1"/>
    <col min="3" max="3" width="19.5" style="111" customWidth="1"/>
    <col min="4" max="4" width="27.1640625" customWidth="1"/>
    <col min="5" max="5" width="17.5" hidden="1" customWidth="1"/>
    <col min="6" max="6" width="9.1640625" customWidth="1"/>
    <col min="7" max="10" width="9.1640625" hidden="1" customWidth="1"/>
    <col min="11" max="11" width="17.1640625" style="111" customWidth="1"/>
    <col min="12" max="12" width="9.1640625" customWidth="1"/>
    <col min="13" max="13" width="19.83203125" style="111" customWidth="1"/>
    <col min="14" max="14" width="10.1640625" customWidth="1"/>
    <col min="15" max="15" width="9.1640625" customWidth="1"/>
    <col min="16" max="16" width="14.83203125" customWidth="1"/>
    <col min="17" max="17" width="16.6640625" bestFit="1" customWidth="1"/>
    <col min="18" max="18" width="11.83203125" bestFit="1" customWidth="1"/>
    <col min="19" max="19" width="11.5" hidden="1" customWidth="1"/>
    <col min="20" max="36" width="9.1640625" hidden="1" customWidth="1"/>
    <col min="37" max="37" width="10.5" customWidth="1"/>
    <col min="38" max="38" width="10.1640625" customWidth="1"/>
    <col min="39" max="41" width="9.1640625" hidden="1" customWidth="1"/>
    <col min="42" max="42" width="21.5" style="26" customWidth="1"/>
    <col min="43" max="43" width="11" hidden="1" customWidth="1"/>
    <col min="44" max="44" width="15.33203125" hidden="1" customWidth="1"/>
    <col min="45" max="45" width="7" hidden="1" customWidth="1"/>
    <col min="46" max="46" width="11.5" hidden="1" customWidth="1"/>
    <col min="47" max="47" width="14.83203125" hidden="1" customWidth="1"/>
    <col min="48" max="48" width="10.5" hidden="1" customWidth="1"/>
    <col min="49" max="50" width="8.83203125" hidden="1" customWidth="1"/>
    <col min="51" max="51" width="15" style="105" hidden="1" customWidth="1"/>
    <col min="52" max="52" width="14.83203125" style="105" hidden="1" customWidth="1"/>
    <col min="53" max="53" width="0" style="105" hidden="1" customWidth="1"/>
    <col min="54" max="54" width="11" bestFit="1" customWidth="1"/>
  </cols>
  <sheetData>
    <row r="1" spans="1:53" ht="26" x14ac:dyDescent="0.3">
      <c r="A1" s="505" t="s">
        <v>323</v>
      </c>
      <c r="B1" s="505"/>
      <c r="C1" s="505"/>
      <c r="D1" s="505"/>
      <c r="E1" s="505"/>
      <c r="F1" s="505"/>
      <c r="G1" s="505"/>
      <c r="H1" s="505"/>
      <c r="I1" s="505"/>
      <c r="J1" s="505"/>
      <c r="K1" s="505"/>
      <c r="L1" s="505"/>
      <c r="M1" s="505"/>
      <c r="N1" s="505"/>
      <c r="O1" s="505"/>
      <c r="P1" s="505"/>
      <c r="Q1" s="505"/>
      <c r="R1" s="505"/>
      <c r="S1" s="505"/>
      <c r="T1" s="505"/>
      <c r="U1" s="505"/>
      <c r="V1" s="505"/>
      <c r="W1" s="505"/>
      <c r="X1" s="505"/>
      <c r="Y1" s="505"/>
      <c r="Z1" s="505"/>
      <c r="AA1" s="505"/>
      <c r="AB1" s="505"/>
      <c r="AC1" s="505"/>
      <c r="AD1" s="505"/>
      <c r="AE1" s="505"/>
      <c r="AF1" s="505"/>
      <c r="AG1" s="505"/>
      <c r="AH1" s="505"/>
      <c r="AI1" s="505"/>
      <c r="AJ1" s="505"/>
      <c r="AK1" s="505"/>
      <c r="AL1" s="505"/>
      <c r="AM1" s="505"/>
      <c r="AN1" s="505"/>
      <c r="AO1" s="505"/>
      <c r="AP1" s="505"/>
      <c r="AQ1" s="505"/>
      <c r="AR1" s="505"/>
      <c r="AS1" s="505"/>
      <c r="AT1" s="505"/>
      <c r="AU1" s="505"/>
      <c r="AV1" s="19"/>
      <c r="AW1" s="19"/>
      <c r="AX1" s="19"/>
    </row>
    <row r="2" spans="1:53" ht="21.75" customHeight="1" x14ac:dyDescent="0.3">
      <c r="A2" s="505" t="s">
        <v>324</v>
      </c>
      <c r="B2" s="505"/>
      <c r="C2" s="505"/>
      <c r="D2" s="505"/>
      <c r="E2" s="505"/>
      <c r="F2" s="505"/>
      <c r="G2" s="505"/>
      <c r="H2" s="505"/>
      <c r="I2" s="505"/>
      <c r="J2" s="505"/>
      <c r="K2" s="505"/>
      <c r="L2" s="505"/>
      <c r="M2" s="505"/>
      <c r="N2" s="505"/>
      <c r="O2" s="505"/>
      <c r="P2" s="505"/>
      <c r="Q2" s="505"/>
      <c r="R2" s="505"/>
      <c r="S2" s="505"/>
      <c r="T2" s="505"/>
      <c r="U2" s="505"/>
      <c r="V2" s="505"/>
      <c r="W2" s="505"/>
      <c r="X2" s="505"/>
      <c r="Y2" s="505"/>
      <c r="Z2" s="505"/>
      <c r="AA2" s="505"/>
      <c r="AB2" s="505"/>
      <c r="AC2" s="505"/>
      <c r="AD2" s="505"/>
      <c r="AE2" s="505"/>
      <c r="AF2" s="505"/>
      <c r="AG2" s="505"/>
      <c r="AH2" s="505"/>
      <c r="AI2" s="505"/>
      <c r="AJ2" s="505"/>
      <c r="AK2" s="505"/>
      <c r="AL2" s="505"/>
      <c r="AM2" s="505"/>
      <c r="AN2" s="505"/>
      <c r="AO2" s="505"/>
      <c r="AP2" s="505"/>
      <c r="AQ2" s="505"/>
      <c r="AR2" s="505"/>
      <c r="AS2" s="505"/>
      <c r="AT2" s="505"/>
      <c r="AU2" s="505"/>
      <c r="AV2" s="20"/>
      <c r="AW2" s="20"/>
      <c r="AX2" s="20"/>
    </row>
    <row r="3" spans="1:53" ht="10.5" customHeight="1" x14ac:dyDescent="0.3">
      <c r="A3" s="20"/>
      <c r="B3" s="20"/>
      <c r="C3" s="17"/>
      <c r="D3" s="20"/>
      <c r="E3" s="20"/>
      <c r="F3" s="20"/>
      <c r="G3" s="20"/>
      <c r="H3" s="20"/>
      <c r="I3" s="20"/>
      <c r="J3" s="20"/>
      <c r="K3" s="17"/>
      <c r="L3" s="20"/>
      <c r="M3" s="17"/>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row>
    <row r="4" spans="1:53" ht="26" x14ac:dyDescent="0.3">
      <c r="A4" s="30"/>
      <c r="B4" s="19"/>
      <c r="C4" s="16" t="s">
        <v>325</v>
      </c>
      <c r="D4" s="19"/>
      <c r="E4" s="19"/>
      <c r="F4" s="19"/>
      <c r="G4" s="19"/>
      <c r="H4" s="19"/>
      <c r="I4" s="19"/>
      <c r="J4" s="19"/>
      <c r="K4" s="16"/>
      <c r="L4" s="19"/>
      <c r="M4" s="16"/>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row>
    <row r="5" spans="1:53" x14ac:dyDescent="0.2">
      <c r="AP5" s="109"/>
      <c r="AQ5" s="1"/>
      <c r="AR5" s="1"/>
      <c r="AS5" s="1"/>
      <c r="AT5" s="1"/>
      <c r="AU5" s="1"/>
      <c r="AV5" s="1"/>
      <c r="AW5" s="1"/>
      <c r="AX5" s="1"/>
    </row>
    <row r="6" spans="1:53" ht="28.5" customHeight="1" x14ac:dyDescent="0.2">
      <c r="A6" s="506" t="s">
        <v>0</v>
      </c>
      <c r="B6" s="507" t="s">
        <v>1</v>
      </c>
      <c r="C6" s="508" t="s">
        <v>3</v>
      </c>
      <c r="D6" s="508" t="s">
        <v>2</v>
      </c>
      <c r="E6" s="508" t="s">
        <v>3</v>
      </c>
      <c r="F6" s="508" t="s">
        <v>4</v>
      </c>
      <c r="G6" s="508" t="s">
        <v>5</v>
      </c>
      <c r="H6" s="508"/>
      <c r="I6" s="508"/>
      <c r="J6" s="508"/>
      <c r="K6" s="509" t="s">
        <v>6</v>
      </c>
      <c r="L6" s="508" t="s">
        <v>7</v>
      </c>
      <c r="M6" s="508" t="s">
        <v>8</v>
      </c>
      <c r="N6" s="518" t="s">
        <v>21</v>
      </c>
      <c r="O6" s="508" t="s">
        <v>9</v>
      </c>
      <c r="P6" s="508"/>
      <c r="Q6" s="508"/>
      <c r="R6" s="508"/>
      <c r="S6" s="508"/>
      <c r="T6" s="508" t="s">
        <v>10</v>
      </c>
      <c r="U6" s="508"/>
      <c r="V6" s="508"/>
      <c r="W6" s="508" t="s">
        <v>11</v>
      </c>
      <c r="X6" s="508"/>
      <c r="Y6" s="508" t="s">
        <v>12</v>
      </c>
      <c r="Z6" s="508" t="s">
        <v>13</v>
      </c>
      <c r="AA6" s="508"/>
      <c r="AB6" s="508" t="s">
        <v>14</v>
      </c>
      <c r="AC6" s="508"/>
      <c r="AD6" s="508"/>
      <c r="AE6" s="508" t="s">
        <v>15</v>
      </c>
      <c r="AF6" s="508"/>
      <c r="AG6" s="506" t="s">
        <v>16</v>
      </c>
      <c r="AH6" s="518" t="s">
        <v>17</v>
      </c>
      <c r="AI6" s="518" t="s">
        <v>18</v>
      </c>
      <c r="AJ6" s="518" t="s">
        <v>19</v>
      </c>
      <c r="AK6" s="508" t="s">
        <v>20</v>
      </c>
      <c r="AL6" s="518" t="s">
        <v>21</v>
      </c>
      <c r="AM6" s="22" t="s">
        <v>22</v>
      </c>
      <c r="AN6" s="23"/>
      <c r="AO6" s="23"/>
      <c r="AP6" s="519" t="s">
        <v>322</v>
      </c>
      <c r="AQ6" s="512" t="s">
        <v>23</v>
      </c>
      <c r="AR6" s="512" t="s">
        <v>24</v>
      </c>
      <c r="AS6" s="512"/>
      <c r="AT6" s="512"/>
      <c r="AU6" s="513" t="s">
        <v>25</v>
      </c>
      <c r="AV6" s="516" t="s">
        <v>26</v>
      </c>
      <c r="AW6" s="516"/>
      <c r="AX6" s="516"/>
    </row>
    <row r="7" spans="1:53" ht="15" customHeight="1" x14ac:dyDescent="0.2">
      <c r="A7" s="506"/>
      <c r="B7" s="507"/>
      <c r="C7" s="508"/>
      <c r="D7" s="508"/>
      <c r="E7" s="508"/>
      <c r="F7" s="508"/>
      <c r="G7" s="517" t="s">
        <v>27</v>
      </c>
      <c r="H7" s="517" t="s">
        <v>28</v>
      </c>
      <c r="I7" s="517"/>
      <c r="J7" s="517" t="s">
        <v>29</v>
      </c>
      <c r="K7" s="510"/>
      <c r="L7" s="508"/>
      <c r="M7" s="508"/>
      <c r="N7" s="518"/>
      <c r="O7" s="517" t="s">
        <v>30</v>
      </c>
      <c r="P7" s="517" t="s">
        <v>31</v>
      </c>
      <c r="Q7" s="517" t="s">
        <v>32</v>
      </c>
      <c r="R7" s="517" t="s">
        <v>33</v>
      </c>
      <c r="S7" s="517" t="s">
        <v>34</v>
      </c>
      <c r="T7" s="508" t="s">
        <v>35</v>
      </c>
      <c r="U7" s="508" t="s">
        <v>36</v>
      </c>
      <c r="V7" s="508" t="s">
        <v>37</v>
      </c>
      <c r="W7" s="517" t="s">
        <v>38</v>
      </c>
      <c r="X7" s="517" t="s">
        <v>9</v>
      </c>
      <c r="Y7" s="508"/>
      <c r="Z7" s="508" t="s">
        <v>39</v>
      </c>
      <c r="AA7" s="508" t="s">
        <v>40</v>
      </c>
      <c r="AB7" s="508" t="s">
        <v>41</v>
      </c>
      <c r="AC7" s="508" t="s">
        <v>42</v>
      </c>
      <c r="AD7" s="508" t="s">
        <v>8</v>
      </c>
      <c r="AE7" s="517" t="s">
        <v>43</v>
      </c>
      <c r="AF7" s="517" t="s">
        <v>44</v>
      </c>
      <c r="AG7" s="506"/>
      <c r="AH7" s="518"/>
      <c r="AI7" s="518"/>
      <c r="AJ7" s="518"/>
      <c r="AK7" s="508"/>
      <c r="AL7" s="518"/>
      <c r="AM7" s="24" t="s">
        <v>45</v>
      </c>
      <c r="AN7" s="24" t="s">
        <v>46</v>
      </c>
      <c r="AO7" s="24" t="s">
        <v>47</v>
      </c>
      <c r="AP7" s="520"/>
      <c r="AQ7" s="512"/>
      <c r="AR7" s="512" t="s">
        <v>48</v>
      </c>
      <c r="AS7" s="528" t="s">
        <v>49</v>
      </c>
      <c r="AT7" s="528" t="s">
        <v>50</v>
      </c>
      <c r="AU7" s="514"/>
      <c r="AV7" s="512" t="s">
        <v>51</v>
      </c>
      <c r="AW7" s="522" t="s">
        <v>52</v>
      </c>
      <c r="AX7" s="523"/>
    </row>
    <row r="8" spans="1:53" ht="16" x14ac:dyDescent="0.2">
      <c r="A8" s="506"/>
      <c r="B8" s="507"/>
      <c r="C8" s="508"/>
      <c r="D8" s="508"/>
      <c r="E8" s="508"/>
      <c r="F8" s="508"/>
      <c r="G8" s="517"/>
      <c r="H8" s="2" t="s">
        <v>38</v>
      </c>
      <c r="I8" s="2" t="s">
        <v>9</v>
      </c>
      <c r="J8" s="517"/>
      <c r="K8" s="511"/>
      <c r="L8" s="508"/>
      <c r="M8" s="508"/>
      <c r="N8" s="518"/>
      <c r="O8" s="517"/>
      <c r="P8" s="517"/>
      <c r="Q8" s="517"/>
      <c r="R8" s="517"/>
      <c r="S8" s="517"/>
      <c r="T8" s="508"/>
      <c r="U8" s="508"/>
      <c r="V8" s="508"/>
      <c r="W8" s="517"/>
      <c r="X8" s="517"/>
      <c r="Y8" s="508"/>
      <c r="Z8" s="508"/>
      <c r="AA8" s="508"/>
      <c r="AB8" s="508"/>
      <c r="AC8" s="508"/>
      <c r="AD8" s="508"/>
      <c r="AE8" s="517"/>
      <c r="AF8" s="517"/>
      <c r="AG8" s="506"/>
      <c r="AH8" s="518"/>
      <c r="AI8" s="518"/>
      <c r="AJ8" s="518"/>
      <c r="AK8" s="508"/>
      <c r="AL8" s="518"/>
      <c r="AM8" s="25"/>
      <c r="AN8" s="25"/>
      <c r="AO8" s="25"/>
      <c r="AP8" s="521"/>
      <c r="AQ8" s="512"/>
      <c r="AR8" s="512"/>
      <c r="AS8" s="528"/>
      <c r="AT8" s="528"/>
      <c r="AU8" s="515"/>
      <c r="AV8" s="512"/>
      <c r="AW8" s="112" t="s">
        <v>53</v>
      </c>
      <c r="AX8" s="3" t="s">
        <v>54</v>
      </c>
    </row>
    <row r="9" spans="1:53" ht="15.75" customHeight="1" x14ac:dyDescent="0.2">
      <c r="A9" s="11">
        <v>1</v>
      </c>
      <c r="B9" s="11">
        <v>2</v>
      </c>
      <c r="C9" s="11">
        <v>2</v>
      </c>
      <c r="D9" s="11">
        <v>3</v>
      </c>
      <c r="E9" s="11">
        <v>4</v>
      </c>
      <c r="F9" s="11">
        <v>4</v>
      </c>
      <c r="G9" s="11">
        <v>6</v>
      </c>
      <c r="H9" s="11">
        <v>7</v>
      </c>
      <c r="I9" s="11">
        <v>8</v>
      </c>
      <c r="J9" s="11">
        <v>9</v>
      </c>
      <c r="K9" s="11">
        <v>5</v>
      </c>
      <c r="L9" s="11">
        <v>6</v>
      </c>
      <c r="M9" s="11">
        <v>7</v>
      </c>
      <c r="N9" s="11">
        <v>8</v>
      </c>
      <c r="O9" s="11">
        <v>9</v>
      </c>
      <c r="P9" s="11">
        <v>10</v>
      </c>
      <c r="Q9" s="11">
        <v>11</v>
      </c>
      <c r="R9" s="11">
        <v>12</v>
      </c>
      <c r="S9" s="11">
        <v>13</v>
      </c>
      <c r="T9" s="11">
        <v>18</v>
      </c>
      <c r="U9" s="11">
        <v>19</v>
      </c>
      <c r="V9" s="11">
        <v>20</v>
      </c>
      <c r="W9" s="11">
        <v>21</v>
      </c>
      <c r="X9" s="11">
        <v>22</v>
      </c>
      <c r="Y9" s="11">
        <v>23</v>
      </c>
      <c r="Z9" s="11">
        <v>24</v>
      </c>
      <c r="AA9" s="11">
        <v>25</v>
      </c>
      <c r="AB9" s="11">
        <v>26</v>
      </c>
      <c r="AC9" s="11">
        <v>27</v>
      </c>
      <c r="AD9" s="11">
        <v>28</v>
      </c>
      <c r="AE9" s="11">
        <v>29</v>
      </c>
      <c r="AF9" s="11">
        <v>30</v>
      </c>
      <c r="AG9" s="11">
        <v>31</v>
      </c>
      <c r="AH9" s="11">
        <v>32</v>
      </c>
      <c r="AI9" s="11">
        <v>33</v>
      </c>
      <c r="AJ9" s="11">
        <v>34</v>
      </c>
      <c r="AK9" s="11">
        <v>14</v>
      </c>
      <c r="AL9" s="11">
        <v>36</v>
      </c>
      <c r="AM9" s="11">
        <v>37</v>
      </c>
      <c r="AN9" s="11">
        <v>38</v>
      </c>
      <c r="AO9" s="11">
        <v>39</v>
      </c>
      <c r="AP9" s="11">
        <v>15</v>
      </c>
      <c r="AQ9" s="11">
        <v>41</v>
      </c>
      <c r="AR9" s="11">
        <v>42</v>
      </c>
      <c r="AS9" s="11">
        <v>43</v>
      </c>
      <c r="AT9" s="11">
        <v>44</v>
      </c>
      <c r="AU9" s="11">
        <v>16</v>
      </c>
      <c r="AV9" s="11">
        <v>46</v>
      </c>
      <c r="AW9" s="11">
        <v>47</v>
      </c>
      <c r="AX9" s="11">
        <v>48</v>
      </c>
    </row>
    <row r="10" spans="1:53" s="21" customFormat="1" x14ac:dyDescent="0.2">
      <c r="A10" s="32">
        <v>1</v>
      </c>
      <c r="B10" s="33" t="s">
        <v>55</v>
      </c>
      <c r="C10" s="34"/>
      <c r="D10" s="35"/>
      <c r="E10" s="35"/>
      <c r="F10" s="35"/>
      <c r="G10" s="35"/>
      <c r="H10" s="35"/>
      <c r="I10" s="35"/>
      <c r="J10" s="35"/>
      <c r="K10" s="34"/>
      <c r="L10" s="35"/>
      <c r="M10" s="34"/>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110"/>
      <c r="AQ10" s="35"/>
      <c r="AR10" s="35"/>
      <c r="AS10" s="35"/>
      <c r="AT10" s="35"/>
      <c r="AU10" s="35"/>
      <c r="AV10" s="5"/>
      <c r="AW10" s="5"/>
      <c r="AX10" s="5"/>
      <c r="AY10" s="106"/>
      <c r="AZ10" s="107">
        <f>IF(AP10&lt;300000,AP10,"0")</f>
        <v>0</v>
      </c>
      <c r="BA10" s="106"/>
    </row>
    <row r="11" spans="1:53" x14ac:dyDescent="0.2">
      <c r="A11" s="42"/>
      <c r="B11" s="43"/>
      <c r="C11" s="44"/>
      <c r="D11" s="45"/>
      <c r="E11" s="45"/>
      <c r="F11" s="45"/>
      <c r="G11" s="45"/>
      <c r="H11" s="45"/>
      <c r="I11" s="45"/>
      <c r="J11" s="45"/>
      <c r="K11" s="44"/>
      <c r="L11" s="45"/>
      <c r="M11" s="44"/>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
      <c r="AW11" s="4"/>
      <c r="AX11" s="4"/>
      <c r="AZ11" s="107">
        <f t="shared" ref="AZ11:AZ50" si="0">IF(AP11&lt;300000,AP11,"0")</f>
        <v>0</v>
      </c>
    </row>
    <row r="12" spans="1:53" ht="18.75" customHeight="1" x14ac:dyDescent="0.2">
      <c r="A12" s="46" t="s">
        <v>61</v>
      </c>
      <c r="B12" s="47" t="s">
        <v>62</v>
      </c>
      <c r="C12" s="48"/>
      <c r="D12" s="47" t="s">
        <v>62</v>
      </c>
      <c r="E12" s="31"/>
      <c r="F12" s="31"/>
      <c r="G12" s="31"/>
      <c r="H12" s="31"/>
      <c r="I12" s="31"/>
      <c r="J12" s="31"/>
      <c r="K12" s="48"/>
      <c r="L12" s="31"/>
      <c r="M12" s="48"/>
      <c r="N12" s="49"/>
      <c r="O12" s="31"/>
      <c r="P12" s="31"/>
      <c r="Q12" s="31"/>
      <c r="R12" s="31"/>
      <c r="S12" s="31"/>
      <c r="T12" s="31"/>
      <c r="U12" s="31"/>
      <c r="V12" s="31"/>
      <c r="W12" s="31"/>
      <c r="X12" s="31"/>
      <c r="Y12" s="31"/>
      <c r="Z12" s="31"/>
      <c r="AA12" s="31"/>
      <c r="AB12" s="31"/>
      <c r="AC12" s="31"/>
      <c r="AD12" s="31"/>
      <c r="AE12" s="31"/>
      <c r="AF12" s="31"/>
      <c r="AG12" s="31"/>
      <c r="AH12" s="31"/>
      <c r="AI12" s="31"/>
      <c r="AJ12" s="49"/>
      <c r="AK12" s="49"/>
      <c r="AL12" s="49"/>
      <c r="AM12" s="31"/>
      <c r="AN12" s="31"/>
      <c r="AO12" s="31"/>
      <c r="AP12" s="104">
        <f>AP13+AP16+AP18+AP21+AP24+AP75+AP78+AP81+AP84+AP87</f>
        <v>10513000</v>
      </c>
      <c r="AQ12" s="31"/>
      <c r="AR12" s="31"/>
      <c r="AS12" s="31"/>
      <c r="AT12" s="31"/>
      <c r="AU12" s="31"/>
      <c r="AV12" s="7"/>
      <c r="AW12" s="6"/>
      <c r="AX12" s="6"/>
      <c r="AZ12" s="107" t="str">
        <f t="shared" si="0"/>
        <v>0</v>
      </c>
    </row>
    <row r="13" spans="1:53" ht="20.25" customHeight="1" x14ac:dyDescent="0.2">
      <c r="A13" s="46" t="s">
        <v>63</v>
      </c>
      <c r="B13" s="51" t="s">
        <v>64</v>
      </c>
      <c r="C13" s="52"/>
      <c r="D13" s="51" t="s">
        <v>64</v>
      </c>
      <c r="E13" s="53"/>
      <c r="F13" s="53"/>
      <c r="G13" s="54"/>
      <c r="H13" s="54"/>
      <c r="I13" s="54"/>
      <c r="J13" s="54"/>
      <c r="K13" s="52"/>
      <c r="L13" s="53"/>
      <c r="M13" s="52"/>
      <c r="N13" s="49"/>
      <c r="O13" s="53"/>
      <c r="P13" s="53"/>
      <c r="Q13" s="53"/>
      <c r="R13" s="53"/>
      <c r="S13" s="53"/>
      <c r="T13" s="54"/>
      <c r="U13" s="54"/>
      <c r="V13" s="54"/>
      <c r="W13" s="54"/>
      <c r="X13" s="54"/>
      <c r="Y13" s="54"/>
      <c r="Z13" s="54"/>
      <c r="AA13" s="54"/>
      <c r="AB13" s="54"/>
      <c r="AC13" s="54"/>
      <c r="AD13" s="54"/>
      <c r="AE13" s="54"/>
      <c r="AF13" s="54"/>
      <c r="AG13" s="54"/>
      <c r="AH13" s="54"/>
      <c r="AI13" s="54"/>
      <c r="AJ13" s="49"/>
      <c r="AK13" s="49"/>
      <c r="AL13" s="49"/>
      <c r="AM13" s="54"/>
      <c r="AN13" s="54"/>
      <c r="AO13" s="54"/>
      <c r="AP13" s="55">
        <v>0</v>
      </c>
      <c r="AQ13" s="53"/>
      <c r="AR13" s="53"/>
      <c r="AS13" s="53"/>
      <c r="AT13" s="53"/>
      <c r="AU13" s="53"/>
      <c r="AV13" s="9"/>
      <c r="AW13" s="8"/>
      <c r="AX13" s="8"/>
      <c r="AZ13" s="107">
        <f t="shared" si="0"/>
        <v>0</v>
      </c>
    </row>
    <row r="14" spans="1:53" x14ac:dyDescent="0.2">
      <c r="A14" s="46"/>
      <c r="B14" s="51" t="s">
        <v>65</v>
      </c>
      <c r="C14" s="52"/>
      <c r="D14" s="53"/>
      <c r="E14" s="53"/>
      <c r="F14" s="53"/>
      <c r="G14" s="54"/>
      <c r="H14" s="54"/>
      <c r="I14" s="54"/>
      <c r="J14" s="54"/>
      <c r="K14" s="52"/>
      <c r="L14" s="53"/>
      <c r="M14" s="52"/>
      <c r="N14" s="49"/>
      <c r="O14" s="53"/>
      <c r="P14" s="53"/>
      <c r="Q14" s="53"/>
      <c r="R14" s="53"/>
      <c r="S14" s="53"/>
      <c r="T14" s="54"/>
      <c r="U14" s="54"/>
      <c r="V14" s="54"/>
      <c r="W14" s="54"/>
      <c r="X14" s="54"/>
      <c r="Y14" s="54"/>
      <c r="Z14" s="54"/>
      <c r="AA14" s="54"/>
      <c r="AB14" s="54"/>
      <c r="AC14" s="54"/>
      <c r="AD14" s="54"/>
      <c r="AE14" s="54"/>
      <c r="AF14" s="54"/>
      <c r="AG14" s="54"/>
      <c r="AH14" s="54"/>
      <c r="AI14" s="54"/>
      <c r="AJ14" s="49"/>
      <c r="AK14" s="49"/>
      <c r="AL14" s="49"/>
      <c r="AM14" s="54"/>
      <c r="AN14" s="54"/>
      <c r="AO14" s="54"/>
      <c r="AP14" s="53"/>
      <c r="AQ14" s="53"/>
      <c r="AR14" s="53"/>
      <c r="AS14" s="53"/>
      <c r="AT14" s="53"/>
      <c r="AU14" s="53"/>
      <c r="AV14" s="9"/>
      <c r="AW14" s="8"/>
      <c r="AX14" s="8"/>
      <c r="AZ14" s="107">
        <f t="shared" si="0"/>
        <v>0</v>
      </c>
    </row>
    <row r="15" spans="1:53" x14ac:dyDescent="0.2">
      <c r="A15" s="46"/>
      <c r="B15" s="51"/>
      <c r="C15" s="52"/>
      <c r="D15" s="53"/>
      <c r="E15" s="53"/>
      <c r="F15" s="53"/>
      <c r="G15" s="54"/>
      <c r="H15" s="54"/>
      <c r="I15" s="54"/>
      <c r="J15" s="54"/>
      <c r="K15" s="52"/>
      <c r="L15" s="53"/>
      <c r="M15" s="52"/>
      <c r="N15" s="49"/>
      <c r="O15" s="53"/>
      <c r="P15" s="53"/>
      <c r="Q15" s="53"/>
      <c r="R15" s="53"/>
      <c r="S15" s="53"/>
      <c r="T15" s="54"/>
      <c r="U15" s="54"/>
      <c r="V15" s="54"/>
      <c r="W15" s="54"/>
      <c r="X15" s="54"/>
      <c r="Y15" s="54"/>
      <c r="Z15" s="54"/>
      <c r="AA15" s="54"/>
      <c r="AB15" s="54"/>
      <c r="AC15" s="54"/>
      <c r="AD15" s="54"/>
      <c r="AE15" s="54"/>
      <c r="AF15" s="54"/>
      <c r="AG15" s="54"/>
      <c r="AH15" s="54"/>
      <c r="AI15" s="54"/>
      <c r="AJ15" s="49"/>
      <c r="AK15" s="49"/>
      <c r="AL15" s="49"/>
      <c r="AM15" s="54"/>
      <c r="AN15" s="54"/>
      <c r="AO15" s="54"/>
      <c r="AP15" s="53"/>
      <c r="AQ15" s="53"/>
      <c r="AR15" s="53"/>
      <c r="AS15" s="53"/>
      <c r="AT15" s="53"/>
      <c r="AU15" s="53"/>
      <c r="AV15" s="9"/>
      <c r="AW15" s="8"/>
      <c r="AX15" s="8"/>
      <c r="AZ15" s="107">
        <f t="shared" si="0"/>
        <v>0</v>
      </c>
    </row>
    <row r="16" spans="1:53" ht="21.75" customHeight="1" x14ac:dyDescent="0.2">
      <c r="A16" s="46" t="s">
        <v>66</v>
      </c>
      <c r="B16" s="56" t="s">
        <v>67</v>
      </c>
      <c r="C16" s="114"/>
      <c r="D16" s="56" t="s">
        <v>67</v>
      </c>
      <c r="E16" s="31"/>
      <c r="F16" s="31"/>
      <c r="G16" s="31"/>
      <c r="H16" s="31"/>
      <c r="I16" s="31"/>
      <c r="J16" s="31"/>
      <c r="K16" s="48"/>
      <c r="L16" s="31"/>
      <c r="M16" s="48"/>
      <c r="N16" s="49"/>
      <c r="O16" s="31"/>
      <c r="P16" s="31"/>
      <c r="Q16" s="31"/>
      <c r="R16" s="31"/>
      <c r="S16" s="31"/>
      <c r="T16" s="31"/>
      <c r="U16" s="31"/>
      <c r="V16" s="31"/>
      <c r="W16" s="31"/>
      <c r="X16" s="31"/>
      <c r="Y16" s="31"/>
      <c r="Z16" s="31"/>
      <c r="AA16" s="31"/>
      <c r="AB16" s="31"/>
      <c r="AC16" s="31"/>
      <c r="AD16" s="31"/>
      <c r="AE16" s="31"/>
      <c r="AF16" s="31"/>
      <c r="AG16" s="31"/>
      <c r="AH16" s="31"/>
      <c r="AI16" s="31"/>
      <c r="AJ16" s="49"/>
      <c r="AK16" s="49"/>
      <c r="AL16" s="49"/>
      <c r="AM16" s="31"/>
      <c r="AN16" s="31"/>
      <c r="AO16" s="31"/>
      <c r="AP16" s="57">
        <v>0</v>
      </c>
      <c r="AQ16" s="31"/>
      <c r="AR16" s="31"/>
      <c r="AS16" s="31"/>
      <c r="AT16" s="31"/>
      <c r="AU16" s="31"/>
      <c r="AV16" s="7"/>
      <c r="AW16" s="6"/>
      <c r="AX16" s="6"/>
      <c r="AZ16" s="107">
        <f t="shared" si="0"/>
        <v>0</v>
      </c>
    </row>
    <row r="17" spans="1:54" x14ac:dyDescent="0.2">
      <c r="A17" s="46"/>
      <c r="B17" s="51"/>
      <c r="C17" s="52"/>
      <c r="D17" s="53"/>
      <c r="E17" s="53"/>
      <c r="F17" s="53"/>
      <c r="G17" s="54"/>
      <c r="H17" s="54"/>
      <c r="I17" s="54"/>
      <c r="J17" s="54"/>
      <c r="K17" s="52"/>
      <c r="L17" s="53"/>
      <c r="M17" s="52"/>
      <c r="N17" s="49"/>
      <c r="O17" s="53"/>
      <c r="P17" s="53"/>
      <c r="Q17" s="53"/>
      <c r="R17" s="53"/>
      <c r="S17" s="53"/>
      <c r="T17" s="54"/>
      <c r="U17" s="54"/>
      <c r="V17" s="54"/>
      <c r="W17" s="54"/>
      <c r="X17" s="54"/>
      <c r="Y17" s="54"/>
      <c r="Z17" s="54"/>
      <c r="AA17" s="54"/>
      <c r="AB17" s="54"/>
      <c r="AC17" s="54"/>
      <c r="AD17" s="54"/>
      <c r="AE17" s="54"/>
      <c r="AF17" s="54"/>
      <c r="AG17" s="54"/>
      <c r="AH17" s="54"/>
      <c r="AI17" s="54"/>
      <c r="AJ17" s="113"/>
      <c r="AK17" s="49"/>
      <c r="AL17" s="49"/>
      <c r="AM17" s="54"/>
      <c r="AN17" s="54"/>
      <c r="AO17" s="54"/>
      <c r="AP17" s="53"/>
      <c r="AQ17" s="53"/>
      <c r="AR17" s="53"/>
      <c r="AS17" s="53"/>
      <c r="AT17" s="53"/>
      <c r="AU17" s="53"/>
      <c r="AV17" s="9"/>
      <c r="AW17" s="8"/>
      <c r="AX17" s="8"/>
      <c r="AZ17" s="107">
        <f t="shared" si="0"/>
        <v>0</v>
      </c>
    </row>
    <row r="18" spans="1:54" x14ac:dyDescent="0.2">
      <c r="A18" s="46" t="s">
        <v>118</v>
      </c>
      <c r="B18" s="51" t="s">
        <v>119</v>
      </c>
      <c r="C18" s="52"/>
      <c r="D18" s="51" t="s">
        <v>119</v>
      </c>
      <c r="E18" s="53"/>
      <c r="F18" s="53"/>
      <c r="G18" s="54"/>
      <c r="H18" s="54"/>
      <c r="I18" s="54"/>
      <c r="J18" s="54"/>
      <c r="K18" s="52"/>
      <c r="L18" s="53"/>
      <c r="M18" s="52"/>
      <c r="N18" s="49"/>
      <c r="O18" s="53"/>
      <c r="P18" s="53"/>
      <c r="Q18" s="53"/>
      <c r="R18" s="53"/>
      <c r="S18" s="53"/>
      <c r="T18" s="54"/>
      <c r="U18" s="54"/>
      <c r="V18" s="54"/>
      <c r="W18" s="54"/>
      <c r="X18" s="54"/>
      <c r="Y18" s="54"/>
      <c r="Z18" s="54"/>
      <c r="AA18" s="54"/>
      <c r="AB18" s="54"/>
      <c r="AC18" s="54"/>
      <c r="AD18" s="54"/>
      <c r="AE18" s="54"/>
      <c r="AF18" s="54"/>
      <c r="AG18" s="54"/>
      <c r="AH18" s="54"/>
      <c r="AI18" s="54"/>
      <c r="AJ18" s="63"/>
      <c r="AK18" s="49"/>
      <c r="AL18" s="49"/>
      <c r="AM18" s="54"/>
      <c r="AN18" s="54"/>
      <c r="AO18" s="54"/>
      <c r="AP18" s="55">
        <v>0</v>
      </c>
      <c r="AQ18" s="53"/>
      <c r="AR18" s="53"/>
      <c r="AS18" s="53"/>
      <c r="AT18" s="53"/>
      <c r="AU18" s="53"/>
      <c r="AV18" s="9"/>
      <c r="AW18" s="8"/>
      <c r="AX18" s="8"/>
      <c r="AZ18" s="107">
        <f t="shared" si="0"/>
        <v>0</v>
      </c>
    </row>
    <row r="19" spans="1:54" x14ac:dyDescent="0.2">
      <c r="A19" s="46"/>
      <c r="B19" s="51" t="s">
        <v>65</v>
      </c>
      <c r="C19" s="52"/>
      <c r="D19" s="64"/>
      <c r="E19" s="53"/>
      <c r="F19" s="524" t="s">
        <v>60</v>
      </c>
      <c r="G19" s="525"/>
      <c r="H19" s="525"/>
      <c r="I19" s="525"/>
      <c r="J19" s="525"/>
      <c r="K19" s="525"/>
      <c r="L19" s="525"/>
      <c r="M19" s="525"/>
      <c r="N19" s="525"/>
      <c r="O19" s="526"/>
      <c r="P19" s="53"/>
      <c r="Q19" s="53"/>
      <c r="R19" s="53"/>
      <c r="S19" s="53"/>
      <c r="T19" s="54"/>
      <c r="U19" s="54"/>
      <c r="V19" s="54"/>
      <c r="W19" s="54"/>
      <c r="X19" s="54"/>
      <c r="Y19" s="54"/>
      <c r="Z19" s="54"/>
      <c r="AA19" s="54"/>
      <c r="AB19" s="54"/>
      <c r="AC19" s="54"/>
      <c r="AD19" s="54"/>
      <c r="AE19" s="54"/>
      <c r="AF19" s="54"/>
      <c r="AG19" s="54"/>
      <c r="AH19" s="54"/>
      <c r="AI19" s="54"/>
      <c r="AJ19" s="63"/>
      <c r="AK19" s="49"/>
      <c r="AL19" s="49"/>
      <c r="AM19" s="54"/>
      <c r="AN19" s="54"/>
      <c r="AO19" s="54"/>
      <c r="AP19" s="53"/>
      <c r="AQ19" s="53"/>
      <c r="AR19" s="53"/>
      <c r="AS19" s="53"/>
      <c r="AT19" s="53"/>
      <c r="AU19" s="53"/>
      <c r="AV19" s="9"/>
      <c r="AW19" s="8"/>
      <c r="AX19" s="8"/>
      <c r="AZ19" s="107">
        <f t="shared" si="0"/>
        <v>0</v>
      </c>
    </row>
    <row r="20" spans="1:54" x14ac:dyDescent="0.2">
      <c r="A20" s="46"/>
      <c r="B20" s="51"/>
      <c r="C20" s="52"/>
      <c r="D20" s="53"/>
      <c r="E20" s="53"/>
      <c r="F20" s="53"/>
      <c r="G20" s="54"/>
      <c r="H20" s="54"/>
      <c r="I20" s="54"/>
      <c r="J20" s="54"/>
      <c r="K20" s="52"/>
      <c r="L20" s="53"/>
      <c r="M20" s="52"/>
      <c r="N20" s="49"/>
      <c r="O20" s="53"/>
      <c r="P20" s="53"/>
      <c r="Q20" s="53"/>
      <c r="R20" s="53"/>
      <c r="S20" s="53"/>
      <c r="T20" s="54"/>
      <c r="U20" s="54"/>
      <c r="V20" s="54"/>
      <c r="W20" s="54"/>
      <c r="X20" s="54"/>
      <c r="Y20" s="54"/>
      <c r="Z20" s="54"/>
      <c r="AA20" s="54"/>
      <c r="AB20" s="54"/>
      <c r="AC20" s="54"/>
      <c r="AD20" s="54"/>
      <c r="AE20" s="54"/>
      <c r="AF20" s="54"/>
      <c r="AG20" s="54"/>
      <c r="AH20" s="54"/>
      <c r="AI20" s="54"/>
      <c r="AJ20" s="63"/>
      <c r="AK20" s="49"/>
      <c r="AL20" s="49"/>
      <c r="AM20" s="54"/>
      <c r="AN20" s="54"/>
      <c r="AO20" s="54"/>
      <c r="AP20" s="53"/>
      <c r="AQ20" s="53"/>
      <c r="AR20" s="53"/>
      <c r="AS20" s="53"/>
      <c r="AT20" s="53"/>
      <c r="AU20" s="53"/>
      <c r="AV20" s="9"/>
      <c r="AW20" s="8"/>
      <c r="AX20" s="8"/>
      <c r="AZ20" s="107">
        <f t="shared" si="0"/>
        <v>0</v>
      </c>
    </row>
    <row r="21" spans="1:54" ht="30" x14ac:dyDescent="0.2">
      <c r="A21" s="46" t="s">
        <v>120</v>
      </c>
      <c r="B21" s="51" t="s">
        <v>121</v>
      </c>
      <c r="C21" s="52"/>
      <c r="D21" s="56" t="s">
        <v>121</v>
      </c>
      <c r="E21" s="53"/>
      <c r="F21" s="53"/>
      <c r="G21" s="54"/>
      <c r="H21" s="54"/>
      <c r="I21" s="54"/>
      <c r="J21" s="54"/>
      <c r="K21" s="52"/>
      <c r="L21" s="53"/>
      <c r="M21" s="52"/>
      <c r="N21" s="49"/>
      <c r="O21" s="53"/>
      <c r="P21" s="53"/>
      <c r="Q21" s="53"/>
      <c r="R21" s="53"/>
      <c r="S21" s="53"/>
      <c r="T21" s="54"/>
      <c r="U21" s="54"/>
      <c r="V21" s="54"/>
      <c r="W21" s="54"/>
      <c r="X21" s="54"/>
      <c r="Y21" s="54"/>
      <c r="Z21" s="54"/>
      <c r="AA21" s="54"/>
      <c r="AB21" s="54"/>
      <c r="AC21" s="54"/>
      <c r="AD21" s="54"/>
      <c r="AE21" s="54"/>
      <c r="AF21" s="54"/>
      <c r="AG21" s="54"/>
      <c r="AH21" s="54"/>
      <c r="AI21" s="54"/>
      <c r="AJ21" s="54"/>
      <c r="AK21" s="49"/>
      <c r="AL21" s="49"/>
      <c r="AM21" s="54"/>
      <c r="AN21" s="54"/>
      <c r="AO21" s="54"/>
      <c r="AP21" s="55">
        <v>0</v>
      </c>
      <c r="AQ21" s="53"/>
      <c r="AR21" s="53"/>
      <c r="AS21" s="53"/>
      <c r="AT21" s="53"/>
      <c r="AU21" s="53"/>
      <c r="AV21" s="9"/>
      <c r="AW21" s="8"/>
      <c r="AX21" s="8"/>
      <c r="AY21" s="105" t="s">
        <v>369</v>
      </c>
      <c r="AZ21" s="107">
        <f t="shared" si="0"/>
        <v>0</v>
      </c>
    </row>
    <row r="22" spans="1:54" x14ac:dyDescent="0.2">
      <c r="A22" s="85"/>
      <c r="B22" s="86" t="s">
        <v>65</v>
      </c>
      <c r="C22" s="87"/>
      <c r="D22" s="96"/>
      <c r="E22" s="88"/>
      <c r="F22" s="527" t="s">
        <v>60</v>
      </c>
      <c r="G22" s="527"/>
      <c r="H22" s="527"/>
      <c r="I22" s="527"/>
      <c r="J22" s="527"/>
      <c r="K22" s="527"/>
      <c r="L22" s="527"/>
      <c r="M22" s="527"/>
      <c r="N22" s="527"/>
      <c r="O22" s="527"/>
      <c r="P22" s="88"/>
      <c r="Q22" s="88"/>
      <c r="R22" s="88"/>
      <c r="S22" s="88"/>
      <c r="T22" s="89"/>
      <c r="U22" s="89"/>
      <c r="V22" s="89"/>
      <c r="W22" s="89"/>
      <c r="X22" s="89"/>
      <c r="Y22" s="89"/>
      <c r="Z22" s="89"/>
      <c r="AA22" s="89"/>
      <c r="AB22" s="89"/>
      <c r="AC22" s="89"/>
      <c r="AD22" s="89"/>
      <c r="AE22" s="89"/>
      <c r="AF22" s="89"/>
      <c r="AG22" s="89"/>
      <c r="AH22" s="89"/>
      <c r="AI22" s="89"/>
      <c r="AJ22" s="89"/>
      <c r="AK22" s="90"/>
      <c r="AL22" s="90"/>
      <c r="AM22" s="89"/>
      <c r="AN22" s="89"/>
      <c r="AO22" s="89"/>
      <c r="AP22" s="88"/>
      <c r="AQ22" s="88"/>
      <c r="AR22" s="88"/>
      <c r="AS22" s="88"/>
      <c r="AT22" s="88"/>
      <c r="AU22" s="88"/>
      <c r="AV22" s="9"/>
      <c r="AW22" s="8"/>
      <c r="AX22" s="8"/>
      <c r="AZ22" s="107">
        <f t="shared" si="0"/>
        <v>0</v>
      </c>
    </row>
    <row r="23" spans="1:54" x14ac:dyDescent="0.2">
      <c r="A23" s="65"/>
      <c r="B23" s="66"/>
      <c r="C23" s="67"/>
      <c r="D23" s="68"/>
      <c r="E23" s="68"/>
      <c r="F23" s="68"/>
      <c r="G23" s="69"/>
      <c r="H23" s="69"/>
      <c r="I23" s="69"/>
      <c r="J23" s="69"/>
      <c r="K23" s="67"/>
      <c r="L23" s="68"/>
      <c r="M23" s="67"/>
      <c r="N23" s="70"/>
      <c r="O23" s="68"/>
      <c r="P23" s="68"/>
      <c r="Q23" s="68"/>
      <c r="R23" s="68"/>
      <c r="S23" s="68"/>
      <c r="T23" s="69"/>
      <c r="U23" s="69"/>
      <c r="V23" s="69"/>
      <c r="W23" s="69"/>
      <c r="X23" s="69"/>
      <c r="Y23" s="69"/>
      <c r="Z23" s="69"/>
      <c r="AA23" s="69"/>
      <c r="AB23" s="69"/>
      <c r="AC23" s="69"/>
      <c r="AD23" s="69"/>
      <c r="AE23" s="69"/>
      <c r="AF23" s="69"/>
      <c r="AG23" s="69"/>
      <c r="AH23" s="69"/>
      <c r="AI23" s="69"/>
      <c r="AJ23" s="69"/>
      <c r="AK23" s="70"/>
      <c r="AL23" s="70"/>
      <c r="AM23" s="69"/>
      <c r="AN23" s="69"/>
      <c r="AO23" s="69"/>
      <c r="AP23" s="68"/>
      <c r="AQ23" s="68"/>
      <c r="AR23" s="68"/>
      <c r="AS23" s="68"/>
      <c r="AT23" s="68"/>
      <c r="AU23" s="68"/>
      <c r="AV23" s="9"/>
      <c r="AW23" s="8"/>
      <c r="AX23" s="8"/>
      <c r="AZ23" s="107">
        <f t="shared" si="0"/>
        <v>0</v>
      </c>
    </row>
    <row r="24" spans="1:54" ht="30" x14ac:dyDescent="0.2">
      <c r="A24" s="46" t="s">
        <v>122</v>
      </c>
      <c r="B24" s="51" t="s">
        <v>123</v>
      </c>
      <c r="C24" s="52"/>
      <c r="D24" s="56" t="s">
        <v>123</v>
      </c>
      <c r="E24" s="53"/>
      <c r="F24" s="53"/>
      <c r="G24" s="54"/>
      <c r="H24" s="54"/>
      <c r="I24" s="54"/>
      <c r="J24" s="54"/>
      <c r="K24" s="52"/>
      <c r="L24" s="53"/>
      <c r="M24" s="52"/>
      <c r="N24" s="49"/>
      <c r="O24" s="53"/>
      <c r="P24" s="53"/>
      <c r="Q24" s="53"/>
      <c r="R24" s="53"/>
      <c r="S24" s="53"/>
      <c r="T24" s="54"/>
      <c r="U24" s="54"/>
      <c r="V24" s="54"/>
      <c r="W24" s="54"/>
      <c r="X24" s="54"/>
      <c r="Y24" s="54"/>
      <c r="Z24" s="54"/>
      <c r="AA24" s="54"/>
      <c r="AB24" s="54"/>
      <c r="AC24" s="54"/>
      <c r="AD24" s="54"/>
      <c r="AE24" s="54"/>
      <c r="AF24" s="54"/>
      <c r="AG24" s="54"/>
      <c r="AH24" s="54"/>
      <c r="AI24" s="54"/>
      <c r="AJ24" s="54"/>
      <c r="AK24" s="49"/>
      <c r="AL24" s="49"/>
      <c r="AM24" s="54"/>
      <c r="AN24" s="54"/>
      <c r="AO24" s="54"/>
      <c r="AP24" s="91">
        <f>SUBTOTAL(9,AP25:AP72)</f>
        <v>10513000</v>
      </c>
      <c r="AQ24" s="53"/>
      <c r="AR24" s="53"/>
      <c r="AS24" s="53"/>
      <c r="AT24" s="53"/>
      <c r="AU24" s="125"/>
      <c r="AV24" s="9"/>
      <c r="AW24" s="8"/>
      <c r="AX24" s="8"/>
      <c r="AY24"/>
      <c r="AZ24" s="108"/>
    </row>
    <row r="25" spans="1:54" s="1" customFormat="1" x14ac:dyDescent="0.2">
      <c r="A25" s="85">
        <v>2</v>
      </c>
      <c r="B25" s="86"/>
      <c r="C25" s="87" t="s">
        <v>342</v>
      </c>
      <c r="D25" s="88" t="s">
        <v>146</v>
      </c>
      <c r="E25" s="88" t="s">
        <v>145</v>
      </c>
      <c r="F25" s="88"/>
      <c r="G25" s="89"/>
      <c r="H25" s="89"/>
      <c r="I25" s="89"/>
      <c r="J25" s="89"/>
      <c r="K25" s="87" t="s">
        <v>126</v>
      </c>
      <c r="L25" s="88"/>
      <c r="M25" s="87" t="s">
        <v>137</v>
      </c>
      <c r="N25" s="87">
        <v>1996</v>
      </c>
      <c r="O25" s="88"/>
      <c r="P25" s="88"/>
      <c r="Q25" s="88"/>
      <c r="R25" s="88"/>
      <c r="S25" s="88"/>
      <c r="T25" s="89"/>
      <c r="U25" s="89"/>
      <c r="V25" s="89"/>
      <c r="W25" s="89"/>
      <c r="X25" s="89"/>
      <c r="Y25" s="89"/>
      <c r="Z25" s="89"/>
      <c r="AA25" s="89"/>
      <c r="AB25" s="89"/>
      <c r="AC25" s="89"/>
      <c r="AD25" s="89"/>
      <c r="AE25" s="89"/>
      <c r="AF25" s="89"/>
      <c r="AG25" s="89"/>
      <c r="AH25" s="89"/>
      <c r="AI25" s="89"/>
      <c r="AJ25" s="89"/>
      <c r="AK25" s="87" t="s">
        <v>75</v>
      </c>
      <c r="AL25" s="87">
        <v>1996</v>
      </c>
      <c r="AM25" s="89"/>
      <c r="AN25" s="89"/>
      <c r="AO25" s="89"/>
      <c r="AP25" s="149">
        <v>390000</v>
      </c>
      <c r="AQ25" s="87" t="s">
        <v>77</v>
      </c>
      <c r="AR25" s="88" t="s">
        <v>138</v>
      </c>
      <c r="AS25" s="88" t="s">
        <v>103</v>
      </c>
      <c r="AT25" s="88" t="s">
        <v>139</v>
      </c>
      <c r="AU25" s="88" t="s">
        <v>146</v>
      </c>
      <c r="AV25" s="9" t="s">
        <v>139</v>
      </c>
      <c r="AW25" s="8"/>
      <c r="AX25" s="8"/>
      <c r="AY25" s="151" t="s">
        <v>77</v>
      </c>
      <c r="AZ25" s="152" t="str">
        <f t="shared" si="0"/>
        <v>0</v>
      </c>
      <c r="BA25" s="153"/>
      <c r="BB25" s="154"/>
    </row>
    <row r="26" spans="1:54" s="1" customFormat="1" x14ac:dyDescent="0.2">
      <c r="A26" s="85">
        <v>3</v>
      </c>
      <c r="B26" s="86"/>
      <c r="C26" s="87" t="s">
        <v>346</v>
      </c>
      <c r="D26" s="88" t="s">
        <v>147</v>
      </c>
      <c r="E26" s="88" t="s">
        <v>125</v>
      </c>
      <c r="F26" s="88"/>
      <c r="G26" s="89"/>
      <c r="H26" s="89"/>
      <c r="I26" s="89"/>
      <c r="J26" s="89"/>
      <c r="K26" s="87" t="s">
        <v>126</v>
      </c>
      <c r="L26" s="88"/>
      <c r="M26" s="87" t="s">
        <v>137</v>
      </c>
      <c r="N26" s="87">
        <v>1999</v>
      </c>
      <c r="O26" s="88"/>
      <c r="P26" s="88"/>
      <c r="Q26" s="88"/>
      <c r="R26" s="88"/>
      <c r="S26" s="88"/>
      <c r="T26" s="89"/>
      <c r="U26" s="89"/>
      <c r="V26" s="89"/>
      <c r="W26" s="89"/>
      <c r="X26" s="89"/>
      <c r="Y26" s="89"/>
      <c r="Z26" s="89"/>
      <c r="AA26" s="89"/>
      <c r="AB26" s="89"/>
      <c r="AC26" s="89"/>
      <c r="AD26" s="89"/>
      <c r="AE26" s="89"/>
      <c r="AF26" s="89"/>
      <c r="AG26" s="89"/>
      <c r="AH26" s="89"/>
      <c r="AI26" s="89"/>
      <c r="AJ26" s="89"/>
      <c r="AK26" s="87" t="s">
        <v>75</v>
      </c>
      <c r="AL26" s="87">
        <v>1999</v>
      </c>
      <c r="AM26" s="89"/>
      <c r="AN26" s="89"/>
      <c r="AO26" s="89"/>
      <c r="AP26" s="149">
        <v>500000</v>
      </c>
      <c r="AQ26" s="87" t="s">
        <v>77</v>
      </c>
      <c r="AR26" s="88" t="s">
        <v>148</v>
      </c>
      <c r="AS26" s="88" t="s">
        <v>103</v>
      </c>
      <c r="AT26" s="88" t="s">
        <v>132</v>
      </c>
      <c r="AU26" s="87" t="s">
        <v>77</v>
      </c>
      <c r="AV26" s="9" t="s">
        <v>132</v>
      </c>
      <c r="AW26" s="8"/>
      <c r="AX26" s="8"/>
      <c r="AY26" s="153"/>
      <c r="AZ26" s="152" t="str">
        <f t="shared" si="0"/>
        <v>0</v>
      </c>
      <c r="BA26" s="153"/>
      <c r="BB26" s="154"/>
    </row>
    <row r="27" spans="1:54" s="1" customFormat="1" x14ac:dyDescent="0.2">
      <c r="A27" s="85">
        <v>4</v>
      </c>
      <c r="B27" s="86"/>
      <c r="C27" s="126" t="s">
        <v>340</v>
      </c>
      <c r="D27" s="88" t="s">
        <v>135</v>
      </c>
      <c r="E27" s="88" t="s">
        <v>149</v>
      </c>
      <c r="F27" s="155" t="s">
        <v>339</v>
      </c>
      <c r="G27" s="89"/>
      <c r="H27" s="89"/>
      <c r="I27" s="89"/>
      <c r="J27" s="89"/>
      <c r="K27" s="87" t="s">
        <v>126</v>
      </c>
      <c r="L27" s="88"/>
      <c r="M27" s="87" t="s">
        <v>150</v>
      </c>
      <c r="N27" s="87">
        <v>2000</v>
      </c>
      <c r="O27" s="88"/>
      <c r="P27" s="88"/>
      <c r="Q27" s="88"/>
      <c r="R27" s="88"/>
      <c r="S27" s="88"/>
      <c r="T27" s="89"/>
      <c r="U27" s="89"/>
      <c r="V27" s="89"/>
      <c r="W27" s="89"/>
      <c r="X27" s="89"/>
      <c r="Y27" s="89"/>
      <c r="Z27" s="89"/>
      <c r="AA27" s="89"/>
      <c r="AB27" s="89"/>
      <c r="AC27" s="89"/>
      <c r="AD27" s="89"/>
      <c r="AE27" s="89"/>
      <c r="AF27" s="89"/>
      <c r="AG27" s="89"/>
      <c r="AH27" s="89"/>
      <c r="AI27" s="89"/>
      <c r="AJ27" s="89"/>
      <c r="AK27" s="87" t="s">
        <v>75</v>
      </c>
      <c r="AL27" s="87">
        <v>2000</v>
      </c>
      <c r="AM27" s="89"/>
      <c r="AN27" s="89"/>
      <c r="AO27" s="89"/>
      <c r="AP27" s="156">
        <v>487500</v>
      </c>
      <c r="AQ27" s="87" t="s">
        <v>151</v>
      </c>
      <c r="AR27" s="88" t="s">
        <v>128</v>
      </c>
      <c r="AS27" s="88" t="s">
        <v>103</v>
      </c>
      <c r="AT27" s="88" t="s">
        <v>108</v>
      </c>
      <c r="AU27" s="88" t="s">
        <v>135</v>
      </c>
      <c r="AV27" s="9" t="s">
        <v>103</v>
      </c>
      <c r="AW27" s="8"/>
      <c r="AX27" s="8"/>
      <c r="AY27" s="151" t="s">
        <v>151</v>
      </c>
      <c r="AZ27" s="152" t="str">
        <f t="shared" si="0"/>
        <v>0</v>
      </c>
      <c r="BA27" s="153"/>
      <c r="BB27" s="154"/>
    </row>
    <row r="28" spans="1:54" s="1" customFormat="1" x14ac:dyDescent="0.2">
      <c r="A28" s="85">
        <v>9</v>
      </c>
      <c r="B28" s="86"/>
      <c r="C28" s="126" t="s">
        <v>347</v>
      </c>
      <c r="D28" s="88" t="s">
        <v>166</v>
      </c>
      <c r="E28" s="88" t="s">
        <v>167</v>
      </c>
      <c r="F28" s="88"/>
      <c r="G28" s="89"/>
      <c r="H28" s="89"/>
      <c r="I28" s="89"/>
      <c r="J28" s="89"/>
      <c r="K28" s="87" t="s">
        <v>126</v>
      </c>
      <c r="L28" s="88"/>
      <c r="M28" s="87" t="s">
        <v>168</v>
      </c>
      <c r="N28" s="87">
        <v>2000</v>
      </c>
      <c r="O28" s="88"/>
      <c r="P28" s="88"/>
      <c r="Q28" s="88"/>
      <c r="R28" s="88"/>
      <c r="S28" s="88"/>
      <c r="T28" s="89"/>
      <c r="U28" s="89"/>
      <c r="V28" s="89"/>
      <c r="W28" s="89"/>
      <c r="X28" s="89"/>
      <c r="Y28" s="89"/>
      <c r="Z28" s="89"/>
      <c r="AA28" s="89"/>
      <c r="AB28" s="89"/>
      <c r="AC28" s="89"/>
      <c r="AD28" s="89"/>
      <c r="AE28" s="89"/>
      <c r="AF28" s="89"/>
      <c r="AG28" s="89"/>
      <c r="AH28" s="89"/>
      <c r="AI28" s="89"/>
      <c r="AJ28" s="89"/>
      <c r="AK28" s="87" t="s">
        <v>75</v>
      </c>
      <c r="AL28" s="87">
        <v>2000</v>
      </c>
      <c r="AM28" s="89"/>
      <c r="AN28" s="89"/>
      <c r="AO28" s="89"/>
      <c r="AP28" s="156">
        <v>45000</v>
      </c>
      <c r="AQ28" s="87" t="s">
        <v>77</v>
      </c>
      <c r="AR28" s="88" t="s">
        <v>128</v>
      </c>
      <c r="AS28" s="88" t="s">
        <v>103</v>
      </c>
      <c r="AT28" s="88" t="s">
        <v>108</v>
      </c>
      <c r="AU28" s="87" t="s">
        <v>77</v>
      </c>
      <c r="AV28" s="9" t="s">
        <v>169</v>
      </c>
      <c r="AW28" s="8"/>
      <c r="AX28" s="8"/>
      <c r="AY28" s="153" t="s">
        <v>371</v>
      </c>
      <c r="AZ28" s="152">
        <f t="shared" si="0"/>
        <v>45000</v>
      </c>
      <c r="BA28" s="153"/>
      <c r="BB28" s="154"/>
    </row>
    <row r="29" spans="1:54" s="1" customFormat="1" x14ac:dyDescent="0.2">
      <c r="A29" s="85">
        <v>10</v>
      </c>
      <c r="B29" s="86"/>
      <c r="C29" s="126" t="s">
        <v>340</v>
      </c>
      <c r="D29" s="88" t="s">
        <v>135</v>
      </c>
      <c r="E29" s="88" t="s">
        <v>136</v>
      </c>
      <c r="F29" s="155" t="s">
        <v>339</v>
      </c>
      <c r="G29" s="89"/>
      <c r="H29" s="89"/>
      <c r="I29" s="89"/>
      <c r="J29" s="89"/>
      <c r="K29" s="87" t="s">
        <v>126</v>
      </c>
      <c r="L29" s="88"/>
      <c r="M29" s="87" t="s">
        <v>170</v>
      </c>
      <c r="N29" s="87">
        <v>2000</v>
      </c>
      <c r="O29" s="88"/>
      <c r="P29" s="88"/>
      <c r="Q29" s="88"/>
      <c r="R29" s="88"/>
      <c r="S29" s="88"/>
      <c r="T29" s="89"/>
      <c r="U29" s="89"/>
      <c r="V29" s="89"/>
      <c r="W29" s="89"/>
      <c r="X29" s="89"/>
      <c r="Y29" s="89"/>
      <c r="Z29" s="89"/>
      <c r="AA29" s="89"/>
      <c r="AB29" s="89"/>
      <c r="AC29" s="89"/>
      <c r="AD29" s="89"/>
      <c r="AE29" s="89"/>
      <c r="AF29" s="89"/>
      <c r="AG29" s="89"/>
      <c r="AH29" s="89"/>
      <c r="AI29" s="89"/>
      <c r="AJ29" s="89"/>
      <c r="AK29" s="87" t="s">
        <v>75</v>
      </c>
      <c r="AL29" s="87">
        <v>2000</v>
      </c>
      <c r="AM29" s="89"/>
      <c r="AN29" s="89"/>
      <c r="AO29" s="89"/>
      <c r="AP29" s="156">
        <v>450000</v>
      </c>
      <c r="AQ29" s="87" t="s">
        <v>77</v>
      </c>
      <c r="AR29" s="88" t="s">
        <v>128</v>
      </c>
      <c r="AS29" s="88" t="s">
        <v>103</v>
      </c>
      <c r="AT29" s="88" t="s">
        <v>108</v>
      </c>
      <c r="AU29" s="88" t="s">
        <v>135</v>
      </c>
      <c r="AV29" s="9" t="s">
        <v>169</v>
      </c>
      <c r="AW29" s="8"/>
      <c r="AX29" s="8"/>
      <c r="AY29" s="151" t="s">
        <v>77</v>
      </c>
      <c r="AZ29" s="152" t="str">
        <f t="shared" si="0"/>
        <v>0</v>
      </c>
      <c r="BA29" s="153"/>
      <c r="BB29" s="154"/>
    </row>
    <row r="30" spans="1:54" s="1" customFormat="1" x14ac:dyDescent="0.2">
      <c r="A30" s="85">
        <v>13</v>
      </c>
      <c r="B30" s="86"/>
      <c r="C30" s="75" t="s">
        <v>372</v>
      </c>
      <c r="D30" s="88" t="s">
        <v>140</v>
      </c>
      <c r="E30" s="88" t="s">
        <v>171</v>
      </c>
      <c r="F30" s="88"/>
      <c r="G30" s="89"/>
      <c r="H30" s="89"/>
      <c r="I30" s="89"/>
      <c r="J30" s="89"/>
      <c r="K30" s="87" t="s">
        <v>126</v>
      </c>
      <c r="L30" s="88"/>
      <c r="M30" s="87" t="s">
        <v>137</v>
      </c>
      <c r="N30" s="87">
        <v>2000</v>
      </c>
      <c r="O30" s="88"/>
      <c r="P30" s="88"/>
      <c r="Q30" s="88"/>
      <c r="R30" s="88"/>
      <c r="S30" s="88"/>
      <c r="T30" s="89"/>
      <c r="U30" s="89"/>
      <c r="V30" s="89"/>
      <c r="W30" s="89"/>
      <c r="X30" s="89"/>
      <c r="Y30" s="89"/>
      <c r="Z30" s="89"/>
      <c r="AA30" s="89"/>
      <c r="AB30" s="89"/>
      <c r="AC30" s="89"/>
      <c r="AD30" s="89"/>
      <c r="AE30" s="89"/>
      <c r="AF30" s="89"/>
      <c r="AG30" s="89"/>
      <c r="AH30" s="89"/>
      <c r="AI30" s="89"/>
      <c r="AJ30" s="89"/>
      <c r="AK30" s="87" t="s">
        <v>75</v>
      </c>
      <c r="AL30" s="87">
        <v>2000</v>
      </c>
      <c r="AM30" s="89"/>
      <c r="AN30" s="89"/>
      <c r="AO30" s="89"/>
      <c r="AP30" s="156">
        <v>450000</v>
      </c>
      <c r="AQ30" s="87" t="s">
        <v>151</v>
      </c>
      <c r="AR30" s="88" t="s">
        <v>128</v>
      </c>
      <c r="AS30" s="88" t="s">
        <v>103</v>
      </c>
      <c r="AT30" s="88" t="s">
        <v>108</v>
      </c>
      <c r="AU30" s="87" t="s">
        <v>151</v>
      </c>
      <c r="AV30" s="9" t="s">
        <v>169</v>
      </c>
      <c r="AW30" s="8"/>
      <c r="AX30" s="8"/>
      <c r="AY30" s="153"/>
      <c r="AZ30" s="152" t="str">
        <f t="shared" si="0"/>
        <v>0</v>
      </c>
      <c r="BA30" s="153"/>
      <c r="BB30" s="154"/>
    </row>
    <row r="31" spans="1:54" s="1" customFormat="1" x14ac:dyDescent="0.2">
      <c r="A31" s="85">
        <v>14</v>
      </c>
      <c r="B31" s="86"/>
      <c r="C31" s="126" t="s">
        <v>344</v>
      </c>
      <c r="D31" s="88" t="s">
        <v>172</v>
      </c>
      <c r="E31" s="88" t="s">
        <v>173</v>
      </c>
      <c r="F31" s="88"/>
      <c r="G31" s="89"/>
      <c r="H31" s="89"/>
      <c r="I31" s="89"/>
      <c r="J31" s="89"/>
      <c r="K31" s="87" t="s">
        <v>174</v>
      </c>
      <c r="L31" s="88"/>
      <c r="M31" s="87" t="s">
        <v>175</v>
      </c>
      <c r="N31" s="87">
        <v>2000</v>
      </c>
      <c r="O31" s="88"/>
      <c r="P31" s="88"/>
      <c r="Q31" s="88"/>
      <c r="R31" s="88"/>
      <c r="S31" s="88"/>
      <c r="T31" s="89"/>
      <c r="U31" s="89"/>
      <c r="V31" s="89"/>
      <c r="W31" s="89"/>
      <c r="X31" s="89"/>
      <c r="Y31" s="89"/>
      <c r="Z31" s="89"/>
      <c r="AA31" s="89"/>
      <c r="AB31" s="89"/>
      <c r="AC31" s="89"/>
      <c r="AD31" s="89"/>
      <c r="AE31" s="89"/>
      <c r="AF31" s="89"/>
      <c r="AG31" s="89"/>
      <c r="AH31" s="89"/>
      <c r="AI31" s="89"/>
      <c r="AJ31" s="89"/>
      <c r="AK31" s="87" t="s">
        <v>75</v>
      </c>
      <c r="AL31" s="87">
        <v>2000</v>
      </c>
      <c r="AM31" s="89"/>
      <c r="AN31" s="89"/>
      <c r="AO31" s="89"/>
      <c r="AP31" s="156">
        <v>262500</v>
      </c>
      <c r="AQ31" s="87" t="s">
        <v>77</v>
      </c>
      <c r="AR31" s="88" t="s">
        <v>128</v>
      </c>
      <c r="AS31" s="88" t="s">
        <v>103</v>
      </c>
      <c r="AT31" s="88" t="s">
        <v>164</v>
      </c>
      <c r="AU31" s="87" t="s">
        <v>77</v>
      </c>
      <c r="AV31" s="9" t="s">
        <v>165</v>
      </c>
      <c r="AW31" s="8"/>
      <c r="AX31" s="8"/>
      <c r="AY31" s="153" t="s">
        <v>371</v>
      </c>
      <c r="AZ31" s="152">
        <f t="shared" si="0"/>
        <v>262500</v>
      </c>
      <c r="BA31" s="153"/>
      <c r="BB31" s="154"/>
    </row>
    <row r="32" spans="1:54" s="1" customFormat="1" ht="15" customHeight="1" x14ac:dyDescent="0.2">
      <c r="A32" s="85">
        <v>19</v>
      </c>
      <c r="B32" s="86"/>
      <c r="C32" s="157" t="s">
        <v>355</v>
      </c>
      <c r="D32" s="88" t="s">
        <v>152</v>
      </c>
      <c r="E32" s="88" t="s">
        <v>153</v>
      </c>
      <c r="F32" s="88"/>
      <c r="G32" s="89"/>
      <c r="H32" s="89"/>
      <c r="I32" s="89"/>
      <c r="J32" s="89"/>
      <c r="K32" s="87" t="s">
        <v>126</v>
      </c>
      <c r="L32" s="88"/>
      <c r="M32" s="87" t="s">
        <v>180</v>
      </c>
      <c r="N32" s="87">
        <v>2000</v>
      </c>
      <c r="O32" s="88"/>
      <c r="P32" s="88"/>
      <c r="Q32" s="88"/>
      <c r="R32" s="88"/>
      <c r="S32" s="88"/>
      <c r="T32" s="89"/>
      <c r="U32" s="89"/>
      <c r="V32" s="89"/>
      <c r="W32" s="89"/>
      <c r="X32" s="89"/>
      <c r="Y32" s="89"/>
      <c r="Z32" s="89"/>
      <c r="AA32" s="89"/>
      <c r="AB32" s="89"/>
      <c r="AC32" s="89"/>
      <c r="AD32" s="89"/>
      <c r="AE32" s="89"/>
      <c r="AF32" s="89"/>
      <c r="AG32" s="89"/>
      <c r="AH32" s="89"/>
      <c r="AI32" s="89"/>
      <c r="AJ32" s="89"/>
      <c r="AK32" s="87" t="s">
        <v>75</v>
      </c>
      <c r="AL32" s="87">
        <v>2000</v>
      </c>
      <c r="AM32" s="89"/>
      <c r="AN32" s="89"/>
      <c r="AO32" s="89"/>
      <c r="AP32" s="156">
        <v>455000</v>
      </c>
      <c r="AQ32" s="87" t="s">
        <v>77</v>
      </c>
      <c r="AR32" s="88" t="s">
        <v>128</v>
      </c>
      <c r="AS32" s="88" t="s">
        <v>103</v>
      </c>
      <c r="AT32" s="88" t="s">
        <v>108</v>
      </c>
      <c r="AU32" s="88" t="s">
        <v>152</v>
      </c>
      <c r="AV32" s="9" t="s">
        <v>177</v>
      </c>
      <c r="AW32" s="8"/>
      <c r="AX32" s="8"/>
      <c r="AY32" s="151" t="s">
        <v>77</v>
      </c>
      <c r="AZ32" s="152" t="str">
        <f t="shared" si="0"/>
        <v>0</v>
      </c>
      <c r="BA32" s="153"/>
      <c r="BB32" s="154"/>
    </row>
    <row r="33" spans="1:54" s="1" customFormat="1" ht="15" customHeight="1" x14ac:dyDescent="0.2">
      <c r="A33" s="85">
        <v>20</v>
      </c>
      <c r="B33" s="86"/>
      <c r="C33" s="75" t="s">
        <v>341</v>
      </c>
      <c r="D33" s="88" t="s">
        <v>181</v>
      </c>
      <c r="E33" s="88" t="s">
        <v>145</v>
      </c>
      <c r="F33" s="88"/>
      <c r="G33" s="89"/>
      <c r="H33" s="89"/>
      <c r="I33" s="89"/>
      <c r="J33" s="89"/>
      <c r="K33" s="87" t="s">
        <v>126</v>
      </c>
      <c r="L33" s="88"/>
      <c r="M33" s="87" t="s">
        <v>157</v>
      </c>
      <c r="N33" s="87">
        <v>2000</v>
      </c>
      <c r="O33" s="88"/>
      <c r="P33" s="88"/>
      <c r="Q33" s="88"/>
      <c r="R33" s="88"/>
      <c r="S33" s="88"/>
      <c r="T33" s="89"/>
      <c r="U33" s="89"/>
      <c r="V33" s="89"/>
      <c r="W33" s="89"/>
      <c r="X33" s="89"/>
      <c r="Y33" s="89"/>
      <c r="Z33" s="89"/>
      <c r="AA33" s="89"/>
      <c r="AB33" s="89"/>
      <c r="AC33" s="89"/>
      <c r="AD33" s="89"/>
      <c r="AE33" s="89"/>
      <c r="AF33" s="89"/>
      <c r="AG33" s="89"/>
      <c r="AH33" s="89"/>
      <c r="AI33" s="89"/>
      <c r="AJ33" s="89"/>
      <c r="AK33" s="87" t="s">
        <v>75</v>
      </c>
      <c r="AL33" s="87">
        <v>2000</v>
      </c>
      <c r="AM33" s="89"/>
      <c r="AN33" s="89"/>
      <c r="AO33" s="89"/>
      <c r="AP33" s="156">
        <v>90000</v>
      </c>
      <c r="AQ33" s="87" t="s">
        <v>151</v>
      </c>
      <c r="AR33" s="88" t="s">
        <v>128</v>
      </c>
      <c r="AS33" s="88" t="s">
        <v>103</v>
      </c>
      <c r="AT33" s="88" t="s">
        <v>108</v>
      </c>
      <c r="AU33" s="87" t="s">
        <v>151</v>
      </c>
      <c r="AV33" s="9" t="s">
        <v>177</v>
      </c>
      <c r="AW33" s="8"/>
      <c r="AX33" s="8"/>
      <c r="AY33" s="153" t="s">
        <v>371</v>
      </c>
      <c r="AZ33" s="152">
        <f t="shared" si="0"/>
        <v>90000</v>
      </c>
      <c r="BA33" s="153"/>
      <c r="BB33" s="154"/>
    </row>
    <row r="34" spans="1:54" s="1" customFormat="1" ht="15" customHeight="1" x14ac:dyDescent="0.2">
      <c r="A34" s="85">
        <v>21</v>
      </c>
      <c r="B34" s="86"/>
      <c r="C34" s="157" t="s">
        <v>355</v>
      </c>
      <c r="D34" s="88" t="s">
        <v>152</v>
      </c>
      <c r="E34" s="88" t="s">
        <v>153</v>
      </c>
      <c r="F34" s="88"/>
      <c r="G34" s="89"/>
      <c r="H34" s="89"/>
      <c r="I34" s="89"/>
      <c r="J34" s="89"/>
      <c r="K34" s="87" t="s">
        <v>126</v>
      </c>
      <c r="L34" s="88"/>
      <c r="M34" s="87" t="s">
        <v>180</v>
      </c>
      <c r="N34" s="87">
        <v>2000</v>
      </c>
      <c r="O34" s="88"/>
      <c r="P34" s="88"/>
      <c r="Q34" s="88"/>
      <c r="R34" s="88"/>
      <c r="S34" s="88"/>
      <c r="T34" s="89"/>
      <c r="U34" s="89"/>
      <c r="V34" s="89"/>
      <c r="W34" s="89"/>
      <c r="X34" s="89"/>
      <c r="Y34" s="89"/>
      <c r="Z34" s="89"/>
      <c r="AA34" s="89"/>
      <c r="AB34" s="89"/>
      <c r="AC34" s="89"/>
      <c r="AD34" s="89"/>
      <c r="AE34" s="89"/>
      <c r="AF34" s="89"/>
      <c r="AG34" s="89"/>
      <c r="AH34" s="89"/>
      <c r="AI34" s="89"/>
      <c r="AJ34" s="89"/>
      <c r="AK34" s="87" t="s">
        <v>75</v>
      </c>
      <c r="AL34" s="87">
        <v>2000</v>
      </c>
      <c r="AM34" s="89"/>
      <c r="AN34" s="89"/>
      <c r="AO34" s="89"/>
      <c r="AP34" s="156">
        <v>192500</v>
      </c>
      <c r="AQ34" s="87" t="s">
        <v>77</v>
      </c>
      <c r="AR34" s="88" t="s">
        <v>128</v>
      </c>
      <c r="AS34" s="88" t="s">
        <v>103</v>
      </c>
      <c r="AT34" s="88" t="s">
        <v>108</v>
      </c>
      <c r="AU34" s="88" t="s">
        <v>152</v>
      </c>
      <c r="AV34" s="9" t="s">
        <v>177</v>
      </c>
      <c r="AW34" s="8"/>
      <c r="AX34" s="8"/>
      <c r="AY34" s="151" t="s">
        <v>77</v>
      </c>
      <c r="AZ34" s="152">
        <f t="shared" si="0"/>
        <v>192500</v>
      </c>
      <c r="BA34" s="153"/>
      <c r="BB34" s="154"/>
    </row>
    <row r="35" spans="1:54" s="1" customFormat="1" x14ac:dyDescent="0.2">
      <c r="A35" s="85">
        <v>22</v>
      </c>
      <c r="B35" s="86"/>
      <c r="C35" s="126" t="s">
        <v>344</v>
      </c>
      <c r="D35" s="88" t="s">
        <v>172</v>
      </c>
      <c r="E35" s="88" t="s">
        <v>173</v>
      </c>
      <c r="F35" s="88"/>
      <c r="G35" s="89"/>
      <c r="H35" s="89"/>
      <c r="I35" s="89"/>
      <c r="J35" s="89"/>
      <c r="K35" s="87" t="s">
        <v>174</v>
      </c>
      <c r="L35" s="88"/>
      <c r="M35" s="87" t="s">
        <v>180</v>
      </c>
      <c r="N35" s="87">
        <v>2000</v>
      </c>
      <c r="O35" s="88"/>
      <c r="P35" s="88"/>
      <c r="Q35" s="88"/>
      <c r="R35" s="88"/>
      <c r="S35" s="88"/>
      <c r="T35" s="89"/>
      <c r="U35" s="89"/>
      <c r="V35" s="89"/>
      <c r="W35" s="89"/>
      <c r="X35" s="89"/>
      <c r="Y35" s="89"/>
      <c r="Z35" s="89"/>
      <c r="AA35" s="89"/>
      <c r="AB35" s="89"/>
      <c r="AC35" s="89"/>
      <c r="AD35" s="89"/>
      <c r="AE35" s="89"/>
      <c r="AF35" s="89"/>
      <c r="AG35" s="89"/>
      <c r="AH35" s="89"/>
      <c r="AI35" s="89"/>
      <c r="AJ35" s="89"/>
      <c r="AK35" s="87" t="s">
        <v>75</v>
      </c>
      <c r="AL35" s="87">
        <v>2000</v>
      </c>
      <c r="AM35" s="89"/>
      <c r="AN35" s="89"/>
      <c r="AO35" s="89"/>
      <c r="AP35" s="156">
        <v>113750</v>
      </c>
      <c r="AQ35" s="87" t="s">
        <v>77</v>
      </c>
      <c r="AR35" s="88" t="s">
        <v>128</v>
      </c>
      <c r="AS35" s="88" t="s">
        <v>103</v>
      </c>
      <c r="AT35" s="88" t="s">
        <v>108</v>
      </c>
      <c r="AU35" s="87" t="s">
        <v>77</v>
      </c>
      <c r="AV35" s="9" t="s">
        <v>177</v>
      </c>
      <c r="AW35" s="8"/>
      <c r="AX35" s="8"/>
      <c r="AY35" s="153" t="s">
        <v>371</v>
      </c>
      <c r="AZ35" s="152">
        <f t="shared" si="0"/>
        <v>113750</v>
      </c>
      <c r="BA35" s="153"/>
      <c r="BB35" s="154"/>
    </row>
    <row r="36" spans="1:54" s="1" customFormat="1" x14ac:dyDescent="0.2">
      <c r="A36" s="85">
        <v>24</v>
      </c>
      <c r="B36" s="86"/>
      <c r="C36" s="158" t="s">
        <v>373</v>
      </c>
      <c r="D36" s="88" t="s">
        <v>190</v>
      </c>
      <c r="E36" s="88" t="s">
        <v>191</v>
      </c>
      <c r="F36" s="88"/>
      <c r="G36" s="89"/>
      <c r="H36" s="89"/>
      <c r="I36" s="89"/>
      <c r="J36" s="89"/>
      <c r="K36" s="87" t="s">
        <v>192</v>
      </c>
      <c r="L36" s="88"/>
      <c r="M36" s="87" t="s">
        <v>163</v>
      </c>
      <c r="N36" s="87">
        <v>2000</v>
      </c>
      <c r="O36" s="88"/>
      <c r="P36" s="88"/>
      <c r="Q36" s="88"/>
      <c r="R36" s="88"/>
      <c r="S36" s="88"/>
      <c r="T36" s="89"/>
      <c r="U36" s="89"/>
      <c r="V36" s="89"/>
      <c r="W36" s="89"/>
      <c r="X36" s="89"/>
      <c r="Y36" s="89"/>
      <c r="Z36" s="89"/>
      <c r="AA36" s="89"/>
      <c r="AB36" s="89"/>
      <c r="AC36" s="89"/>
      <c r="AD36" s="89"/>
      <c r="AE36" s="89"/>
      <c r="AF36" s="89"/>
      <c r="AG36" s="89"/>
      <c r="AH36" s="89"/>
      <c r="AI36" s="89"/>
      <c r="AJ36" s="89"/>
      <c r="AK36" s="87" t="s">
        <v>75</v>
      </c>
      <c r="AL36" s="87">
        <v>2000</v>
      </c>
      <c r="AM36" s="89"/>
      <c r="AN36" s="89"/>
      <c r="AO36" s="89"/>
      <c r="AP36" s="156">
        <v>280000</v>
      </c>
      <c r="AQ36" s="87" t="s">
        <v>77</v>
      </c>
      <c r="AR36" s="88" t="s">
        <v>128</v>
      </c>
      <c r="AS36" s="88" t="s">
        <v>103</v>
      </c>
      <c r="AT36" s="88" t="s">
        <v>164</v>
      </c>
      <c r="AU36" s="87" t="s">
        <v>77</v>
      </c>
      <c r="AV36" s="9" t="s">
        <v>128</v>
      </c>
      <c r="AW36" s="8"/>
      <c r="AX36" s="8"/>
      <c r="AY36" s="153" t="s">
        <v>371</v>
      </c>
      <c r="AZ36" s="152">
        <f t="shared" si="0"/>
        <v>280000</v>
      </c>
      <c r="BA36" s="153"/>
      <c r="BB36" s="154"/>
    </row>
    <row r="37" spans="1:54" s="1" customFormat="1" x14ac:dyDescent="0.2">
      <c r="A37" s="85">
        <v>25</v>
      </c>
      <c r="B37" s="86"/>
      <c r="C37" s="126" t="s">
        <v>344</v>
      </c>
      <c r="D37" s="88" t="s">
        <v>172</v>
      </c>
      <c r="E37" s="88" t="s">
        <v>173</v>
      </c>
      <c r="F37" s="88"/>
      <c r="G37" s="89"/>
      <c r="H37" s="89"/>
      <c r="I37" s="89"/>
      <c r="J37" s="89"/>
      <c r="K37" s="87" t="s">
        <v>174</v>
      </c>
      <c r="L37" s="88"/>
      <c r="M37" s="87" t="s">
        <v>180</v>
      </c>
      <c r="N37" s="87">
        <v>2000</v>
      </c>
      <c r="O37" s="88"/>
      <c r="P37" s="88"/>
      <c r="Q37" s="88"/>
      <c r="R37" s="88"/>
      <c r="S37" s="88"/>
      <c r="T37" s="89"/>
      <c r="U37" s="89"/>
      <c r="V37" s="89"/>
      <c r="W37" s="89"/>
      <c r="X37" s="89"/>
      <c r="Y37" s="89"/>
      <c r="Z37" s="89"/>
      <c r="AA37" s="89"/>
      <c r="AB37" s="89"/>
      <c r="AC37" s="89"/>
      <c r="AD37" s="89"/>
      <c r="AE37" s="89"/>
      <c r="AF37" s="89"/>
      <c r="AG37" s="89"/>
      <c r="AH37" s="89"/>
      <c r="AI37" s="89"/>
      <c r="AJ37" s="89"/>
      <c r="AK37" s="87" t="s">
        <v>75</v>
      </c>
      <c r="AL37" s="87">
        <v>2000</v>
      </c>
      <c r="AM37" s="89"/>
      <c r="AN37" s="89"/>
      <c r="AO37" s="89"/>
      <c r="AP37" s="156">
        <v>113750</v>
      </c>
      <c r="AQ37" s="87" t="s">
        <v>77</v>
      </c>
      <c r="AR37" s="88" t="s">
        <v>128</v>
      </c>
      <c r="AS37" s="88" t="s">
        <v>103</v>
      </c>
      <c r="AT37" s="88" t="s">
        <v>164</v>
      </c>
      <c r="AU37" s="87" t="s">
        <v>77</v>
      </c>
      <c r="AV37" s="9" t="s">
        <v>195</v>
      </c>
      <c r="AW37" s="8"/>
      <c r="AX37" s="8"/>
      <c r="AY37" s="153" t="s">
        <v>371</v>
      </c>
      <c r="AZ37" s="152">
        <f t="shared" si="0"/>
        <v>113750</v>
      </c>
      <c r="BA37" s="153"/>
      <c r="BB37" s="154"/>
    </row>
    <row r="38" spans="1:54" s="1" customFormat="1" x14ac:dyDescent="0.2">
      <c r="A38" s="85">
        <v>26</v>
      </c>
      <c r="B38" s="86"/>
      <c r="C38" s="126" t="s">
        <v>340</v>
      </c>
      <c r="D38" s="88" t="s">
        <v>135</v>
      </c>
      <c r="E38" s="88" t="s">
        <v>136</v>
      </c>
      <c r="F38" s="155" t="s">
        <v>339</v>
      </c>
      <c r="G38" s="89"/>
      <c r="H38" s="89"/>
      <c r="I38" s="89"/>
      <c r="J38" s="89"/>
      <c r="K38" s="87" t="s">
        <v>196</v>
      </c>
      <c r="L38" s="88"/>
      <c r="M38" s="87" t="s">
        <v>170</v>
      </c>
      <c r="N38" s="87">
        <v>2000</v>
      </c>
      <c r="O38" s="88"/>
      <c r="P38" s="88"/>
      <c r="Q38" s="88"/>
      <c r="R38" s="88"/>
      <c r="S38" s="88"/>
      <c r="T38" s="89"/>
      <c r="U38" s="89"/>
      <c r="V38" s="89"/>
      <c r="W38" s="89"/>
      <c r="X38" s="89"/>
      <c r="Y38" s="89"/>
      <c r="Z38" s="89"/>
      <c r="AA38" s="89"/>
      <c r="AB38" s="89"/>
      <c r="AC38" s="89"/>
      <c r="AD38" s="89"/>
      <c r="AE38" s="89"/>
      <c r="AF38" s="89"/>
      <c r="AG38" s="89"/>
      <c r="AH38" s="89"/>
      <c r="AI38" s="89"/>
      <c r="AJ38" s="89"/>
      <c r="AK38" s="87" t="s">
        <v>75</v>
      </c>
      <c r="AL38" s="87">
        <v>2000</v>
      </c>
      <c r="AM38" s="89"/>
      <c r="AN38" s="89"/>
      <c r="AO38" s="89"/>
      <c r="AP38" s="156">
        <v>300000</v>
      </c>
      <c r="AQ38" s="87" t="s">
        <v>77</v>
      </c>
      <c r="AR38" s="88" t="s">
        <v>133</v>
      </c>
      <c r="AS38" s="88" t="s">
        <v>103</v>
      </c>
      <c r="AT38" s="88" t="s">
        <v>134</v>
      </c>
      <c r="AU38" s="88" t="s">
        <v>135</v>
      </c>
      <c r="AV38" s="9" t="s">
        <v>197</v>
      </c>
      <c r="AW38" s="8"/>
      <c r="AX38" s="8"/>
      <c r="AY38" s="151" t="s">
        <v>77</v>
      </c>
      <c r="AZ38" s="152" t="str">
        <f t="shared" si="0"/>
        <v>0</v>
      </c>
      <c r="BA38" s="153"/>
      <c r="BB38" s="154"/>
    </row>
    <row r="39" spans="1:54" s="1" customFormat="1" x14ac:dyDescent="0.2">
      <c r="A39" s="85">
        <v>29</v>
      </c>
      <c r="B39" s="86"/>
      <c r="C39" s="126" t="s">
        <v>341</v>
      </c>
      <c r="D39" s="88" t="s">
        <v>188</v>
      </c>
      <c r="E39" s="88" t="s">
        <v>198</v>
      </c>
      <c r="F39" s="88"/>
      <c r="G39" s="89"/>
      <c r="H39" s="89"/>
      <c r="I39" s="89"/>
      <c r="J39" s="89"/>
      <c r="K39" s="87" t="s">
        <v>199</v>
      </c>
      <c r="L39" s="88"/>
      <c r="M39" s="87" t="s">
        <v>189</v>
      </c>
      <c r="N39" s="87">
        <v>2000</v>
      </c>
      <c r="O39" s="88"/>
      <c r="P39" s="88"/>
      <c r="Q39" s="88"/>
      <c r="R39" s="88"/>
      <c r="S39" s="88"/>
      <c r="T39" s="89"/>
      <c r="U39" s="89"/>
      <c r="V39" s="89"/>
      <c r="W39" s="89"/>
      <c r="X39" s="89"/>
      <c r="Y39" s="89"/>
      <c r="Z39" s="89"/>
      <c r="AA39" s="89"/>
      <c r="AB39" s="89"/>
      <c r="AC39" s="89"/>
      <c r="AD39" s="89"/>
      <c r="AE39" s="89"/>
      <c r="AF39" s="89"/>
      <c r="AG39" s="89"/>
      <c r="AH39" s="89"/>
      <c r="AI39" s="89"/>
      <c r="AJ39" s="89"/>
      <c r="AK39" s="87" t="s">
        <v>75</v>
      </c>
      <c r="AL39" s="87">
        <v>2000</v>
      </c>
      <c r="AM39" s="89"/>
      <c r="AN39" s="89"/>
      <c r="AO39" s="89"/>
      <c r="AP39" s="156">
        <v>39000</v>
      </c>
      <c r="AQ39" s="87" t="s">
        <v>77</v>
      </c>
      <c r="AR39" s="88" t="s">
        <v>128</v>
      </c>
      <c r="AS39" s="88" t="s">
        <v>103</v>
      </c>
      <c r="AT39" s="88" t="s">
        <v>108</v>
      </c>
      <c r="AU39" s="87" t="s">
        <v>77</v>
      </c>
      <c r="AV39" s="9" t="s">
        <v>103</v>
      </c>
      <c r="AW39" s="8"/>
      <c r="AX39" s="8"/>
      <c r="AY39" s="153" t="s">
        <v>371</v>
      </c>
      <c r="AZ39" s="152">
        <f t="shared" si="0"/>
        <v>39000</v>
      </c>
      <c r="BA39" s="153"/>
      <c r="BB39" s="154"/>
    </row>
    <row r="40" spans="1:54" s="1" customFormat="1" x14ac:dyDescent="0.2">
      <c r="A40" s="85">
        <v>30</v>
      </c>
      <c r="B40" s="86"/>
      <c r="C40" s="126" t="s">
        <v>344</v>
      </c>
      <c r="D40" s="88" t="s">
        <v>172</v>
      </c>
      <c r="E40" s="88" t="s">
        <v>173</v>
      </c>
      <c r="F40" s="88"/>
      <c r="G40" s="89"/>
      <c r="H40" s="89"/>
      <c r="I40" s="89"/>
      <c r="J40" s="89"/>
      <c r="K40" s="87" t="s">
        <v>174</v>
      </c>
      <c r="L40" s="88"/>
      <c r="M40" s="87" t="s">
        <v>175</v>
      </c>
      <c r="N40" s="87">
        <v>2000</v>
      </c>
      <c r="O40" s="88"/>
      <c r="P40" s="88"/>
      <c r="Q40" s="88"/>
      <c r="R40" s="88"/>
      <c r="S40" s="88"/>
      <c r="T40" s="89"/>
      <c r="U40" s="89"/>
      <c r="V40" s="89"/>
      <c r="W40" s="89"/>
      <c r="X40" s="89"/>
      <c r="Y40" s="89"/>
      <c r="Z40" s="89"/>
      <c r="AA40" s="89"/>
      <c r="AB40" s="89"/>
      <c r="AC40" s="89"/>
      <c r="AD40" s="89"/>
      <c r="AE40" s="89"/>
      <c r="AF40" s="89"/>
      <c r="AG40" s="89"/>
      <c r="AH40" s="89"/>
      <c r="AI40" s="89"/>
      <c r="AJ40" s="89"/>
      <c r="AK40" s="87" t="s">
        <v>75</v>
      </c>
      <c r="AL40" s="87">
        <v>2000</v>
      </c>
      <c r="AM40" s="89"/>
      <c r="AN40" s="89"/>
      <c r="AO40" s="89"/>
      <c r="AP40" s="156">
        <v>393750</v>
      </c>
      <c r="AQ40" s="87" t="s">
        <v>151</v>
      </c>
      <c r="AR40" s="88" t="s">
        <v>128</v>
      </c>
      <c r="AS40" s="88" t="s">
        <v>103</v>
      </c>
      <c r="AT40" s="88" t="s">
        <v>108</v>
      </c>
      <c r="AU40" s="87" t="s">
        <v>151</v>
      </c>
      <c r="AV40" s="9" t="s">
        <v>103</v>
      </c>
      <c r="AW40" s="8"/>
      <c r="AX40" s="8"/>
      <c r="AY40" s="153"/>
      <c r="AZ40" s="152" t="str">
        <f t="shared" si="0"/>
        <v>0</v>
      </c>
      <c r="BA40" s="153"/>
      <c r="BB40" s="154"/>
    </row>
    <row r="41" spans="1:54" s="1" customFormat="1" ht="15" customHeight="1" x14ac:dyDescent="0.2">
      <c r="A41" s="85">
        <v>33</v>
      </c>
      <c r="B41" s="86"/>
      <c r="C41" s="75" t="s">
        <v>341</v>
      </c>
      <c r="D41" s="88" t="s">
        <v>181</v>
      </c>
      <c r="E41" s="88" t="s">
        <v>145</v>
      </c>
      <c r="F41" s="88"/>
      <c r="G41" s="89"/>
      <c r="H41" s="89"/>
      <c r="I41" s="89"/>
      <c r="J41" s="89"/>
      <c r="K41" s="87" t="s">
        <v>126</v>
      </c>
      <c r="L41" s="88"/>
      <c r="M41" s="87" t="s">
        <v>157</v>
      </c>
      <c r="N41" s="87">
        <v>2000</v>
      </c>
      <c r="O41" s="88"/>
      <c r="P41" s="88"/>
      <c r="Q41" s="88"/>
      <c r="R41" s="88"/>
      <c r="S41" s="88"/>
      <c r="T41" s="89"/>
      <c r="U41" s="89"/>
      <c r="V41" s="89"/>
      <c r="W41" s="89"/>
      <c r="X41" s="89"/>
      <c r="Y41" s="89"/>
      <c r="Z41" s="89"/>
      <c r="AA41" s="89"/>
      <c r="AB41" s="89"/>
      <c r="AC41" s="89"/>
      <c r="AD41" s="89"/>
      <c r="AE41" s="89"/>
      <c r="AF41" s="89"/>
      <c r="AG41" s="89"/>
      <c r="AH41" s="89"/>
      <c r="AI41" s="89"/>
      <c r="AJ41" s="89"/>
      <c r="AK41" s="87" t="s">
        <v>75</v>
      </c>
      <c r="AL41" s="87">
        <v>2000</v>
      </c>
      <c r="AM41" s="89"/>
      <c r="AN41" s="89"/>
      <c r="AO41" s="89"/>
      <c r="AP41" s="156">
        <v>180000</v>
      </c>
      <c r="AQ41" s="87" t="s">
        <v>151</v>
      </c>
      <c r="AR41" s="88" t="s">
        <v>128</v>
      </c>
      <c r="AS41" s="88" t="s">
        <v>103</v>
      </c>
      <c r="AT41" s="88" t="s">
        <v>108</v>
      </c>
      <c r="AU41" s="87" t="s">
        <v>151</v>
      </c>
      <c r="AV41" s="9" t="s">
        <v>169</v>
      </c>
      <c r="AW41" s="8"/>
      <c r="AX41" s="8"/>
      <c r="AY41" s="153" t="s">
        <v>371</v>
      </c>
      <c r="AZ41" s="152">
        <f t="shared" si="0"/>
        <v>180000</v>
      </c>
      <c r="BA41" s="153"/>
      <c r="BB41" s="154"/>
    </row>
    <row r="42" spans="1:54" s="1" customFormat="1" ht="15" customHeight="1" x14ac:dyDescent="0.2">
      <c r="A42" s="85">
        <v>34</v>
      </c>
      <c r="B42" s="86"/>
      <c r="C42" s="126" t="s">
        <v>344</v>
      </c>
      <c r="D42" s="88" t="s">
        <v>172</v>
      </c>
      <c r="E42" s="88" t="s">
        <v>173</v>
      </c>
      <c r="F42" s="88"/>
      <c r="G42" s="89"/>
      <c r="H42" s="89"/>
      <c r="I42" s="89"/>
      <c r="J42" s="89"/>
      <c r="K42" s="87" t="s">
        <v>174</v>
      </c>
      <c r="L42" s="88"/>
      <c r="M42" s="87" t="s">
        <v>180</v>
      </c>
      <c r="N42" s="87">
        <v>2000</v>
      </c>
      <c r="O42" s="88"/>
      <c r="P42" s="88"/>
      <c r="Q42" s="88"/>
      <c r="R42" s="88"/>
      <c r="S42" s="88"/>
      <c r="T42" s="89"/>
      <c r="U42" s="89"/>
      <c r="V42" s="89"/>
      <c r="W42" s="89"/>
      <c r="X42" s="89"/>
      <c r="Y42" s="89"/>
      <c r="Z42" s="89"/>
      <c r="AA42" s="89"/>
      <c r="AB42" s="89"/>
      <c r="AC42" s="89"/>
      <c r="AD42" s="89"/>
      <c r="AE42" s="89"/>
      <c r="AF42" s="89"/>
      <c r="AG42" s="89"/>
      <c r="AH42" s="89"/>
      <c r="AI42" s="89"/>
      <c r="AJ42" s="89"/>
      <c r="AK42" s="87" t="s">
        <v>75</v>
      </c>
      <c r="AL42" s="87">
        <v>2000</v>
      </c>
      <c r="AM42" s="89"/>
      <c r="AN42" s="89"/>
      <c r="AO42" s="89"/>
      <c r="AP42" s="156">
        <v>262500</v>
      </c>
      <c r="AQ42" s="87" t="s">
        <v>151</v>
      </c>
      <c r="AR42" s="88" t="s">
        <v>128</v>
      </c>
      <c r="AS42" s="88" t="s">
        <v>103</v>
      </c>
      <c r="AT42" s="88" t="s">
        <v>108</v>
      </c>
      <c r="AU42" s="87" t="s">
        <v>151</v>
      </c>
      <c r="AV42" s="9" t="s">
        <v>200</v>
      </c>
      <c r="AW42" s="8"/>
      <c r="AX42" s="8"/>
      <c r="AY42" s="153" t="s">
        <v>371</v>
      </c>
      <c r="AZ42" s="152">
        <f t="shared" si="0"/>
        <v>262500</v>
      </c>
      <c r="BA42" s="153"/>
      <c r="BB42" s="154"/>
    </row>
    <row r="43" spans="1:54" s="1" customFormat="1" x14ac:dyDescent="0.2">
      <c r="A43" s="85">
        <v>36</v>
      </c>
      <c r="B43" s="86"/>
      <c r="C43" s="75" t="s">
        <v>341</v>
      </c>
      <c r="D43" s="88" t="s">
        <v>181</v>
      </c>
      <c r="E43" s="88" t="s">
        <v>145</v>
      </c>
      <c r="F43" s="88"/>
      <c r="G43" s="89"/>
      <c r="H43" s="89"/>
      <c r="I43" s="89"/>
      <c r="J43" s="89"/>
      <c r="K43" s="87" t="s">
        <v>174</v>
      </c>
      <c r="L43" s="88"/>
      <c r="M43" s="87" t="s">
        <v>180</v>
      </c>
      <c r="N43" s="87">
        <v>2000</v>
      </c>
      <c r="O43" s="88"/>
      <c r="P43" s="88"/>
      <c r="Q43" s="88"/>
      <c r="R43" s="88"/>
      <c r="S43" s="88"/>
      <c r="T43" s="89"/>
      <c r="U43" s="89"/>
      <c r="V43" s="89"/>
      <c r="W43" s="89"/>
      <c r="X43" s="89"/>
      <c r="Y43" s="89"/>
      <c r="Z43" s="89"/>
      <c r="AA43" s="89"/>
      <c r="AB43" s="89"/>
      <c r="AC43" s="89"/>
      <c r="AD43" s="89"/>
      <c r="AE43" s="89"/>
      <c r="AF43" s="89"/>
      <c r="AG43" s="89"/>
      <c r="AH43" s="89"/>
      <c r="AI43" s="89"/>
      <c r="AJ43" s="89"/>
      <c r="AK43" s="87" t="s">
        <v>75</v>
      </c>
      <c r="AL43" s="87">
        <v>2000</v>
      </c>
      <c r="AM43" s="89"/>
      <c r="AN43" s="89"/>
      <c r="AO43" s="89"/>
      <c r="AP43" s="156">
        <v>210000</v>
      </c>
      <c r="AQ43" s="87" t="s">
        <v>77</v>
      </c>
      <c r="AR43" s="88" t="s">
        <v>128</v>
      </c>
      <c r="AS43" s="88" t="s">
        <v>103</v>
      </c>
      <c r="AT43" s="88" t="s">
        <v>108</v>
      </c>
      <c r="AU43" s="87" t="s">
        <v>77</v>
      </c>
      <c r="AV43" s="9" t="s">
        <v>200</v>
      </c>
      <c r="AW43" s="8"/>
      <c r="AX43" s="8"/>
      <c r="AY43" s="153" t="s">
        <v>371</v>
      </c>
      <c r="AZ43" s="152">
        <f t="shared" si="0"/>
        <v>210000</v>
      </c>
      <c r="BA43" s="153"/>
      <c r="BB43" s="154"/>
    </row>
    <row r="44" spans="1:54" s="1" customFormat="1" x14ac:dyDescent="0.2">
      <c r="A44" s="85">
        <v>37</v>
      </c>
      <c r="B44" s="86"/>
      <c r="C44" s="157" t="s">
        <v>355</v>
      </c>
      <c r="D44" s="88" t="s">
        <v>152</v>
      </c>
      <c r="E44" s="88" t="s">
        <v>153</v>
      </c>
      <c r="F44" s="88"/>
      <c r="G44" s="89"/>
      <c r="H44" s="89"/>
      <c r="I44" s="89"/>
      <c r="J44" s="89"/>
      <c r="K44" s="87" t="s">
        <v>126</v>
      </c>
      <c r="L44" s="88"/>
      <c r="M44" s="87" t="s">
        <v>180</v>
      </c>
      <c r="N44" s="87">
        <v>2000</v>
      </c>
      <c r="O44" s="88"/>
      <c r="P44" s="88"/>
      <c r="Q44" s="88"/>
      <c r="R44" s="88"/>
      <c r="S44" s="88"/>
      <c r="T44" s="89"/>
      <c r="U44" s="89"/>
      <c r="V44" s="89"/>
      <c r="W44" s="89"/>
      <c r="X44" s="89"/>
      <c r="Y44" s="89"/>
      <c r="Z44" s="89"/>
      <c r="AA44" s="89"/>
      <c r="AB44" s="89"/>
      <c r="AC44" s="89"/>
      <c r="AD44" s="89"/>
      <c r="AE44" s="89"/>
      <c r="AF44" s="89"/>
      <c r="AG44" s="89"/>
      <c r="AH44" s="89"/>
      <c r="AI44" s="89"/>
      <c r="AJ44" s="89"/>
      <c r="AK44" s="87" t="s">
        <v>75</v>
      </c>
      <c r="AL44" s="87">
        <v>2000</v>
      </c>
      <c r="AM44" s="89"/>
      <c r="AN44" s="89"/>
      <c r="AO44" s="89"/>
      <c r="AP44" s="156">
        <v>210000</v>
      </c>
      <c r="AQ44" s="87" t="s">
        <v>77</v>
      </c>
      <c r="AR44" s="88" t="s">
        <v>128</v>
      </c>
      <c r="AS44" s="88" t="s">
        <v>103</v>
      </c>
      <c r="AT44" s="88" t="s">
        <v>108</v>
      </c>
      <c r="AU44" s="88" t="s">
        <v>152</v>
      </c>
      <c r="AV44" s="9" t="s">
        <v>169</v>
      </c>
      <c r="AW44" s="8"/>
      <c r="AX44" s="8"/>
      <c r="AY44" s="151" t="s">
        <v>77</v>
      </c>
      <c r="AZ44" s="152">
        <f t="shared" si="0"/>
        <v>210000</v>
      </c>
      <c r="BA44" s="153"/>
      <c r="BB44" s="154"/>
    </row>
    <row r="45" spans="1:54" s="1" customFormat="1" x14ac:dyDescent="0.2">
      <c r="A45" s="85">
        <v>38</v>
      </c>
      <c r="B45" s="86"/>
      <c r="C45" s="87" t="s">
        <v>374</v>
      </c>
      <c r="D45" s="88" t="s">
        <v>201</v>
      </c>
      <c r="E45" s="88" t="s">
        <v>202</v>
      </c>
      <c r="F45" s="155" t="s">
        <v>339</v>
      </c>
      <c r="G45" s="89"/>
      <c r="H45" s="89"/>
      <c r="I45" s="89"/>
      <c r="J45" s="89"/>
      <c r="K45" s="87" t="s">
        <v>126</v>
      </c>
      <c r="L45" s="88"/>
      <c r="M45" s="87" t="s">
        <v>137</v>
      </c>
      <c r="N45" s="87">
        <v>2000</v>
      </c>
      <c r="O45" s="88"/>
      <c r="P45" s="88"/>
      <c r="Q45" s="88"/>
      <c r="R45" s="88"/>
      <c r="S45" s="88"/>
      <c r="T45" s="89"/>
      <c r="U45" s="89"/>
      <c r="V45" s="89"/>
      <c r="W45" s="89"/>
      <c r="X45" s="89"/>
      <c r="Y45" s="89"/>
      <c r="Z45" s="89"/>
      <c r="AA45" s="89"/>
      <c r="AB45" s="89"/>
      <c r="AC45" s="89"/>
      <c r="AD45" s="89"/>
      <c r="AE45" s="89"/>
      <c r="AF45" s="89"/>
      <c r="AG45" s="89"/>
      <c r="AH45" s="89"/>
      <c r="AI45" s="89"/>
      <c r="AJ45" s="89"/>
      <c r="AK45" s="87" t="s">
        <v>75</v>
      </c>
      <c r="AL45" s="87">
        <v>2000</v>
      </c>
      <c r="AM45" s="89"/>
      <c r="AN45" s="89"/>
      <c r="AO45" s="89"/>
      <c r="AP45" s="156">
        <v>260000</v>
      </c>
      <c r="AQ45" s="87" t="s">
        <v>77</v>
      </c>
      <c r="AR45" s="88" t="s">
        <v>128</v>
      </c>
      <c r="AS45" s="88" t="s">
        <v>103</v>
      </c>
      <c r="AT45" s="88" t="s">
        <v>108</v>
      </c>
      <c r="AU45" s="87" t="s">
        <v>77</v>
      </c>
      <c r="AV45" s="9" t="s">
        <v>169</v>
      </c>
      <c r="AW45" s="8"/>
      <c r="AX45" s="8"/>
      <c r="AY45" s="153" t="s">
        <v>371</v>
      </c>
      <c r="AZ45" s="152">
        <f t="shared" si="0"/>
        <v>260000</v>
      </c>
      <c r="BA45" s="153"/>
      <c r="BB45" s="154"/>
    </row>
    <row r="46" spans="1:54" s="1" customFormat="1" x14ac:dyDescent="0.2">
      <c r="A46" s="85">
        <v>40</v>
      </c>
      <c r="B46" s="86"/>
      <c r="C46" s="126" t="s">
        <v>347</v>
      </c>
      <c r="D46" s="88" t="s">
        <v>210</v>
      </c>
      <c r="E46" s="88" t="s">
        <v>211</v>
      </c>
      <c r="F46" s="88"/>
      <c r="G46" s="89"/>
      <c r="H46" s="89"/>
      <c r="I46" s="89"/>
      <c r="J46" s="89"/>
      <c r="K46" s="87" t="s">
        <v>126</v>
      </c>
      <c r="L46" s="88"/>
      <c r="M46" s="87" t="s">
        <v>168</v>
      </c>
      <c r="N46" s="87">
        <v>2000</v>
      </c>
      <c r="O46" s="88"/>
      <c r="P46" s="88"/>
      <c r="Q46" s="88"/>
      <c r="R46" s="88"/>
      <c r="S46" s="88"/>
      <c r="T46" s="89"/>
      <c r="U46" s="89"/>
      <c r="V46" s="89"/>
      <c r="W46" s="89"/>
      <c r="X46" s="89"/>
      <c r="Y46" s="89"/>
      <c r="Z46" s="89"/>
      <c r="AA46" s="89"/>
      <c r="AB46" s="89"/>
      <c r="AC46" s="89"/>
      <c r="AD46" s="89"/>
      <c r="AE46" s="89"/>
      <c r="AF46" s="89"/>
      <c r="AG46" s="89"/>
      <c r="AH46" s="89"/>
      <c r="AI46" s="89"/>
      <c r="AJ46" s="89"/>
      <c r="AK46" s="87" t="s">
        <v>75</v>
      </c>
      <c r="AL46" s="87">
        <v>2000</v>
      </c>
      <c r="AM46" s="89"/>
      <c r="AN46" s="89"/>
      <c r="AO46" s="89"/>
      <c r="AP46" s="156">
        <v>65000</v>
      </c>
      <c r="AQ46" s="87" t="s">
        <v>77</v>
      </c>
      <c r="AR46" s="88" t="s">
        <v>138</v>
      </c>
      <c r="AS46" s="88" t="s">
        <v>103</v>
      </c>
      <c r="AT46" s="88" t="s">
        <v>212</v>
      </c>
      <c r="AU46" s="87" t="s">
        <v>77</v>
      </c>
      <c r="AV46" s="9" t="s">
        <v>139</v>
      </c>
      <c r="AW46" s="8"/>
      <c r="AX46" s="8"/>
      <c r="AY46" s="153" t="s">
        <v>371</v>
      </c>
      <c r="AZ46" s="152">
        <f t="shared" si="0"/>
        <v>65000</v>
      </c>
      <c r="BA46" s="153"/>
      <c r="BB46" s="154"/>
    </row>
    <row r="47" spans="1:54" s="1" customFormat="1" x14ac:dyDescent="0.2">
      <c r="A47" s="85">
        <v>43</v>
      </c>
      <c r="B47" s="86"/>
      <c r="C47" s="126" t="s">
        <v>340</v>
      </c>
      <c r="D47" s="88" t="s">
        <v>135</v>
      </c>
      <c r="E47" s="88" t="s">
        <v>136</v>
      </c>
      <c r="F47" s="155" t="s">
        <v>339</v>
      </c>
      <c r="G47" s="89"/>
      <c r="H47" s="89"/>
      <c r="I47" s="89"/>
      <c r="J47" s="89"/>
      <c r="K47" s="87" t="s">
        <v>126</v>
      </c>
      <c r="L47" s="88"/>
      <c r="M47" s="87" t="s">
        <v>137</v>
      </c>
      <c r="N47" s="87">
        <v>2000</v>
      </c>
      <c r="O47" s="88"/>
      <c r="P47" s="88"/>
      <c r="Q47" s="88"/>
      <c r="R47" s="88"/>
      <c r="S47" s="88"/>
      <c r="T47" s="89"/>
      <c r="U47" s="89"/>
      <c r="V47" s="89"/>
      <c r="W47" s="89"/>
      <c r="X47" s="89"/>
      <c r="Y47" s="89"/>
      <c r="Z47" s="89"/>
      <c r="AA47" s="89"/>
      <c r="AB47" s="89"/>
      <c r="AC47" s="89"/>
      <c r="AD47" s="89"/>
      <c r="AE47" s="89"/>
      <c r="AF47" s="89"/>
      <c r="AG47" s="89"/>
      <c r="AH47" s="89"/>
      <c r="AI47" s="89"/>
      <c r="AJ47" s="89"/>
      <c r="AK47" s="87" t="s">
        <v>75</v>
      </c>
      <c r="AL47" s="87">
        <v>2000</v>
      </c>
      <c r="AM47" s="89"/>
      <c r="AN47" s="89"/>
      <c r="AO47" s="89"/>
      <c r="AP47" s="156">
        <v>260000</v>
      </c>
      <c r="AQ47" s="87" t="s">
        <v>77</v>
      </c>
      <c r="AR47" s="88" t="s">
        <v>217</v>
      </c>
      <c r="AS47" s="88" t="s">
        <v>103</v>
      </c>
      <c r="AT47" s="88" t="s">
        <v>108</v>
      </c>
      <c r="AU47" s="88" t="s">
        <v>135</v>
      </c>
      <c r="AV47" s="9" t="s">
        <v>108</v>
      </c>
      <c r="AW47" s="8"/>
      <c r="AX47" s="8"/>
      <c r="AY47" s="151" t="s">
        <v>77</v>
      </c>
      <c r="AZ47" s="152">
        <f t="shared" si="0"/>
        <v>260000</v>
      </c>
      <c r="BA47" s="153"/>
      <c r="BB47" s="154"/>
    </row>
    <row r="48" spans="1:54" s="1" customFormat="1" x14ac:dyDescent="0.2">
      <c r="A48" s="85">
        <v>44</v>
      </c>
      <c r="B48" s="86"/>
      <c r="C48" s="75" t="s">
        <v>375</v>
      </c>
      <c r="D48" s="88" t="s">
        <v>144</v>
      </c>
      <c r="E48" s="88" t="s">
        <v>145</v>
      </c>
      <c r="F48" s="88"/>
      <c r="G48" s="89"/>
      <c r="H48" s="89"/>
      <c r="I48" s="89"/>
      <c r="J48" s="89"/>
      <c r="K48" s="87" t="s">
        <v>126</v>
      </c>
      <c r="L48" s="88"/>
      <c r="M48" s="87" t="s">
        <v>137</v>
      </c>
      <c r="N48" s="87">
        <v>2000</v>
      </c>
      <c r="O48" s="88"/>
      <c r="P48" s="88"/>
      <c r="Q48" s="88"/>
      <c r="R48" s="88"/>
      <c r="S48" s="88"/>
      <c r="T48" s="89"/>
      <c r="U48" s="89"/>
      <c r="V48" s="89"/>
      <c r="W48" s="89"/>
      <c r="X48" s="89"/>
      <c r="Y48" s="89"/>
      <c r="Z48" s="89"/>
      <c r="AA48" s="89"/>
      <c r="AB48" s="89"/>
      <c r="AC48" s="89"/>
      <c r="AD48" s="89"/>
      <c r="AE48" s="89"/>
      <c r="AF48" s="89"/>
      <c r="AG48" s="89"/>
      <c r="AH48" s="89"/>
      <c r="AI48" s="89"/>
      <c r="AJ48" s="89"/>
      <c r="AK48" s="87" t="s">
        <v>75</v>
      </c>
      <c r="AL48" s="87">
        <v>2000</v>
      </c>
      <c r="AM48" s="89"/>
      <c r="AN48" s="89"/>
      <c r="AO48" s="89"/>
      <c r="AP48" s="156">
        <v>48750</v>
      </c>
      <c r="AQ48" s="87" t="s">
        <v>77</v>
      </c>
      <c r="AR48" s="88" t="s">
        <v>217</v>
      </c>
      <c r="AS48" s="88" t="s">
        <v>103</v>
      </c>
      <c r="AT48" s="88" t="s">
        <v>108</v>
      </c>
      <c r="AU48" s="88" t="s">
        <v>144</v>
      </c>
      <c r="AV48" s="9" t="s">
        <v>108</v>
      </c>
      <c r="AW48" s="8"/>
      <c r="AX48" s="8"/>
      <c r="AY48" s="151" t="s">
        <v>77</v>
      </c>
      <c r="AZ48" s="152">
        <f t="shared" si="0"/>
        <v>48750</v>
      </c>
      <c r="BA48" s="153"/>
      <c r="BB48" s="154"/>
    </row>
    <row r="49" spans="1:54" s="1" customFormat="1" x14ac:dyDescent="0.2">
      <c r="A49" s="85">
        <v>45</v>
      </c>
      <c r="B49" s="86"/>
      <c r="C49" s="87" t="s">
        <v>346</v>
      </c>
      <c r="D49" s="88" t="s">
        <v>147</v>
      </c>
      <c r="E49" s="88" t="s">
        <v>125</v>
      </c>
      <c r="F49" s="88"/>
      <c r="G49" s="89"/>
      <c r="H49" s="89"/>
      <c r="I49" s="89"/>
      <c r="J49" s="89"/>
      <c r="K49" s="87" t="s">
        <v>126</v>
      </c>
      <c r="L49" s="88"/>
      <c r="M49" s="87" t="s">
        <v>137</v>
      </c>
      <c r="N49" s="87">
        <v>2000</v>
      </c>
      <c r="O49" s="88"/>
      <c r="P49" s="88"/>
      <c r="Q49" s="88"/>
      <c r="R49" s="88"/>
      <c r="S49" s="88"/>
      <c r="T49" s="89"/>
      <c r="U49" s="89"/>
      <c r="V49" s="89"/>
      <c r="W49" s="89"/>
      <c r="X49" s="89"/>
      <c r="Y49" s="89"/>
      <c r="Z49" s="89"/>
      <c r="AA49" s="89"/>
      <c r="AB49" s="89"/>
      <c r="AC49" s="89"/>
      <c r="AD49" s="89"/>
      <c r="AE49" s="89"/>
      <c r="AF49" s="89"/>
      <c r="AG49" s="89"/>
      <c r="AH49" s="89"/>
      <c r="AI49" s="89"/>
      <c r="AJ49" s="89"/>
      <c r="AK49" s="87" t="s">
        <v>75</v>
      </c>
      <c r="AL49" s="87">
        <v>2000</v>
      </c>
      <c r="AM49" s="89"/>
      <c r="AN49" s="89"/>
      <c r="AO49" s="89"/>
      <c r="AP49" s="156">
        <v>180000</v>
      </c>
      <c r="AQ49" s="87" t="s">
        <v>77</v>
      </c>
      <c r="AR49" s="88" t="s">
        <v>148</v>
      </c>
      <c r="AS49" s="88" t="s">
        <v>103</v>
      </c>
      <c r="AT49" s="88" t="s">
        <v>132</v>
      </c>
      <c r="AU49" s="87" t="s">
        <v>77</v>
      </c>
      <c r="AV49" s="9" t="s">
        <v>132</v>
      </c>
      <c r="AW49" s="8"/>
      <c r="AX49" s="8"/>
      <c r="AY49" s="153" t="s">
        <v>371</v>
      </c>
      <c r="AZ49" s="152">
        <f t="shared" si="0"/>
        <v>180000</v>
      </c>
      <c r="BA49" s="153"/>
      <c r="BB49" s="154"/>
    </row>
    <row r="50" spans="1:54" s="1" customFormat="1" x14ac:dyDescent="0.2">
      <c r="A50" s="85">
        <v>46</v>
      </c>
      <c r="B50" s="86"/>
      <c r="C50" s="126" t="s">
        <v>347</v>
      </c>
      <c r="D50" s="88" t="s">
        <v>210</v>
      </c>
      <c r="E50" s="88" t="s">
        <v>211</v>
      </c>
      <c r="F50" s="88"/>
      <c r="G50" s="89"/>
      <c r="H50" s="89"/>
      <c r="I50" s="89"/>
      <c r="J50" s="89"/>
      <c r="K50" s="87" t="s">
        <v>126</v>
      </c>
      <c r="L50" s="88"/>
      <c r="M50" s="87" t="s">
        <v>137</v>
      </c>
      <c r="N50" s="87">
        <v>2000</v>
      </c>
      <c r="O50" s="88"/>
      <c r="P50" s="88"/>
      <c r="Q50" s="88"/>
      <c r="R50" s="88"/>
      <c r="S50" s="88"/>
      <c r="T50" s="89"/>
      <c r="U50" s="89"/>
      <c r="V50" s="89"/>
      <c r="W50" s="89"/>
      <c r="X50" s="89"/>
      <c r="Y50" s="89"/>
      <c r="Z50" s="89"/>
      <c r="AA50" s="89"/>
      <c r="AB50" s="89"/>
      <c r="AC50" s="89"/>
      <c r="AD50" s="89"/>
      <c r="AE50" s="89"/>
      <c r="AF50" s="89"/>
      <c r="AG50" s="89"/>
      <c r="AH50" s="89"/>
      <c r="AI50" s="89"/>
      <c r="AJ50" s="89"/>
      <c r="AK50" s="87" t="s">
        <v>75</v>
      </c>
      <c r="AL50" s="87">
        <v>2000</v>
      </c>
      <c r="AM50" s="89"/>
      <c r="AN50" s="89"/>
      <c r="AO50" s="89"/>
      <c r="AP50" s="156">
        <v>75000</v>
      </c>
      <c r="AQ50" s="87" t="s">
        <v>77</v>
      </c>
      <c r="AR50" s="88" t="s">
        <v>132</v>
      </c>
      <c r="AS50" s="88" t="s">
        <v>103</v>
      </c>
      <c r="AT50" s="88" t="s">
        <v>132</v>
      </c>
      <c r="AU50" s="87" t="s">
        <v>77</v>
      </c>
      <c r="AV50" s="9" t="s">
        <v>132</v>
      </c>
      <c r="AW50" s="8"/>
      <c r="AX50" s="8"/>
      <c r="AY50" s="153" t="s">
        <v>371</v>
      </c>
      <c r="AZ50" s="152">
        <f t="shared" si="0"/>
        <v>75000</v>
      </c>
      <c r="BA50" s="153"/>
      <c r="BB50" s="154"/>
    </row>
    <row r="51" spans="1:54" s="1" customFormat="1" x14ac:dyDescent="0.2">
      <c r="A51" s="85">
        <v>50</v>
      </c>
      <c r="B51" s="86"/>
      <c r="C51" s="87" t="s">
        <v>374</v>
      </c>
      <c r="D51" s="88" t="s">
        <v>201</v>
      </c>
      <c r="E51" s="88" t="s">
        <v>202</v>
      </c>
      <c r="F51" s="155" t="s">
        <v>339</v>
      </c>
      <c r="G51" s="89"/>
      <c r="H51" s="89"/>
      <c r="I51" s="89"/>
      <c r="J51" s="89"/>
      <c r="K51" s="87" t="s">
        <v>126</v>
      </c>
      <c r="L51" s="88"/>
      <c r="M51" s="87" t="s">
        <v>137</v>
      </c>
      <c r="N51" s="87">
        <v>2000</v>
      </c>
      <c r="O51" s="88"/>
      <c r="P51" s="88"/>
      <c r="Q51" s="88"/>
      <c r="R51" s="88"/>
      <c r="S51" s="88"/>
      <c r="T51" s="89"/>
      <c r="U51" s="89"/>
      <c r="V51" s="89"/>
      <c r="W51" s="89"/>
      <c r="X51" s="89"/>
      <c r="Y51" s="89"/>
      <c r="Z51" s="89"/>
      <c r="AA51" s="89"/>
      <c r="AB51" s="89"/>
      <c r="AC51" s="89"/>
      <c r="AD51" s="89"/>
      <c r="AE51" s="89"/>
      <c r="AF51" s="89"/>
      <c r="AG51" s="89"/>
      <c r="AH51" s="89"/>
      <c r="AI51" s="89"/>
      <c r="AJ51" s="89"/>
      <c r="AK51" s="87" t="s">
        <v>75</v>
      </c>
      <c r="AL51" s="87">
        <v>2000</v>
      </c>
      <c r="AM51" s="89"/>
      <c r="AN51" s="89"/>
      <c r="AO51" s="89"/>
      <c r="AP51" s="156">
        <v>150000</v>
      </c>
      <c r="AQ51" s="87" t="s">
        <v>151</v>
      </c>
      <c r="AR51" s="88" t="s">
        <v>128</v>
      </c>
      <c r="AS51" s="88" t="s">
        <v>103</v>
      </c>
      <c r="AT51" s="88" t="s">
        <v>108</v>
      </c>
      <c r="AU51" s="87" t="s">
        <v>151</v>
      </c>
      <c r="AV51" s="9" t="s">
        <v>128</v>
      </c>
      <c r="AW51" s="8"/>
      <c r="AX51" s="8"/>
      <c r="AY51" s="153" t="s">
        <v>371</v>
      </c>
      <c r="AZ51" s="152">
        <f t="shared" ref="AZ51:AZ90" si="1">IF(AP51&lt;300000,AP51,"0")</f>
        <v>150000</v>
      </c>
      <c r="BA51" s="153"/>
      <c r="BB51" s="154"/>
    </row>
    <row r="52" spans="1:54" s="1" customFormat="1" x14ac:dyDescent="0.2">
      <c r="A52" s="85">
        <v>51</v>
      </c>
      <c r="B52" s="86"/>
      <c r="C52" s="126" t="s">
        <v>340</v>
      </c>
      <c r="D52" s="88" t="s">
        <v>135</v>
      </c>
      <c r="E52" s="88" t="s">
        <v>218</v>
      </c>
      <c r="F52" s="155" t="s">
        <v>339</v>
      </c>
      <c r="G52" s="89"/>
      <c r="H52" s="89"/>
      <c r="I52" s="89"/>
      <c r="J52" s="89"/>
      <c r="K52" s="87" t="s">
        <v>126</v>
      </c>
      <c r="L52" s="88"/>
      <c r="M52" s="87" t="s">
        <v>137</v>
      </c>
      <c r="N52" s="87">
        <v>2000</v>
      </c>
      <c r="O52" s="88"/>
      <c r="P52" s="88"/>
      <c r="Q52" s="88"/>
      <c r="R52" s="88"/>
      <c r="S52" s="88"/>
      <c r="T52" s="89"/>
      <c r="U52" s="89"/>
      <c r="V52" s="89"/>
      <c r="W52" s="89"/>
      <c r="X52" s="89"/>
      <c r="Y52" s="89"/>
      <c r="Z52" s="89"/>
      <c r="AA52" s="89"/>
      <c r="AB52" s="89"/>
      <c r="AC52" s="89"/>
      <c r="AD52" s="89"/>
      <c r="AE52" s="89"/>
      <c r="AF52" s="89"/>
      <c r="AG52" s="89"/>
      <c r="AH52" s="89"/>
      <c r="AI52" s="89"/>
      <c r="AJ52" s="89"/>
      <c r="AK52" s="87" t="s">
        <v>75</v>
      </c>
      <c r="AL52" s="87">
        <v>2000</v>
      </c>
      <c r="AM52" s="89"/>
      <c r="AN52" s="89"/>
      <c r="AO52" s="89"/>
      <c r="AP52" s="156">
        <v>260000</v>
      </c>
      <c r="AQ52" s="87" t="s">
        <v>151</v>
      </c>
      <c r="AR52" s="88" t="s">
        <v>222</v>
      </c>
      <c r="AS52" s="88" t="s">
        <v>103</v>
      </c>
      <c r="AT52" s="88" t="s">
        <v>141</v>
      </c>
      <c r="AU52" s="88" t="s">
        <v>135</v>
      </c>
      <c r="AV52" s="9" t="s">
        <v>221</v>
      </c>
      <c r="AW52" s="8"/>
      <c r="AX52" s="8"/>
      <c r="AY52" s="151" t="s">
        <v>151</v>
      </c>
      <c r="AZ52" s="152">
        <f t="shared" si="1"/>
        <v>260000</v>
      </c>
      <c r="BA52" s="153"/>
      <c r="BB52" s="154"/>
    </row>
    <row r="53" spans="1:54" s="1" customFormat="1" ht="15" customHeight="1" x14ac:dyDescent="0.2">
      <c r="A53" s="85">
        <v>52</v>
      </c>
      <c r="B53" s="86"/>
      <c r="C53" s="126" t="s">
        <v>347</v>
      </c>
      <c r="D53" s="88" t="s">
        <v>210</v>
      </c>
      <c r="E53" s="88" t="s">
        <v>211</v>
      </c>
      <c r="F53" s="88"/>
      <c r="G53" s="89"/>
      <c r="H53" s="89"/>
      <c r="I53" s="89"/>
      <c r="J53" s="89"/>
      <c r="K53" s="87" t="s">
        <v>126</v>
      </c>
      <c r="L53" s="88"/>
      <c r="M53" s="87" t="s">
        <v>168</v>
      </c>
      <c r="N53" s="87">
        <v>2000</v>
      </c>
      <c r="O53" s="88"/>
      <c r="P53" s="88"/>
      <c r="Q53" s="88"/>
      <c r="R53" s="88"/>
      <c r="S53" s="88"/>
      <c r="T53" s="89"/>
      <c r="U53" s="89"/>
      <c r="V53" s="89"/>
      <c r="W53" s="89"/>
      <c r="X53" s="89"/>
      <c r="Y53" s="89"/>
      <c r="Z53" s="89"/>
      <c r="AA53" s="89"/>
      <c r="AB53" s="89"/>
      <c r="AC53" s="89"/>
      <c r="AD53" s="89"/>
      <c r="AE53" s="89"/>
      <c r="AF53" s="89"/>
      <c r="AG53" s="89"/>
      <c r="AH53" s="89"/>
      <c r="AI53" s="89"/>
      <c r="AJ53" s="89"/>
      <c r="AK53" s="87" t="s">
        <v>75</v>
      </c>
      <c r="AL53" s="87">
        <v>2000</v>
      </c>
      <c r="AM53" s="89"/>
      <c r="AN53" s="89"/>
      <c r="AO53" s="89"/>
      <c r="AP53" s="156">
        <v>225000</v>
      </c>
      <c r="AQ53" s="87" t="s">
        <v>151</v>
      </c>
      <c r="AR53" s="88" t="s">
        <v>222</v>
      </c>
      <c r="AS53" s="88" t="s">
        <v>103</v>
      </c>
      <c r="AT53" s="88" t="s">
        <v>141</v>
      </c>
      <c r="AU53" s="87" t="s">
        <v>151</v>
      </c>
      <c r="AV53" s="9" t="s">
        <v>141</v>
      </c>
      <c r="AW53" s="8"/>
      <c r="AX53" s="8"/>
      <c r="AY53" s="153" t="s">
        <v>371</v>
      </c>
      <c r="AZ53" s="152">
        <f t="shared" si="1"/>
        <v>225000</v>
      </c>
      <c r="BA53" s="153"/>
      <c r="BB53" s="154"/>
    </row>
    <row r="54" spans="1:54" s="1" customFormat="1" ht="15" customHeight="1" x14ac:dyDescent="0.2">
      <c r="A54" s="85">
        <v>53</v>
      </c>
      <c r="B54" s="86"/>
      <c r="C54" s="126" t="s">
        <v>341</v>
      </c>
      <c r="D54" s="88" t="s">
        <v>188</v>
      </c>
      <c r="E54" s="88" t="s">
        <v>198</v>
      </c>
      <c r="F54" s="88"/>
      <c r="G54" s="89"/>
      <c r="H54" s="89"/>
      <c r="I54" s="89"/>
      <c r="J54" s="89"/>
      <c r="K54" s="87" t="s">
        <v>209</v>
      </c>
      <c r="L54" s="88"/>
      <c r="M54" s="87" t="s">
        <v>189</v>
      </c>
      <c r="N54" s="87">
        <v>2000</v>
      </c>
      <c r="O54" s="88"/>
      <c r="P54" s="88"/>
      <c r="Q54" s="88"/>
      <c r="R54" s="88"/>
      <c r="S54" s="88"/>
      <c r="T54" s="89"/>
      <c r="U54" s="89"/>
      <c r="V54" s="89"/>
      <c r="W54" s="89"/>
      <c r="X54" s="89"/>
      <c r="Y54" s="89"/>
      <c r="Z54" s="89"/>
      <c r="AA54" s="89"/>
      <c r="AB54" s="89"/>
      <c r="AC54" s="89"/>
      <c r="AD54" s="89"/>
      <c r="AE54" s="89"/>
      <c r="AF54" s="89"/>
      <c r="AG54" s="89"/>
      <c r="AH54" s="89"/>
      <c r="AI54" s="89"/>
      <c r="AJ54" s="89"/>
      <c r="AK54" s="87" t="s">
        <v>75</v>
      </c>
      <c r="AL54" s="87">
        <v>2000</v>
      </c>
      <c r="AM54" s="89"/>
      <c r="AN54" s="89"/>
      <c r="AO54" s="89"/>
      <c r="AP54" s="156">
        <v>19500</v>
      </c>
      <c r="AQ54" s="87" t="s">
        <v>151</v>
      </c>
      <c r="AR54" s="88" t="s">
        <v>222</v>
      </c>
      <c r="AS54" s="88" t="s">
        <v>103</v>
      </c>
      <c r="AT54" s="88" t="s">
        <v>141</v>
      </c>
      <c r="AU54" s="87" t="s">
        <v>151</v>
      </c>
      <c r="AV54" s="9" t="s">
        <v>141</v>
      </c>
      <c r="AW54" s="8"/>
      <c r="AX54" s="8"/>
      <c r="AY54" s="153" t="s">
        <v>371</v>
      </c>
      <c r="AZ54" s="152">
        <f t="shared" si="1"/>
        <v>19500</v>
      </c>
      <c r="BA54" s="153"/>
      <c r="BB54" s="154"/>
    </row>
    <row r="55" spans="1:54" s="1" customFormat="1" x14ac:dyDescent="0.2">
      <c r="A55" s="85">
        <v>56</v>
      </c>
      <c r="B55" s="86"/>
      <c r="C55" s="87" t="s">
        <v>342</v>
      </c>
      <c r="D55" s="88" t="s">
        <v>226</v>
      </c>
      <c r="E55" s="88" t="s">
        <v>145</v>
      </c>
      <c r="F55" s="88"/>
      <c r="G55" s="89"/>
      <c r="H55" s="89"/>
      <c r="I55" s="89"/>
      <c r="J55" s="89"/>
      <c r="K55" s="87" t="s">
        <v>126</v>
      </c>
      <c r="L55" s="88"/>
      <c r="M55" s="87" t="s">
        <v>137</v>
      </c>
      <c r="N55" s="87">
        <v>2000</v>
      </c>
      <c r="O55" s="88"/>
      <c r="P55" s="88"/>
      <c r="Q55" s="88"/>
      <c r="R55" s="88"/>
      <c r="S55" s="88"/>
      <c r="T55" s="89"/>
      <c r="U55" s="89"/>
      <c r="V55" s="89"/>
      <c r="W55" s="89"/>
      <c r="X55" s="89"/>
      <c r="Y55" s="89"/>
      <c r="Z55" s="89"/>
      <c r="AA55" s="89"/>
      <c r="AB55" s="89"/>
      <c r="AC55" s="89"/>
      <c r="AD55" s="89"/>
      <c r="AE55" s="89"/>
      <c r="AF55" s="89"/>
      <c r="AG55" s="89"/>
      <c r="AH55" s="89"/>
      <c r="AI55" s="89"/>
      <c r="AJ55" s="89"/>
      <c r="AK55" s="87" t="s">
        <v>75</v>
      </c>
      <c r="AL55" s="87">
        <v>2000</v>
      </c>
      <c r="AM55" s="89"/>
      <c r="AN55" s="89"/>
      <c r="AO55" s="89"/>
      <c r="AP55" s="156">
        <v>13000</v>
      </c>
      <c r="AQ55" s="87" t="s">
        <v>151</v>
      </c>
      <c r="AR55" s="88" t="s">
        <v>224</v>
      </c>
      <c r="AS55" s="88" t="s">
        <v>103</v>
      </c>
      <c r="AT55" s="88" t="s">
        <v>225</v>
      </c>
      <c r="AU55" s="88" t="s">
        <v>226</v>
      </c>
      <c r="AV55" s="9" t="s">
        <v>225</v>
      </c>
      <c r="AW55" s="8"/>
      <c r="AX55" s="8"/>
      <c r="AY55" s="151" t="s">
        <v>151</v>
      </c>
      <c r="AZ55" s="152">
        <f t="shared" si="1"/>
        <v>13000</v>
      </c>
      <c r="BA55" s="153"/>
      <c r="BB55" s="154"/>
    </row>
    <row r="56" spans="1:54" s="1" customFormat="1" x14ac:dyDescent="0.2">
      <c r="A56" s="85">
        <v>57</v>
      </c>
      <c r="B56" s="86"/>
      <c r="C56" s="126" t="s">
        <v>340</v>
      </c>
      <c r="D56" s="88" t="s">
        <v>135</v>
      </c>
      <c r="E56" s="88" t="s">
        <v>143</v>
      </c>
      <c r="F56" s="155" t="s">
        <v>339</v>
      </c>
      <c r="G56" s="89"/>
      <c r="H56" s="89"/>
      <c r="I56" s="89"/>
      <c r="J56" s="89"/>
      <c r="K56" s="87" t="s">
        <v>126</v>
      </c>
      <c r="L56" s="88"/>
      <c r="M56" s="87" t="s">
        <v>137</v>
      </c>
      <c r="N56" s="87">
        <v>2000</v>
      </c>
      <c r="O56" s="88"/>
      <c r="P56" s="88"/>
      <c r="Q56" s="88"/>
      <c r="R56" s="88"/>
      <c r="S56" s="88"/>
      <c r="T56" s="89"/>
      <c r="U56" s="89"/>
      <c r="V56" s="89"/>
      <c r="W56" s="89"/>
      <c r="X56" s="89"/>
      <c r="Y56" s="89"/>
      <c r="Z56" s="89"/>
      <c r="AA56" s="89"/>
      <c r="AB56" s="89"/>
      <c r="AC56" s="89"/>
      <c r="AD56" s="89"/>
      <c r="AE56" s="89"/>
      <c r="AF56" s="89"/>
      <c r="AG56" s="89"/>
      <c r="AH56" s="89"/>
      <c r="AI56" s="89"/>
      <c r="AJ56" s="89"/>
      <c r="AK56" s="87" t="s">
        <v>75</v>
      </c>
      <c r="AL56" s="87">
        <v>2000</v>
      </c>
      <c r="AM56" s="89"/>
      <c r="AN56" s="89"/>
      <c r="AO56" s="89"/>
      <c r="AP56" s="156">
        <v>300000</v>
      </c>
      <c r="AQ56" s="87" t="s">
        <v>151</v>
      </c>
      <c r="AR56" s="88" t="s">
        <v>224</v>
      </c>
      <c r="AS56" s="88" t="s">
        <v>103</v>
      </c>
      <c r="AT56" s="88" t="s">
        <v>225</v>
      </c>
      <c r="AU56" s="88" t="s">
        <v>135</v>
      </c>
      <c r="AV56" s="9" t="s">
        <v>225</v>
      </c>
      <c r="AW56" s="8"/>
      <c r="AX56" s="8"/>
      <c r="AY56" s="151" t="s">
        <v>151</v>
      </c>
      <c r="AZ56" s="152" t="str">
        <f t="shared" si="1"/>
        <v>0</v>
      </c>
      <c r="BA56" s="153"/>
      <c r="BB56" s="154"/>
    </row>
    <row r="57" spans="1:54" s="1" customFormat="1" x14ac:dyDescent="0.2">
      <c r="A57" s="85">
        <v>58</v>
      </c>
      <c r="B57" s="86"/>
      <c r="C57" s="157" t="s">
        <v>355</v>
      </c>
      <c r="D57" s="88" t="s">
        <v>152</v>
      </c>
      <c r="E57" s="88" t="s">
        <v>153</v>
      </c>
      <c r="F57" s="88"/>
      <c r="G57" s="89"/>
      <c r="H57" s="89"/>
      <c r="I57" s="89"/>
      <c r="J57" s="89"/>
      <c r="K57" s="87" t="s">
        <v>126</v>
      </c>
      <c r="L57" s="88"/>
      <c r="M57" s="87" t="s">
        <v>154</v>
      </c>
      <c r="N57" s="87">
        <v>2000</v>
      </c>
      <c r="O57" s="88"/>
      <c r="P57" s="88"/>
      <c r="Q57" s="88"/>
      <c r="R57" s="88"/>
      <c r="S57" s="88"/>
      <c r="T57" s="89"/>
      <c r="U57" s="89"/>
      <c r="V57" s="89"/>
      <c r="W57" s="89"/>
      <c r="X57" s="89"/>
      <c r="Y57" s="89"/>
      <c r="Z57" s="89"/>
      <c r="AA57" s="89"/>
      <c r="AB57" s="89"/>
      <c r="AC57" s="89"/>
      <c r="AD57" s="89"/>
      <c r="AE57" s="89"/>
      <c r="AF57" s="89"/>
      <c r="AG57" s="89"/>
      <c r="AH57" s="89"/>
      <c r="AI57" s="89"/>
      <c r="AJ57" s="89"/>
      <c r="AK57" s="87" t="s">
        <v>75</v>
      </c>
      <c r="AL57" s="87">
        <v>2000</v>
      </c>
      <c r="AM57" s="89"/>
      <c r="AN57" s="89"/>
      <c r="AO57" s="89"/>
      <c r="AP57" s="156">
        <v>175000</v>
      </c>
      <c r="AQ57" s="87" t="s">
        <v>151</v>
      </c>
      <c r="AR57" s="88" t="s">
        <v>224</v>
      </c>
      <c r="AS57" s="88" t="s">
        <v>103</v>
      </c>
      <c r="AT57" s="88" t="s">
        <v>225</v>
      </c>
      <c r="AU57" s="88" t="s">
        <v>152</v>
      </c>
      <c r="AV57" s="9" t="s">
        <v>225</v>
      </c>
      <c r="AW57" s="8"/>
      <c r="AX57" s="8"/>
      <c r="AY57" s="151" t="s">
        <v>151</v>
      </c>
      <c r="AZ57" s="152">
        <f t="shared" si="1"/>
        <v>175000</v>
      </c>
      <c r="BA57" s="153"/>
      <c r="BB57" s="154"/>
    </row>
    <row r="58" spans="1:54" s="1" customFormat="1" x14ac:dyDescent="0.2">
      <c r="A58" s="85">
        <v>60</v>
      </c>
      <c r="B58" s="86"/>
      <c r="C58" s="75" t="s">
        <v>341</v>
      </c>
      <c r="D58" s="88" t="s">
        <v>207</v>
      </c>
      <c r="E58" s="88" t="s">
        <v>208</v>
      </c>
      <c r="F58" s="88"/>
      <c r="G58" s="89"/>
      <c r="H58" s="89"/>
      <c r="I58" s="89"/>
      <c r="J58" s="89"/>
      <c r="K58" s="87" t="s">
        <v>126</v>
      </c>
      <c r="L58" s="88"/>
      <c r="M58" s="87" t="s">
        <v>137</v>
      </c>
      <c r="N58" s="87">
        <v>2000</v>
      </c>
      <c r="O58" s="88"/>
      <c r="P58" s="88"/>
      <c r="Q58" s="88"/>
      <c r="R58" s="88"/>
      <c r="S58" s="88"/>
      <c r="T58" s="89"/>
      <c r="U58" s="89"/>
      <c r="V58" s="89"/>
      <c r="W58" s="89"/>
      <c r="X58" s="89"/>
      <c r="Y58" s="89"/>
      <c r="Z58" s="89"/>
      <c r="AA58" s="89"/>
      <c r="AB58" s="89"/>
      <c r="AC58" s="89"/>
      <c r="AD58" s="89"/>
      <c r="AE58" s="89"/>
      <c r="AF58" s="89"/>
      <c r="AG58" s="89"/>
      <c r="AH58" s="89"/>
      <c r="AI58" s="89"/>
      <c r="AJ58" s="89"/>
      <c r="AK58" s="87" t="s">
        <v>75</v>
      </c>
      <c r="AL58" s="87">
        <v>2000</v>
      </c>
      <c r="AM58" s="89"/>
      <c r="AN58" s="89"/>
      <c r="AO58" s="89"/>
      <c r="AP58" s="156">
        <v>112500</v>
      </c>
      <c r="AQ58" s="87" t="s">
        <v>77</v>
      </c>
      <c r="AR58" s="88" t="s">
        <v>224</v>
      </c>
      <c r="AS58" s="88" t="s">
        <v>103</v>
      </c>
      <c r="AT58" s="88" t="s">
        <v>225</v>
      </c>
      <c r="AU58" s="87" t="s">
        <v>77</v>
      </c>
      <c r="AV58" s="9" t="s">
        <v>225</v>
      </c>
      <c r="AW58" s="8"/>
      <c r="AX58" s="8"/>
      <c r="AY58" s="153" t="s">
        <v>371</v>
      </c>
      <c r="AZ58" s="152">
        <f t="shared" si="1"/>
        <v>112500</v>
      </c>
      <c r="BA58" s="153"/>
      <c r="BB58" s="154"/>
    </row>
    <row r="59" spans="1:54" s="1" customFormat="1" x14ac:dyDescent="0.2">
      <c r="A59" s="85">
        <v>62</v>
      </c>
      <c r="B59" s="86"/>
      <c r="C59" s="126" t="s">
        <v>341</v>
      </c>
      <c r="D59" s="88" t="s">
        <v>188</v>
      </c>
      <c r="E59" s="88" t="s">
        <v>198</v>
      </c>
      <c r="F59" s="88"/>
      <c r="G59" s="89"/>
      <c r="H59" s="89"/>
      <c r="I59" s="89"/>
      <c r="J59" s="89"/>
      <c r="K59" s="87" t="s">
        <v>209</v>
      </c>
      <c r="L59" s="88"/>
      <c r="M59" s="87" t="s">
        <v>189</v>
      </c>
      <c r="N59" s="87">
        <v>2000</v>
      </c>
      <c r="O59" s="88"/>
      <c r="P59" s="88"/>
      <c r="Q59" s="88"/>
      <c r="R59" s="88"/>
      <c r="S59" s="88"/>
      <c r="T59" s="89"/>
      <c r="U59" s="89"/>
      <c r="V59" s="89"/>
      <c r="W59" s="89"/>
      <c r="X59" s="89"/>
      <c r="Y59" s="89"/>
      <c r="Z59" s="89"/>
      <c r="AA59" s="89"/>
      <c r="AB59" s="89"/>
      <c r="AC59" s="89"/>
      <c r="AD59" s="89"/>
      <c r="AE59" s="89"/>
      <c r="AF59" s="89"/>
      <c r="AG59" s="89"/>
      <c r="AH59" s="89"/>
      <c r="AI59" s="89"/>
      <c r="AJ59" s="89"/>
      <c r="AK59" s="87" t="s">
        <v>75</v>
      </c>
      <c r="AL59" s="87">
        <v>2000</v>
      </c>
      <c r="AM59" s="89"/>
      <c r="AN59" s="89"/>
      <c r="AO59" s="89"/>
      <c r="AP59" s="156">
        <v>147000</v>
      </c>
      <c r="AQ59" s="87" t="s">
        <v>151</v>
      </c>
      <c r="AR59" s="88" t="s">
        <v>224</v>
      </c>
      <c r="AS59" s="88" t="s">
        <v>103</v>
      </c>
      <c r="AT59" s="88" t="s">
        <v>225</v>
      </c>
      <c r="AU59" s="87" t="s">
        <v>151</v>
      </c>
      <c r="AV59" s="9" t="s">
        <v>225</v>
      </c>
      <c r="AW59" s="8"/>
      <c r="AX59" s="8"/>
      <c r="AY59" s="153" t="s">
        <v>371</v>
      </c>
      <c r="AZ59" s="152">
        <f t="shared" si="1"/>
        <v>147000</v>
      </c>
      <c r="BA59" s="153"/>
      <c r="BB59" s="154"/>
    </row>
    <row r="60" spans="1:54" s="1" customFormat="1" x14ac:dyDescent="0.2">
      <c r="A60" s="85">
        <v>63</v>
      </c>
      <c r="B60" s="86"/>
      <c r="C60" s="126" t="s">
        <v>340</v>
      </c>
      <c r="D60" s="88" t="s">
        <v>135</v>
      </c>
      <c r="E60" s="88" t="s">
        <v>143</v>
      </c>
      <c r="F60" s="155" t="s">
        <v>339</v>
      </c>
      <c r="G60" s="89"/>
      <c r="H60" s="89"/>
      <c r="I60" s="89"/>
      <c r="J60" s="89"/>
      <c r="K60" s="87" t="s">
        <v>126</v>
      </c>
      <c r="L60" s="88"/>
      <c r="M60" s="87" t="s">
        <v>137</v>
      </c>
      <c r="N60" s="87">
        <v>2000</v>
      </c>
      <c r="O60" s="88"/>
      <c r="P60" s="88"/>
      <c r="Q60" s="88"/>
      <c r="R60" s="88"/>
      <c r="S60" s="88"/>
      <c r="T60" s="89"/>
      <c r="U60" s="89"/>
      <c r="V60" s="89"/>
      <c r="W60" s="89"/>
      <c r="X60" s="89"/>
      <c r="Y60" s="89"/>
      <c r="Z60" s="89"/>
      <c r="AA60" s="89"/>
      <c r="AB60" s="89"/>
      <c r="AC60" s="89"/>
      <c r="AD60" s="89"/>
      <c r="AE60" s="89"/>
      <c r="AF60" s="89"/>
      <c r="AG60" s="89"/>
      <c r="AH60" s="89"/>
      <c r="AI60" s="89"/>
      <c r="AJ60" s="89"/>
      <c r="AK60" s="87" t="s">
        <v>75</v>
      </c>
      <c r="AL60" s="87">
        <v>2000</v>
      </c>
      <c r="AM60" s="89"/>
      <c r="AN60" s="89"/>
      <c r="AO60" s="89"/>
      <c r="AP60" s="156">
        <v>240000</v>
      </c>
      <c r="AQ60" s="87" t="s">
        <v>151</v>
      </c>
      <c r="AR60" s="88" t="s">
        <v>224</v>
      </c>
      <c r="AS60" s="88" t="s">
        <v>103</v>
      </c>
      <c r="AT60" s="88" t="s">
        <v>225</v>
      </c>
      <c r="AU60" s="88" t="s">
        <v>135</v>
      </c>
      <c r="AV60" s="9" t="s">
        <v>225</v>
      </c>
      <c r="AW60" s="8"/>
      <c r="AX60" s="8"/>
      <c r="AY60" s="151" t="s">
        <v>151</v>
      </c>
      <c r="AZ60" s="152">
        <f t="shared" si="1"/>
        <v>240000</v>
      </c>
      <c r="BA60" s="153"/>
      <c r="BB60" s="154"/>
    </row>
    <row r="61" spans="1:54" s="1" customFormat="1" x14ac:dyDescent="0.2">
      <c r="A61" s="85">
        <v>64</v>
      </c>
      <c r="B61" s="86"/>
      <c r="C61" s="126" t="s">
        <v>340</v>
      </c>
      <c r="D61" s="88" t="s">
        <v>135</v>
      </c>
      <c r="E61" s="88" t="s">
        <v>143</v>
      </c>
      <c r="F61" s="155" t="s">
        <v>339</v>
      </c>
      <c r="G61" s="89"/>
      <c r="H61" s="89"/>
      <c r="I61" s="89"/>
      <c r="J61" s="89"/>
      <c r="K61" s="87" t="s">
        <v>126</v>
      </c>
      <c r="L61" s="88"/>
      <c r="M61" s="87" t="s">
        <v>137</v>
      </c>
      <c r="N61" s="87">
        <v>2001</v>
      </c>
      <c r="O61" s="88"/>
      <c r="P61" s="88"/>
      <c r="Q61" s="88"/>
      <c r="R61" s="88"/>
      <c r="S61" s="88"/>
      <c r="T61" s="89"/>
      <c r="U61" s="89"/>
      <c r="V61" s="89"/>
      <c r="W61" s="89"/>
      <c r="X61" s="89"/>
      <c r="Y61" s="89"/>
      <c r="Z61" s="89"/>
      <c r="AA61" s="89"/>
      <c r="AB61" s="89"/>
      <c r="AC61" s="89"/>
      <c r="AD61" s="89"/>
      <c r="AE61" s="89"/>
      <c r="AF61" s="89"/>
      <c r="AG61" s="89"/>
      <c r="AH61" s="89"/>
      <c r="AI61" s="89"/>
      <c r="AJ61" s="89"/>
      <c r="AK61" s="87" t="s">
        <v>75</v>
      </c>
      <c r="AL61" s="87">
        <v>2001</v>
      </c>
      <c r="AM61" s="89"/>
      <c r="AN61" s="89"/>
      <c r="AO61" s="89"/>
      <c r="AP61" s="149">
        <v>260000</v>
      </c>
      <c r="AQ61" s="87" t="s">
        <v>151</v>
      </c>
      <c r="AR61" s="88" t="s">
        <v>224</v>
      </c>
      <c r="AS61" s="88" t="s">
        <v>103</v>
      </c>
      <c r="AT61" s="88" t="s">
        <v>225</v>
      </c>
      <c r="AU61" s="88" t="s">
        <v>135</v>
      </c>
      <c r="AV61" s="9" t="s">
        <v>225</v>
      </c>
      <c r="AW61" s="8"/>
      <c r="AX61" s="8"/>
      <c r="AY61" s="151" t="s">
        <v>151</v>
      </c>
      <c r="AZ61" s="152">
        <f t="shared" si="1"/>
        <v>260000</v>
      </c>
      <c r="BA61" s="153"/>
      <c r="BB61" s="154"/>
    </row>
    <row r="62" spans="1:54" s="1" customFormat="1" x14ac:dyDescent="0.2">
      <c r="A62" s="85">
        <v>65</v>
      </c>
      <c r="B62" s="86"/>
      <c r="C62" s="126" t="s">
        <v>340</v>
      </c>
      <c r="D62" s="88" t="s">
        <v>135</v>
      </c>
      <c r="E62" s="88" t="s">
        <v>143</v>
      </c>
      <c r="F62" s="155" t="s">
        <v>339</v>
      </c>
      <c r="G62" s="89"/>
      <c r="H62" s="89"/>
      <c r="I62" s="89"/>
      <c r="J62" s="89"/>
      <c r="K62" s="87" t="s">
        <v>126</v>
      </c>
      <c r="L62" s="88"/>
      <c r="M62" s="87" t="s">
        <v>137</v>
      </c>
      <c r="N62" s="87">
        <v>2002</v>
      </c>
      <c r="O62" s="88"/>
      <c r="P62" s="88"/>
      <c r="Q62" s="88"/>
      <c r="R62" s="88"/>
      <c r="S62" s="88"/>
      <c r="T62" s="89"/>
      <c r="U62" s="89"/>
      <c r="V62" s="89"/>
      <c r="W62" s="89"/>
      <c r="X62" s="89"/>
      <c r="Y62" s="89"/>
      <c r="Z62" s="89"/>
      <c r="AA62" s="89"/>
      <c r="AB62" s="89"/>
      <c r="AC62" s="89"/>
      <c r="AD62" s="89"/>
      <c r="AE62" s="89"/>
      <c r="AF62" s="89"/>
      <c r="AG62" s="89"/>
      <c r="AH62" s="89"/>
      <c r="AI62" s="89"/>
      <c r="AJ62" s="89"/>
      <c r="AK62" s="87" t="s">
        <v>75</v>
      </c>
      <c r="AL62" s="87">
        <v>2002</v>
      </c>
      <c r="AM62" s="89"/>
      <c r="AN62" s="89"/>
      <c r="AO62" s="89"/>
      <c r="AP62" s="149">
        <v>260000</v>
      </c>
      <c r="AQ62" s="87" t="s">
        <v>77</v>
      </c>
      <c r="AR62" s="88" t="s">
        <v>128</v>
      </c>
      <c r="AS62" s="88" t="s">
        <v>103</v>
      </c>
      <c r="AT62" s="88" t="s">
        <v>108</v>
      </c>
      <c r="AU62" s="88" t="s">
        <v>135</v>
      </c>
      <c r="AV62" s="9" t="s">
        <v>219</v>
      </c>
      <c r="AW62" s="8"/>
      <c r="AX62" s="8"/>
      <c r="AY62" s="151" t="s">
        <v>77</v>
      </c>
      <c r="AZ62" s="152">
        <f t="shared" si="1"/>
        <v>260000</v>
      </c>
      <c r="BA62" s="153"/>
      <c r="BB62" s="154"/>
    </row>
    <row r="63" spans="1:54" s="1" customFormat="1" x14ac:dyDescent="0.2">
      <c r="A63" s="85">
        <v>66</v>
      </c>
      <c r="B63" s="86"/>
      <c r="C63" s="126" t="s">
        <v>340</v>
      </c>
      <c r="D63" s="88" t="s">
        <v>135</v>
      </c>
      <c r="E63" s="88" t="s">
        <v>143</v>
      </c>
      <c r="F63" s="155" t="s">
        <v>339</v>
      </c>
      <c r="G63" s="89"/>
      <c r="H63" s="89"/>
      <c r="I63" s="89"/>
      <c r="J63" s="89"/>
      <c r="K63" s="87" t="s">
        <v>126</v>
      </c>
      <c r="L63" s="88"/>
      <c r="M63" s="87" t="s">
        <v>137</v>
      </c>
      <c r="N63" s="87">
        <v>2002</v>
      </c>
      <c r="O63" s="88"/>
      <c r="P63" s="88"/>
      <c r="Q63" s="88"/>
      <c r="R63" s="88"/>
      <c r="S63" s="88"/>
      <c r="T63" s="89"/>
      <c r="U63" s="89"/>
      <c r="V63" s="89"/>
      <c r="W63" s="89"/>
      <c r="X63" s="89"/>
      <c r="Y63" s="89"/>
      <c r="Z63" s="89"/>
      <c r="AA63" s="89"/>
      <c r="AB63" s="89"/>
      <c r="AC63" s="89"/>
      <c r="AD63" s="89"/>
      <c r="AE63" s="89"/>
      <c r="AF63" s="89"/>
      <c r="AG63" s="89"/>
      <c r="AH63" s="89"/>
      <c r="AI63" s="89"/>
      <c r="AJ63" s="89"/>
      <c r="AK63" s="87" t="s">
        <v>75</v>
      </c>
      <c r="AL63" s="87">
        <v>2002</v>
      </c>
      <c r="AM63" s="89"/>
      <c r="AN63" s="89"/>
      <c r="AO63" s="89"/>
      <c r="AP63" s="149">
        <v>260000</v>
      </c>
      <c r="AQ63" s="87" t="s">
        <v>77</v>
      </c>
      <c r="AR63" s="88" t="s">
        <v>227</v>
      </c>
      <c r="AS63" s="88" t="s">
        <v>103</v>
      </c>
      <c r="AT63" s="88" t="s">
        <v>228</v>
      </c>
      <c r="AU63" s="88" t="s">
        <v>135</v>
      </c>
      <c r="AV63" s="9" t="s">
        <v>229</v>
      </c>
      <c r="AW63" s="8"/>
      <c r="AX63" s="8"/>
      <c r="AY63" s="151" t="s">
        <v>77</v>
      </c>
      <c r="AZ63" s="152">
        <f t="shared" si="1"/>
        <v>260000</v>
      </c>
      <c r="BA63" s="153"/>
      <c r="BB63" s="154"/>
    </row>
    <row r="64" spans="1:54" s="1" customFormat="1" x14ac:dyDescent="0.2">
      <c r="A64" s="85">
        <v>67</v>
      </c>
      <c r="B64" s="86"/>
      <c r="C64" s="126" t="s">
        <v>347</v>
      </c>
      <c r="D64" s="88" t="s">
        <v>210</v>
      </c>
      <c r="E64" s="88" t="s">
        <v>211</v>
      </c>
      <c r="F64" s="88"/>
      <c r="G64" s="89"/>
      <c r="H64" s="89"/>
      <c r="I64" s="89"/>
      <c r="J64" s="89"/>
      <c r="K64" s="87" t="s">
        <v>126</v>
      </c>
      <c r="L64" s="88"/>
      <c r="M64" s="87" t="s">
        <v>168</v>
      </c>
      <c r="N64" s="87">
        <v>2002</v>
      </c>
      <c r="O64" s="88"/>
      <c r="P64" s="88"/>
      <c r="Q64" s="88"/>
      <c r="R64" s="88"/>
      <c r="S64" s="88"/>
      <c r="T64" s="89"/>
      <c r="U64" s="89"/>
      <c r="V64" s="89"/>
      <c r="W64" s="89"/>
      <c r="X64" s="89"/>
      <c r="Y64" s="89"/>
      <c r="Z64" s="89"/>
      <c r="AA64" s="89"/>
      <c r="AB64" s="89"/>
      <c r="AC64" s="89"/>
      <c r="AD64" s="89"/>
      <c r="AE64" s="89"/>
      <c r="AF64" s="89"/>
      <c r="AG64" s="89"/>
      <c r="AH64" s="89"/>
      <c r="AI64" s="89"/>
      <c r="AJ64" s="89"/>
      <c r="AK64" s="87" t="s">
        <v>75</v>
      </c>
      <c r="AL64" s="87">
        <v>2002</v>
      </c>
      <c r="AM64" s="89"/>
      <c r="AN64" s="89"/>
      <c r="AO64" s="89"/>
      <c r="AP64" s="149">
        <v>260000</v>
      </c>
      <c r="AQ64" s="87" t="s">
        <v>151</v>
      </c>
      <c r="AR64" s="88" t="s">
        <v>227</v>
      </c>
      <c r="AS64" s="88" t="s">
        <v>103</v>
      </c>
      <c r="AT64" s="88" t="s">
        <v>228</v>
      </c>
      <c r="AU64" s="87" t="s">
        <v>151</v>
      </c>
      <c r="AV64" s="9" t="s">
        <v>229</v>
      </c>
      <c r="AW64" s="8"/>
      <c r="AX64" s="8"/>
      <c r="AY64" s="153" t="s">
        <v>371</v>
      </c>
      <c r="AZ64" s="152">
        <f t="shared" si="1"/>
        <v>260000</v>
      </c>
      <c r="BA64" s="153"/>
      <c r="BB64" s="154"/>
    </row>
    <row r="65" spans="1:54" s="1" customFormat="1" x14ac:dyDescent="0.2">
      <c r="A65" s="85">
        <v>68</v>
      </c>
      <c r="B65" s="86"/>
      <c r="C65" s="126" t="s">
        <v>347</v>
      </c>
      <c r="D65" s="88" t="s">
        <v>210</v>
      </c>
      <c r="E65" s="88" t="s">
        <v>211</v>
      </c>
      <c r="F65" s="88"/>
      <c r="G65" s="89"/>
      <c r="H65" s="89"/>
      <c r="I65" s="89"/>
      <c r="J65" s="89"/>
      <c r="K65" s="87" t="s">
        <v>126</v>
      </c>
      <c r="L65" s="88"/>
      <c r="M65" s="87" t="s">
        <v>168</v>
      </c>
      <c r="N65" s="87">
        <v>2002</v>
      </c>
      <c r="O65" s="88"/>
      <c r="P65" s="88"/>
      <c r="Q65" s="88"/>
      <c r="R65" s="88"/>
      <c r="S65" s="88"/>
      <c r="T65" s="89"/>
      <c r="U65" s="89"/>
      <c r="V65" s="89"/>
      <c r="W65" s="89"/>
      <c r="X65" s="89"/>
      <c r="Y65" s="89"/>
      <c r="Z65" s="89"/>
      <c r="AA65" s="89"/>
      <c r="AB65" s="89"/>
      <c r="AC65" s="89"/>
      <c r="AD65" s="89"/>
      <c r="AE65" s="89"/>
      <c r="AF65" s="89"/>
      <c r="AG65" s="89"/>
      <c r="AH65" s="89"/>
      <c r="AI65" s="89"/>
      <c r="AJ65" s="89"/>
      <c r="AK65" s="87" t="s">
        <v>75</v>
      </c>
      <c r="AL65" s="87">
        <v>2002</v>
      </c>
      <c r="AM65" s="89"/>
      <c r="AN65" s="89"/>
      <c r="AO65" s="89"/>
      <c r="AP65" s="149">
        <v>52000</v>
      </c>
      <c r="AQ65" s="87" t="s">
        <v>151</v>
      </c>
      <c r="AR65" s="88" t="s">
        <v>227</v>
      </c>
      <c r="AS65" s="88" t="s">
        <v>103</v>
      </c>
      <c r="AT65" s="88" t="s">
        <v>228</v>
      </c>
      <c r="AU65" s="87" t="s">
        <v>151</v>
      </c>
      <c r="AV65" s="9" t="s">
        <v>229</v>
      </c>
      <c r="AW65" s="8"/>
      <c r="AX65" s="8"/>
      <c r="AY65" s="153" t="s">
        <v>371</v>
      </c>
      <c r="AZ65" s="152">
        <f t="shared" si="1"/>
        <v>52000</v>
      </c>
      <c r="BA65" s="153"/>
      <c r="BB65" s="154"/>
    </row>
    <row r="66" spans="1:54" s="1" customFormat="1" x14ac:dyDescent="0.2">
      <c r="A66" s="85">
        <v>69</v>
      </c>
      <c r="B66" s="86"/>
      <c r="C66" s="157" t="s">
        <v>355</v>
      </c>
      <c r="D66" s="88" t="s">
        <v>152</v>
      </c>
      <c r="E66" s="88" t="s">
        <v>153</v>
      </c>
      <c r="F66" s="88"/>
      <c r="G66" s="89"/>
      <c r="H66" s="89"/>
      <c r="I66" s="89"/>
      <c r="J66" s="89"/>
      <c r="K66" s="87" t="s">
        <v>126</v>
      </c>
      <c r="L66" s="88"/>
      <c r="M66" s="87" t="s">
        <v>175</v>
      </c>
      <c r="N66" s="87">
        <v>2002</v>
      </c>
      <c r="O66" s="88"/>
      <c r="P66" s="88"/>
      <c r="Q66" s="88"/>
      <c r="R66" s="88"/>
      <c r="S66" s="88"/>
      <c r="T66" s="89"/>
      <c r="U66" s="89"/>
      <c r="V66" s="89"/>
      <c r="W66" s="89"/>
      <c r="X66" s="89"/>
      <c r="Y66" s="89"/>
      <c r="Z66" s="89"/>
      <c r="AA66" s="89"/>
      <c r="AB66" s="89"/>
      <c r="AC66" s="89"/>
      <c r="AD66" s="89"/>
      <c r="AE66" s="89"/>
      <c r="AF66" s="89"/>
      <c r="AG66" s="89"/>
      <c r="AH66" s="89"/>
      <c r="AI66" s="89"/>
      <c r="AJ66" s="89"/>
      <c r="AK66" s="87" t="s">
        <v>75</v>
      </c>
      <c r="AL66" s="87">
        <v>2002</v>
      </c>
      <c r="AM66" s="89"/>
      <c r="AN66" s="89"/>
      <c r="AO66" s="89"/>
      <c r="AP66" s="149">
        <v>175000</v>
      </c>
      <c r="AQ66" s="87" t="s">
        <v>151</v>
      </c>
      <c r="AR66" s="88" t="s">
        <v>227</v>
      </c>
      <c r="AS66" s="88" t="s">
        <v>103</v>
      </c>
      <c r="AT66" s="88" t="s">
        <v>228</v>
      </c>
      <c r="AU66" s="88" t="s">
        <v>152</v>
      </c>
      <c r="AV66" s="9" t="s">
        <v>229</v>
      </c>
      <c r="AW66" s="8"/>
      <c r="AX66" s="8"/>
      <c r="AY66" s="151" t="s">
        <v>151</v>
      </c>
      <c r="AZ66" s="152">
        <f t="shared" si="1"/>
        <v>175000</v>
      </c>
      <c r="BA66" s="153"/>
      <c r="BB66" s="154"/>
    </row>
    <row r="67" spans="1:54" s="1" customFormat="1" x14ac:dyDescent="0.2">
      <c r="A67" s="85">
        <v>72</v>
      </c>
      <c r="B67" s="86"/>
      <c r="C67" s="126" t="s">
        <v>347</v>
      </c>
      <c r="D67" s="88" t="s">
        <v>210</v>
      </c>
      <c r="E67" s="88" t="s">
        <v>211</v>
      </c>
      <c r="F67" s="88"/>
      <c r="G67" s="89"/>
      <c r="H67" s="89"/>
      <c r="I67" s="89"/>
      <c r="J67" s="89"/>
      <c r="K67" s="87" t="s">
        <v>126</v>
      </c>
      <c r="L67" s="88"/>
      <c r="M67" s="87" t="s">
        <v>231</v>
      </c>
      <c r="N67" s="87">
        <v>2003</v>
      </c>
      <c r="O67" s="88"/>
      <c r="P67" s="88"/>
      <c r="Q67" s="88"/>
      <c r="R67" s="88"/>
      <c r="S67" s="88"/>
      <c r="T67" s="89"/>
      <c r="U67" s="89"/>
      <c r="V67" s="89"/>
      <c r="W67" s="89"/>
      <c r="X67" s="89"/>
      <c r="Y67" s="89"/>
      <c r="Z67" s="89"/>
      <c r="AA67" s="89"/>
      <c r="AB67" s="89"/>
      <c r="AC67" s="89"/>
      <c r="AD67" s="89"/>
      <c r="AE67" s="89"/>
      <c r="AF67" s="89"/>
      <c r="AG67" s="89"/>
      <c r="AH67" s="89"/>
      <c r="AI67" s="89"/>
      <c r="AJ67" s="89"/>
      <c r="AK67" s="87" t="s">
        <v>75</v>
      </c>
      <c r="AL67" s="87">
        <v>2003</v>
      </c>
      <c r="AM67" s="89"/>
      <c r="AN67" s="89"/>
      <c r="AO67" s="89"/>
      <c r="AP67" s="149">
        <v>120000</v>
      </c>
      <c r="AQ67" s="87" t="s">
        <v>151</v>
      </c>
      <c r="AR67" s="88" t="s">
        <v>128</v>
      </c>
      <c r="AS67" s="88" t="s">
        <v>103</v>
      </c>
      <c r="AT67" s="88" t="s">
        <v>108</v>
      </c>
      <c r="AU67" s="87" t="s">
        <v>151</v>
      </c>
      <c r="AV67" s="9" t="s">
        <v>219</v>
      </c>
      <c r="AW67" s="8"/>
      <c r="AX67" s="8"/>
      <c r="AY67" s="153" t="s">
        <v>371</v>
      </c>
      <c r="AZ67" s="152">
        <f t="shared" si="1"/>
        <v>120000</v>
      </c>
      <c r="BA67" s="153"/>
      <c r="BB67" s="154"/>
    </row>
    <row r="68" spans="1:54" s="1" customFormat="1" x14ac:dyDescent="0.2">
      <c r="A68" s="85">
        <v>74</v>
      </c>
      <c r="B68" s="86"/>
      <c r="C68" s="75" t="s">
        <v>341</v>
      </c>
      <c r="D68" s="88" t="s">
        <v>181</v>
      </c>
      <c r="E68" s="88" t="s">
        <v>145</v>
      </c>
      <c r="F68" s="88"/>
      <c r="G68" s="89"/>
      <c r="H68" s="89"/>
      <c r="I68" s="89"/>
      <c r="J68" s="89"/>
      <c r="K68" s="87" t="s">
        <v>126</v>
      </c>
      <c r="L68" s="88"/>
      <c r="M68" s="87" t="s">
        <v>137</v>
      </c>
      <c r="N68" s="87">
        <v>2003</v>
      </c>
      <c r="O68" s="88"/>
      <c r="P68" s="88"/>
      <c r="Q68" s="88"/>
      <c r="R68" s="88"/>
      <c r="S68" s="88"/>
      <c r="T68" s="89"/>
      <c r="U68" s="89"/>
      <c r="V68" s="89"/>
      <c r="W68" s="89"/>
      <c r="X68" s="89"/>
      <c r="Y68" s="89"/>
      <c r="Z68" s="89"/>
      <c r="AA68" s="89"/>
      <c r="AB68" s="89"/>
      <c r="AC68" s="89"/>
      <c r="AD68" s="89"/>
      <c r="AE68" s="89"/>
      <c r="AF68" s="89"/>
      <c r="AG68" s="89"/>
      <c r="AH68" s="89"/>
      <c r="AI68" s="89"/>
      <c r="AJ68" s="89"/>
      <c r="AK68" s="87" t="s">
        <v>75</v>
      </c>
      <c r="AL68" s="87">
        <v>2003</v>
      </c>
      <c r="AM68" s="89"/>
      <c r="AN68" s="89"/>
      <c r="AO68" s="89"/>
      <c r="AP68" s="149">
        <v>225000</v>
      </c>
      <c r="AQ68" s="87" t="s">
        <v>151</v>
      </c>
      <c r="AR68" s="88" t="s">
        <v>232</v>
      </c>
      <c r="AS68" s="88" t="s">
        <v>103</v>
      </c>
      <c r="AT68" s="88" t="s">
        <v>233</v>
      </c>
      <c r="AU68" s="87" t="s">
        <v>151</v>
      </c>
      <c r="AV68" s="9" t="s">
        <v>233</v>
      </c>
      <c r="AW68" s="8"/>
      <c r="AX68" s="8"/>
      <c r="AY68" s="153" t="s">
        <v>371</v>
      </c>
      <c r="AZ68" s="152">
        <f t="shared" si="1"/>
        <v>225000</v>
      </c>
      <c r="BA68" s="153"/>
      <c r="BB68" s="154"/>
    </row>
    <row r="69" spans="1:54" s="1" customFormat="1" x14ac:dyDescent="0.2">
      <c r="A69" s="85">
        <v>78</v>
      </c>
      <c r="B69" s="86"/>
      <c r="C69" s="126" t="s">
        <v>340</v>
      </c>
      <c r="D69" s="88" t="s">
        <v>135</v>
      </c>
      <c r="E69" s="88" t="s">
        <v>143</v>
      </c>
      <c r="F69" s="155" t="s">
        <v>339</v>
      </c>
      <c r="G69" s="89"/>
      <c r="H69" s="89"/>
      <c r="I69" s="89"/>
      <c r="J69" s="89"/>
      <c r="K69" s="87" t="s">
        <v>126</v>
      </c>
      <c r="L69" s="88"/>
      <c r="M69" s="87" t="s">
        <v>170</v>
      </c>
      <c r="N69" s="87">
        <v>2006</v>
      </c>
      <c r="O69" s="88"/>
      <c r="P69" s="88"/>
      <c r="Q69" s="88"/>
      <c r="R69" s="88"/>
      <c r="S69" s="88"/>
      <c r="T69" s="89"/>
      <c r="U69" s="89"/>
      <c r="V69" s="89"/>
      <c r="W69" s="89"/>
      <c r="X69" s="89"/>
      <c r="Y69" s="89"/>
      <c r="Z69" s="89"/>
      <c r="AA69" s="89"/>
      <c r="AB69" s="89"/>
      <c r="AC69" s="89"/>
      <c r="AD69" s="89"/>
      <c r="AE69" s="89"/>
      <c r="AF69" s="89"/>
      <c r="AG69" s="89"/>
      <c r="AH69" s="89"/>
      <c r="AI69" s="89"/>
      <c r="AJ69" s="89"/>
      <c r="AK69" s="87" t="s">
        <v>75</v>
      </c>
      <c r="AL69" s="87">
        <v>2006</v>
      </c>
      <c r="AM69" s="89"/>
      <c r="AN69" s="89"/>
      <c r="AO69" s="89"/>
      <c r="AP69" s="149">
        <v>300000</v>
      </c>
      <c r="AQ69" s="87" t="s">
        <v>151</v>
      </c>
      <c r="AR69" s="88" t="s">
        <v>128</v>
      </c>
      <c r="AS69" s="88" t="s">
        <v>103</v>
      </c>
      <c r="AT69" s="88" t="s">
        <v>108</v>
      </c>
      <c r="AU69" s="88" t="s">
        <v>135</v>
      </c>
      <c r="AV69" s="9" t="s">
        <v>219</v>
      </c>
      <c r="AW69" s="8"/>
      <c r="AX69" s="8"/>
      <c r="AY69" s="151" t="s">
        <v>151</v>
      </c>
      <c r="AZ69" s="152" t="str">
        <f t="shared" si="1"/>
        <v>0</v>
      </c>
      <c r="BA69" s="153"/>
      <c r="BB69" s="154"/>
    </row>
    <row r="70" spans="1:54" s="1" customFormat="1" x14ac:dyDescent="0.2">
      <c r="A70" s="85">
        <v>85</v>
      </c>
      <c r="B70" s="86"/>
      <c r="C70" s="87" t="s">
        <v>376</v>
      </c>
      <c r="D70" s="88" t="s">
        <v>193</v>
      </c>
      <c r="E70" s="88" t="s">
        <v>194</v>
      </c>
      <c r="F70" s="155" t="s">
        <v>339</v>
      </c>
      <c r="G70" s="89"/>
      <c r="H70" s="89"/>
      <c r="I70" s="89"/>
      <c r="J70" s="89"/>
      <c r="K70" s="87" t="s">
        <v>196</v>
      </c>
      <c r="L70" s="88"/>
      <c r="M70" s="87" t="s">
        <v>170</v>
      </c>
      <c r="N70" s="87">
        <v>2006</v>
      </c>
      <c r="O70" s="88"/>
      <c r="P70" s="88"/>
      <c r="Q70" s="88"/>
      <c r="R70" s="88"/>
      <c r="S70" s="88"/>
      <c r="T70" s="89"/>
      <c r="U70" s="89"/>
      <c r="V70" s="89"/>
      <c r="W70" s="89"/>
      <c r="X70" s="89"/>
      <c r="Y70" s="89"/>
      <c r="Z70" s="89"/>
      <c r="AA70" s="89"/>
      <c r="AB70" s="89"/>
      <c r="AC70" s="89"/>
      <c r="AD70" s="89"/>
      <c r="AE70" s="89"/>
      <c r="AF70" s="89"/>
      <c r="AG70" s="89"/>
      <c r="AH70" s="89"/>
      <c r="AI70" s="89"/>
      <c r="AJ70" s="89"/>
      <c r="AK70" s="87" t="s">
        <v>75</v>
      </c>
      <c r="AL70" s="87">
        <v>2006</v>
      </c>
      <c r="AM70" s="89"/>
      <c r="AN70" s="89"/>
      <c r="AO70" s="89"/>
      <c r="AP70" s="149">
        <v>150000</v>
      </c>
      <c r="AQ70" s="87" t="s">
        <v>77</v>
      </c>
      <c r="AR70" s="88" t="s">
        <v>128</v>
      </c>
      <c r="AS70" s="88" t="s">
        <v>103</v>
      </c>
      <c r="AT70" s="88" t="s">
        <v>108</v>
      </c>
      <c r="AU70" s="87" t="s">
        <v>77</v>
      </c>
      <c r="AV70" s="9" t="s">
        <v>177</v>
      </c>
      <c r="AW70" s="8"/>
      <c r="AX70" s="8"/>
      <c r="AY70" s="153" t="s">
        <v>371</v>
      </c>
      <c r="AZ70" s="152">
        <f t="shared" si="1"/>
        <v>150000</v>
      </c>
      <c r="BA70" s="153"/>
      <c r="BB70" s="154"/>
    </row>
    <row r="71" spans="1:54" s="1" customFormat="1" x14ac:dyDescent="0.2">
      <c r="A71" s="85">
        <v>86</v>
      </c>
      <c r="B71" s="86"/>
      <c r="C71" s="75" t="s">
        <v>372</v>
      </c>
      <c r="D71" s="88" t="s">
        <v>140</v>
      </c>
      <c r="E71" s="88" t="s">
        <v>125</v>
      </c>
      <c r="F71" s="88"/>
      <c r="G71" s="89"/>
      <c r="H71" s="89"/>
      <c r="I71" s="89"/>
      <c r="J71" s="89"/>
      <c r="K71" s="87" t="s">
        <v>126</v>
      </c>
      <c r="L71" s="88"/>
      <c r="M71" s="87" t="s">
        <v>137</v>
      </c>
      <c r="N71" s="87">
        <v>2006</v>
      </c>
      <c r="O71" s="88"/>
      <c r="P71" s="88"/>
      <c r="Q71" s="88"/>
      <c r="R71" s="88"/>
      <c r="S71" s="88"/>
      <c r="T71" s="89"/>
      <c r="U71" s="89"/>
      <c r="V71" s="89"/>
      <c r="W71" s="89"/>
      <c r="X71" s="89"/>
      <c r="Y71" s="89"/>
      <c r="Z71" s="89"/>
      <c r="AA71" s="89"/>
      <c r="AB71" s="89"/>
      <c r="AC71" s="89"/>
      <c r="AD71" s="89"/>
      <c r="AE71" s="89"/>
      <c r="AF71" s="89"/>
      <c r="AG71" s="89"/>
      <c r="AH71" s="89"/>
      <c r="AI71" s="89"/>
      <c r="AJ71" s="89"/>
      <c r="AK71" s="87" t="s">
        <v>75</v>
      </c>
      <c r="AL71" s="87">
        <v>2006</v>
      </c>
      <c r="AM71" s="89"/>
      <c r="AN71" s="89"/>
      <c r="AO71" s="89"/>
      <c r="AP71" s="149">
        <v>390000</v>
      </c>
      <c r="AQ71" s="87" t="s">
        <v>151</v>
      </c>
      <c r="AR71" s="88" t="s">
        <v>128</v>
      </c>
      <c r="AS71" s="88" t="s">
        <v>103</v>
      </c>
      <c r="AT71" s="88" t="s">
        <v>108</v>
      </c>
      <c r="AU71" s="87" t="s">
        <v>151</v>
      </c>
      <c r="AV71" s="9" t="s">
        <v>177</v>
      </c>
      <c r="AW71" s="8"/>
      <c r="AX71" s="8"/>
      <c r="AY71" s="153"/>
      <c r="AZ71" s="152" t="str">
        <f t="shared" si="1"/>
        <v>0</v>
      </c>
      <c r="BA71" s="153"/>
      <c r="BB71" s="154"/>
    </row>
    <row r="72" spans="1:54" s="1" customFormat="1" x14ac:dyDescent="0.2">
      <c r="A72" s="85">
        <v>88</v>
      </c>
      <c r="B72" s="86"/>
      <c r="C72" s="75" t="s">
        <v>341</v>
      </c>
      <c r="D72" s="88" t="s">
        <v>181</v>
      </c>
      <c r="E72" s="88" t="s">
        <v>145</v>
      </c>
      <c r="F72" s="88"/>
      <c r="G72" s="89"/>
      <c r="H72" s="89"/>
      <c r="I72" s="89"/>
      <c r="J72" s="89"/>
      <c r="K72" s="87" t="s">
        <v>126</v>
      </c>
      <c r="L72" s="88"/>
      <c r="M72" s="87" t="s">
        <v>157</v>
      </c>
      <c r="N72" s="87">
        <v>2006</v>
      </c>
      <c r="O72" s="88"/>
      <c r="P72" s="88"/>
      <c r="Q72" s="88"/>
      <c r="R72" s="88"/>
      <c r="S72" s="88"/>
      <c r="T72" s="89"/>
      <c r="U72" s="89"/>
      <c r="V72" s="89"/>
      <c r="W72" s="89"/>
      <c r="X72" s="89"/>
      <c r="Y72" s="89"/>
      <c r="Z72" s="89"/>
      <c r="AA72" s="89"/>
      <c r="AB72" s="89"/>
      <c r="AC72" s="89"/>
      <c r="AD72" s="89"/>
      <c r="AE72" s="89"/>
      <c r="AF72" s="89"/>
      <c r="AG72" s="89"/>
      <c r="AH72" s="89"/>
      <c r="AI72" s="89"/>
      <c r="AJ72" s="89"/>
      <c r="AK72" s="87" t="s">
        <v>75</v>
      </c>
      <c r="AL72" s="87">
        <v>2006</v>
      </c>
      <c r="AM72" s="89"/>
      <c r="AN72" s="89"/>
      <c r="AO72" s="89"/>
      <c r="AP72" s="149">
        <v>105000</v>
      </c>
      <c r="AQ72" s="87" t="s">
        <v>77</v>
      </c>
      <c r="AR72" s="88" t="s">
        <v>242</v>
      </c>
      <c r="AS72" s="88" t="s">
        <v>103</v>
      </c>
      <c r="AT72" s="88" t="s">
        <v>235</v>
      </c>
      <c r="AU72" s="87" t="s">
        <v>77</v>
      </c>
      <c r="AV72" s="9" t="s">
        <v>243</v>
      </c>
      <c r="AW72" s="8"/>
      <c r="AX72" s="8"/>
      <c r="AY72" s="153" t="s">
        <v>371</v>
      </c>
      <c r="AZ72" s="152">
        <f t="shared" si="1"/>
        <v>105000</v>
      </c>
      <c r="BA72" s="153"/>
      <c r="BB72" s="154"/>
    </row>
    <row r="73" spans="1:54" x14ac:dyDescent="0.2">
      <c r="A73" s="46"/>
      <c r="B73" s="51"/>
      <c r="C73" s="52"/>
      <c r="D73" s="53"/>
      <c r="E73" s="53"/>
      <c r="F73" s="53"/>
      <c r="G73" s="54"/>
      <c r="H73" s="54"/>
      <c r="I73" s="54"/>
      <c r="J73" s="54"/>
      <c r="K73" s="52"/>
      <c r="L73" s="53"/>
      <c r="M73" s="52"/>
      <c r="N73" s="49"/>
      <c r="O73" s="53"/>
      <c r="P73" s="53"/>
      <c r="Q73" s="53"/>
      <c r="R73" s="53"/>
      <c r="S73" s="53"/>
      <c r="T73" s="54"/>
      <c r="U73" s="54"/>
      <c r="V73" s="54"/>
      <c r="W73" s="54"/>
      <c r="X73" s="54"/>
      <c r="Y73" s="54"/>
      <c r="Z73" s="54"/>
      <c r="AA73" s="54"/>
      <c r="AB73" s="54"/>
      <c r="AC73" s="54"/>
      <c r="AD73" s="54"/>
      <c r="AE73" s="54"/>
      <c r="AF73" s="54"/>
      <c r="AG73" s="54"/>
      <c r="AH73" s="54"/>
      <c r="AI73" s="54"/>
      <c r="AJ73" s="54"/>
      <c r="AK73" s="49"/>
      <c r="AL73" s="49"/>
      <c r="AM73" s="54"/>
      <c r="AN73" s="54"/>
      <c r="AO73" s="54"/>
      <c r="AP73" s="53"/>
      <c r="AQ73" s="53"/>
      <c r="AR73" s="53"/>
      <c r="AS73" s="53"/>
      <c r="AT73" s="53"/>
      <c r="AU73" s="53"/>
      <c r="AV73" s="9"/>
      <c r="AW73" s="8"/>
      <c r="AX73" s="8"/>
      <c r="AZ73" s="107">
        <f t="shared" si="1"/>
        <v>0</v>
      </c>
      <c r="BB73" s="150"/>
    </row>
    <row r="74" spans="1:54" x14ac:dyDescent="0.2">
      <c r="A74" s="46"/>
      <c r="B74" s="51"/>
      <c r="C74" s="52"/>
      <c r="D74" s="53"/>
      <c r="E74" s="53"/>
      <c r="F74" s="53"/>
      <c r="G74" s="54"/>
      <c r="H74" s="54"/>
      <c r="I74" s="54"/>
      <c r="J74" s="54"/>
      <c r="K74" s="52"/>
      <c r="L74" s="53"/>
      <c r="M74" s="52"/>
      <c r="N74" s="49"/>
      <c r="O74" s="53"/>
      <c r="P74" s="53"/>
      <c r="Q74" s="53"/>
      <c r="R74" s="53"/>
      <c r="S74" s="53"/>
      <c r="T74" s="54"/>
      <c r="U74" s="54"/>
      <c r="V74" s="54"/>
      <c r="W74" s="54"/>
      <c r="X74" s="54"/>
      <c r="Y74" s="54"/>
      <c r="Z74" s="54"/>
      <c r="AA74" s="54"/>
      <c r="AB74" s="54"/>
      <c r="AC74" s="54"/>
      <c r="AD74" s="54"/>
      <c r="AE74" s="54"/>
      <c r="AF74" s="54"/>
      <c r="AG74" s="54"/>
      <c r="AH74" s="54"/>
      <c r="AI74" s="54"/>
      <c r="AJ74" s="54"/>
      <c r="AK74" s="49"/>
      <c r="AL74" s="49"/>
      <c r="AM74" s="54"/>
      <c r="AN74" s="54"/>
      <c r="AO74" s="54"/>
      <c r="AP74" s="53"/>
      <c r="AQ74" s="53"/>
      <c r="AR74" s="53"/>
      <c r="AS74" s="53"/>
      <c r="AT74" s="53"/>
      <c r="AU74" s="53"/>
      <c r="AV74" s="9"/>
      <c r="AW74" s="8"/>
      <c r="AX74" s="8"/>
      <c r="AZ74" s="107">
        <f t="shared" si="1"/>
        <v>0</v>
      </c>
      <c r="BB74" s="150"/>
    </row>
    <row r="75" spans="1:54" x14ac:dyDescent="0.2">
      <c r="A75" s="46" t="s">
        <v>244</v>
      </c>
      <c r="B75" s="51" t="s">
        <v>245</v>
      </c>
      <c r="C75" s="52"/>
      <c r="D75" s="56" t="s">
        <v>245</v>
      </c>
      <c r="E75" s="53"/>
      <c r="F75" s="53"/>
      <c r="G75" s="54"/>
      <c r="H75" s="54"/>
      <c r="I75" s="54"/>
      <c r="J75" s="54"/>
      <c r="K75" s="52"/>
      <c r="L75" s="53"/>
      <c r="M75" s="52"/>
      <c r="N75" s="49"/>
      <c r="O75" s="53"/>
      <c r="P75" s="53"/>
      <c r="Q75" s="53"/>
      <c r="R75" s="53"/>
      <c r="S75" s="53"/>
      <c r="T75" s="54"/>
      <c r="U75" s="54"/>
      <c r="V75" s="54"/>
      <c r="W75" s="54"/>
      <c r="X75" s="54"/>
      <c r="Y75" s="54"/>
      <c r="Z75" s="54"/>
      <c r="AA75" s="54"/>
      <c r="AB75" s="54"/>
      <c r="AC75" s="54"/>
      <c r="AD75" s="54"/>
      <c r="AE75" s="54"/>
      <c r="AF75" s="54"/>
      <c r="AG75" s="54"/>
      <c r="AH75" s="54"/>
      <c r="AI75" s="54"/>
      <c r="AJ75" s="54"/>
      <c r="AK75" s="49"/>
      <c r="AL75" s="49"/>
      <c r="AM75" s="54"/>
      <c r="AN75" s="54"/>
      <c r="AO75" s="54"/>
      <c r="AP75" s="55">
        <v>0</v>
      </c>
      <c r="AQ75" s="53"/>
      <c r="AR75" s="53"/>
      <c r="AS75" s="53"/>
      <c r="AT75" s="53"/>
      <c r="AU75" s="53"/>
      <c r="AV75" s="9"/>
      <c r="AW75" s="8"/>
      <c r="AX75" s="8"/>
      <c r="AZ75" s="107">
        <f t="shared" si="1"/>
        <v>0</v>
      </c>
      <c r="BB75" s="150"/>
    </row>
    <row r="76" spans="1:54" x14ac:dyDescent="0.2">
      <c r="A76" s="46"/>
      <c r="B76" s="51" t="s">
        <v>65</v>
      </c>
      <c r="C76" s="52"/>
      <c r="D76" s="64"/>
      <c r="E76" s="53"/>
      <c r="F76" s="524" t="s">
        <v>60</v>
      </c>
      <c r="G76" s="525"/>
      <c r="H76" s="525"/>
      <c r="I76" s="525"/>
      <c r="J76" s="525"/>
      <c r="K76" s="525"/>
      <c r="L76" s="525"/>
      <c r="M76" s="525"/>
      <c r="N76" s="525"/>
      <c r="O76" s="526"/>
      <c r="P76" s="53"/>
      <c r="Q76" s="53"/>
      <c r="R76" s="53"/>
      <c r="S76" s="53"/>
      <c r="T76" s="54"/>
      <c r="U76" s="54"/>
      <c r="V76" s="54"/>
      <c r="W76" s="54"/>
      <c r="X76" s="54"/>
      <c r="Y76" s="54"/>
      <c r="Z76" s="54"/>
      <c r="AA76" s="54"/>
      <c r="AB76" s="54"/>
      <c r="AC76" s="54"/>
      <c r="AD76" s="54"/>
      <c r="AE76" s="54"/>
      <c r="AF76" s="54"/>
      <c r="AG76" s="54"/>
      <c r="AH76" s="54"/>
      <c r="AI76" s="54"/>
      <c r="AJ76" s="54"/>
      <c r="AK76" s="49"/>
      <c r="AL76" s="49"/>
      <c r="AM76" s="54"/>
      <c r="AN76" s="54"/>
      <c r="AO76" s="54"/>
      <c r="AP76" s="55"/>
      <c r="AQ76" s="53"/>
      <c r="AR76" s="53"/>
      <c r="AS76" s="53"/>
      <c r="AT76" s="53"/>
      <c r="AU76" s="53"/>
      <c r="AV76" s="9"/>
      <c r="AW76" s="8"/>
      <c r="AX76" s="8"/>
      <c r="AZ76" s="107">
        <f t="shared" si="1"/>
        <v>0</v>
      </c>
    </row>
    <row r="77" spans="1:54" x14ac:dyDescent="0.2">
      <c r="A77" s="46"/>
      <c r="B77" s="51"/>
      <c r="C77" s="52"/>
      <c r="D77" s="53"/>
      <c r="E77" s="53"/>
      <c r="F77" s="53"/>
      <c r="G77" s="54"/>
      <c r="H77" s="54"/>
      <c r="I77" s="54"/>
      <c r="J77" s="54"/>
      <c r="K77" s="52"/>
      <c r="L77" s="53"/>
      <c r="M77" s="52"/>
      <c r="N77" s="49"/>
      <c r="O77" s="53"/>
      <c r="P77" s="53"/>
      <c r="Q77" s="53"/>
      <c r="R77" s="53"/>
      <c r="S77" s="53"/>
      <c r="T77" s="54"/>
      <c r="U77" s="54"/>
      <c r="V77" s="54"/>
      <c r="W77" s="54"/>
      <c r="X77" s="54"/>
      <c r="Y77" s="54"/>
      <c r="Z77" s="54"/>
      <c r="AA77" s="54"/>
      <c r="AB77" s="54"/>
      <c r="AC77" s="54"/>
      <c r="AD77" s="54"/>
      <c r="AE77" s="54"/>
      <c r="AF77" s="54"/>
      <c r="AG77" s="54"/>
      <c r="AH77" s="54"/>
      <c r="AI77" s="54"/>
      <c r="AJ77" s="54"/>
      <c r="AK77" s="49"/>
      <c r="AL77" s="49"/>
      <c r="AM77" s="54"/>
      <c r="AN77" s="54"/>
      <c r="AO77" s="54"/>
      <c r="AP77" s="55"/>
      <c r="AQ77" s="53"/>
      <c r="AR77" s="53"/>
      <c r="AS77" s="53"/>
      <c r="AT77" s="53"/>
      <c r="AU77" s="53"/>
      <c r="AV77" s="9"/>
      <c r="AW77" s="8"/>
      <c r="AX77" s="8"/>
      <c r="AZ77" s="107">
        <f t="shared" si="1"/>
        <v>0</v>
      </c>
    </row>
    <row r="78" spans="1:54" x14ac:dyDescent="0.2">
      <c r="A78" s="46" t="s">
        <v>246</v>
      </c>
      <c r="B78" s="51" t="s">
        <v>247</v>
      </c>
      <c r="C78" s="52"/>
      <c r="D78" s="51" t="s">
        <v>247</v>
      </c>
      <c r="E78" s="53"/>
      <c r="F78" s="53"/>
      <c r="G78" s="54"/>
      <c r="H78" s="54"/>
      <c r="I78" s="54"/>
      <c r="J78" s="54"/>
      <c r="K78" s="52"/>
      <c r="L78" s="53"/>
      <c r="M78" s="52"/>
      <c r="N78" s="49"/>
      <c r="O78" s="53"/>
      <c r="P78" s="53"/>
      <c r="Q78" s="53"/>
      <c r="R78" s="53"/>
      <c r="S78" s="53"/>
      <c r="T78" s="54"/>
      <c r="U78" s="54"/>
      <c r="V78" s="54"/>
      <c r="W78" s="54"/>
      <c r="X78" s="54"/>
      <c r="Y78" s="54"/>
      <c r="Z78" s="54"/>
      <c r="AA78" s="54"/>
      <c r="AB78" s="54"/>
      <c r="AC78" s="54"/>
      <c r="AD78" s="54"/>
      <c r="AE78" s="54"/>
      <c r="AF78" s="54"/>
      <c r="AG78" s="54"/>
      <c r="AH78" s="54"/>
      <c r="AI78" s="54"/>
      <c r="AJ78" s="54"/>
      <c r="AK78" s="49"/>
      <c r="AL78" s="49"/>
      <c r="AM78" s="54"/>
      <c r="AN78" s="54"/>
      <c r="AO78" s="54"/>
      <c r="AP78" s="55">
        <v>0</v>
      </c>
      <c r="AQ78" s="53"/>
      <c r="AR78" s="53"/>
      <c r="AS78" s="53"/>
      <c r="AT78" s="53"/>
      <c r="AU78" s="53"/>
      <c r="AV78" s="9"/>
      <c r="AW78" s="8"/>
      <c r="AX78" s="8"/>
      <c r="AZ78" s="107">
        <f t="shared" si="1"/>
        <v>0</v>
      </c>
    </row>
    <row r="79" spans="1:54" x14ac:dyDescent="0.2">
      <c r="A79" s="46"/>
      <c r="B79" s="51" t="s">
        <v>65</v>
      </c>
      <c r="C79" s="52"/>
      <c r="D79" s="64"/>
      <c r="E79" s="53"/>
      <c r="F79" s="524" t="s">
        <v>60</v>
      </c>
      <c r="G79" s="525"/>
      <c r="H79" s="525"/>
      <c r="I79" s="525"/>
      <c r="J79" s="525"/>
      <c r="K79" s="525"/>
      <c r="L79" s="525"/>
      <c r="M79" s="525"/>
      <c r="N79" s="525"/>
      <c r="O79" s="526"/>
      <c r="P79" s="53"/>
      <c r="Q79" s="53"/>
      <c r="R79" s="53"/>
      <c r="S79" s="53"/>
      <c r="T79" s="54"/>
      <c r="U79" s="54"/>
      <c r="V79" s="54"/>
      <c r="W79" s="54"/>
      <c r="X79" s="54"/>
      <c r="Y79" s="54"/>
      <c r="Z79" s="54"/>
      <c r="AA79" s="54"/>
      <c r="AB79" s="54"/>
      <c r="AC79" s="54"/>
      <c r="AD79" s="54"/>
      <c r="AE79" s="54"/>
      <c r="AF79" s="54"/>
      <c r="AG79" s="54"/>
      <c r="AH79" s="54"/>
      <c r="AI79" s="54"/>
      <c r="AJ79" s="54"/>
      <c r="AK79" s="49"/>
      <c r="AL79" s="49"/>
      <c r="AM79" s="54"/>
      <c r="AN79" s="54"/>
      <c r="AO79" s="54"/>
      <c r="AP79" s="55"/>
      <c r="AQ79" s="53"/>
      <c r="AR79" s="53"/>
      <c r="AS79" s="53"/>
      <c r="AT79" s="53"/>
      <c r="AU79" s="53"/>
      <c r="AV79" s="9"/>
      <c r="AW79" s="8"/>
      <c r="AX79" s="8"/>
      <c r="AZ79" s="107">
        <f t="shared" si="1"/>
        <v>0</v>
      </c>
    </row>
    <row r="80" spans="1:54" x14ac:dyDescent="0.2">
      <c r="A80" s="46"/>
      <c r="B80" s="51"/>
      <c r="C80" s="52"/>
      <c r="D80" s="53"/>
      <c r="E80" s="53"/>
      <c r="F80" s="53"/>
      <c r="G80" s="54"/>
      <c r="H80" s="54"/>
      <c r="I80" s="54"/>
      <c r="J80" s="54"/>
      <c r="K80" s="52"/>
      <c r="L80" s="53"/>
      <c r="M80" s="52"/>
      <c r="N80" s="49"/>
      <c r="O80" s="53"/>
      <c r="P80" s="53"/>
      <c r="Q80" s="53"/>
      <c r="R80" s="53"/>
      <c r="S80" s="53"/>
      <c r="T80" s="54"/>
      <c r="U80" s="54"/>
      <c r="V80" s="54"/>
      <c r="W80" s="54"/>
      <c r="X80" s="54"/>
      <c r="Y80" s="54"/>
      <c r="Z80" s="54"/>
      <c r="AA80" s="54"/>
      <c r="AB80" s="54"/>
      <c r="AC80" s="54"/>
      <c r="AD80" s="54"/>
      <c r="AE80" s="54"/>
      <c r="AF80" s="54"/>
      <c r="AG80" s="54"/>
      <c r="AH80" s="54"/>
      <c r="AI80" s="54"/>
      <c r="AJ80" s="54"/>
      <c r="AK80" s="49"/>
      <c r="AL80" s="49"/>
      <c r="AM80" s="54"/>
      <c r="AN80" s="54"/>
      <c r="AO80" s="54"/>
      <c r="AP80" s="55"/>
      <c r="AQ80" s="53"/>
      <c r="AR80" s="53"/>
      <c r="AS80" s="53"/>
      <c r="AT80" s="53"/>
      <c r="AU80" s="53"/>
      <c r="AV80" s="9"/>
      <c r="AW80" s="8"/>
      <c r="AX80" s="8"/>
      <c r="AZ80" s="107">
        <f t="shared" si="1"/>
        <v>0</v>
      </c>
    </row>
    <row r="81" spans="1:56" x14ac:dyDescent="0.2">
      <c r="A81" s="46" t="s">
        <v>248</v>
      </c>
      <c r="B81" s="51" t="s">
        <v>249</v>
      </c>
      <c r="C81" s="52"/>
      <c r="D81" s="51" t="s">
        <v>249</v>
      </c>
      <c r="E81" s="53"/>
      <c r="F81" s="53"/>
      <c r="G81" s="54"/>
      <c r="H81" s="54"/>
      <c r="I81" s="54"/>
      <c r="J81" s="54"/>
      <c r="K81" s="52"/>
      <c r="L81" s="53"/>
      <c r="M81" s="52"/>
      <c r="N81" s="49"/>
      <c r="O81" s="53"/>
      <c r="P81" s="53"/>
      <c r="Q81" s="53"/>
      <c r="R81" s="53"/>
      <c r="S81" s="53"/>
      <c r="T81" s="54"/>
      <c r="U81" s="54"/>
      <c r="V81" s="54"/>
      <c r="W81" s="54"/>
      <c r="X81" s="54"/>
      <c r="Y81" s="54"/>
      <c r="Z81" s="54"/>
      <c r="AA81" s="54"/>
      <c r="AB81" s="54"/>
      <c r="AC81" s="54"/>
      <c r="AD81" s="54"/>
      <c r="AE81" s="54"/>
      <c r="AF81" s="54"/>
      <c r="AG81" s="54"/>
      <c r="AH81" s="54"/>
      <c r="AI81" s="54"/>
      <c r="AJ81" s="54"/>
      <c r="AK81" s="49"/>
      <c r="AL81" s="49"/>
      <c r="AM81" s="54"/>
      <c r="AN81" s="54"/>
      <c r="AO81" s="54"/>
      <c r="AP81" s="55">
        <v>0</v>
      </c>
      <c r="AQ81" s="53"/>
      <c r="AR81" s="53"/>
      <c r="AS81" s="53"/>
      <c r="AT81" s="53"/>
      <c r="AU81" s="53"/>
      <c r="AV81" s="9"/>
      <c r="AW81" s="8"/>
      <c r="AX81" s="8"/>
      <c r="AZ81" s="107">
        <f t="shared" si="1"/>
        <v>0</v>
      </c>
    </row>
    <row r="82" spans="1:56" x14ac:dyDescent="0.2">
      <c r="A82" s="46"/>
      <c r="B82" s="51" t="s">
        <v>65</v>
      </c>
      <c r="C82" s="52"/>
      <c r="D82" s="53"/>
      <c r="E82" s="53"/>
      <c r="F82" s="524" t="s">
        <v>60</v>
      </c>
      <c r="G82" s="525"/>
      <c r="H82" s="525"/>
      <c r="I82" s="525"/>
      <c r="J82" s="525"/>
      <c r="K82" s="525"/>
      <c r="L82" s="525"/>
      <c r="M82" s="525"/>
      <c r="N82" s="525"/>
      <c r="O82" s="526"/>
      <c r="P82" s="53"/>
      <c r="Q82" s="53"/>
      <c r="R82" s="53"/>
      <c r="S82" s="53"/>
      <c r="T82" s="54"/>
      <c r="U82" s="54"/>
      <c r="V82" s="54"/>
      <c r="W82" s="54"/>
      <c r="X82" s="54"/>
      <c r="Y82" s="54"/>
      <c r="Z82" s="54"/>
      <c r="AA82" s="54"/>
      <c r="AB82" s="54"/>
      <c r="AC82" s="54"/>
      <c r="AD82" s="54"/>
      <c r="AE82" s="54"/>
      <c r="AF82" s="54"/>
      <c r="AG82" s="54"/>
      <c r="AH82" s="54"/>
      <c r="AI82" s="54"/>
      <c r="AJ82" s="54"/>
      <c r="AK82" s="49"/>
      <c r="AL82" s="49"/>
      <c r="AM82" s="54"/>
      <c r="AN82" s="54"/>
      <c r="AO82" s="54"/>
      <c r="AP82" s="55"/>
      <c r="AQ82" s="53"/>
      <c r="AR82" s="53"/>
      <c r="AS82" s="53"/>
      <c r="AT82" s="53"/>
      <c r="AU82" s="53"/>
      <c r="AV82" s="9"/>
      <c r="AW82" s="8"/>
      <c r="AX82" s="8"/>
      <c r="AZ82" s="107">
        <f t="shared" si="1"/>
        <v>0</v>
      </c>
    </row>
    <row r="83" spans="1:56" x14ac:dyDescent="0.2">
      <c r="A83" s="46"/>
      <c r="B83" s="51"/>
      <c r="C83" s="52"/>
      <c r="D83" s="53"/>
      <c r="E83" s="53"/>
      <c r="F83" s="53"/>
      <c r="G83" s="54"/>
      <c r="H83" s="54"/>
      <c r="I83" s="54"/>
      <c r="J83" s="54"/>
      <c r="K83" s="52"/>
      <c r="L83" s="53"/>
      <c r="M83" s="52"/>
      <c r="N83" s="49"/>
      <c r="O83" s="53"/>
      <c r="P83" s="53"/>
      <c r="Q83" s="53"/>
      <c r="R83" s="53"/>
      <c r="S83" s="53"/>
      <c r="T83" s="54"/>
      <c r="U83" s="54"/>
      <c r="V83" s="54"/>
      <c r="W83" s="54"/>
      <c r="X83" s="54"/>
      <c r="Y83" s="54"/>
      <c r="Z83" s="54"/>
      <c r="AA83" s="54"/>
      <c r="AB83" s="54"/>
      <c r="AC83" s="54"/>
      <c r="AD83" s="54"/>
      <c r="AE83" s="54"/>
      <c r="AF83" s="54"/>
      <c r="AG83" s="54"/>
      <c r="AH83" s="54"/>
      <c r="AI83" s="54"/>
      <c r="AJ83" s="54"/>
      <c r="AK83" s="49"/>
      <c r="AL83" s="49"/>
      <c r="AM83" s="54"/>
      <c r="AN83" s="54"/>
      <c r="AO83" s="54"/>
      <c r="AP83" s="55"/>
      <c r="AQ83" s="53"/>
      <c r="AR83" s="53"/>
      <c r="AS83" s="53"/>
      <c r="AT83" s="53"/>
      <c r="AU83" s="53"/>
      <c r="AV83" s="9"/>
      <c r="AW83" s="8"/>
      <c r="AX83" s="8"/>
      <c r="AZ83" s="107">
        <f t="shared" si="1"/>
        <v>0</v>
      </c>
    </row>
    <row r="84" spans="1:56" x14ac:dyDescent="0.2">
      <c r="A84" s="46" t="s">
        <v>250</v>
      </c>
      <c r="B84" s="51" t="s">
        <v>251</v>
      </c>
      <c r="C84" s="52"/>
      <c r="D84" s="51" t="s">
        <v>251</v>
      </c>
      <c r="E84" s="53"/>
      <c r="F84" s="53"/>
      <c r="G84" s="54"/>
      <c r="H84" s="54"/>
      <c r="I84" s="54"/>
      <c r="J84" s="54"/>
      <c r="K84" s="52"/>
      <c r="L84" s="53"/>
      <c r="M84" s="52"/>
      <c r="N84" s="49"/>
      <c r="O84" s="53"/>
      <c r="P84" s="53"/>
      <c r="Q84" s="53"/>
      <c r="R84" s="53"/>
      <c r="S84" s="53"/>
      <c r="T84" s="54"/>
      <c r="U84" s="54"/>
      <c r="V84" s="54"/>
      <c r="W84" s="54"/>
      <c r="X84" s="54"/>
      <c r="Y84" s="54"/>
      <c r="Z84" s="54"/>
      <c r="AA84" s="54"/>
      <c r="AB84" s="54"/>
      <c r="AC84" s="54"/>
      <c r="AD84" s="54"/>
      <c r="AE84" s="54"/>
      <c r="AF84" s="54"/>
      <c r="AG84" s="54"/>
      <c r="AH84" s="54"/>
      <c r="AI84" s="54"/>
      <c r="AJ84" s="54"/>
      <c r="AK84" s="49"/>
      <c r="AL84" s="49"/>
      <c r="AM84" s="54"/>
      <c r="AN84" s="54"/>
      <c r="AO84" s="54"/>
      <c r="AP84" s="55">
        <v>0</v>
      </c>
      <c r="AQ84" s="53"/>
      <c r="AR84" s="53"/>
      <c r="AS84" s="53"/>
      <c r="AT84" s="53"/>
      <c r="AU84" s="53"/>
      <c r="AV84" s="9"/>
      <c r="AW84" s="8"/>
      <c r="AX84" s="8"/>
      <c r="AZ84" s="107">
        <f t="shared" si="1"/>
        <v>0</v>
      </c>
    </row>
    <row r="85" spans="1:56" x14ac:dyDescent="0.2">
      <c r="A85" s="46"/>
      <c r="B85" s="51" t="s">
        <v>65</v>
      </c>
      <c r="C85" s="52"/>
      <c r="D85" s="64"/>
      <c r="E85" s="53"/>
      <c r="F85" s="524" t="s">
        <v>60</v>
      </c>
      <c r="G85" s="525"/>
      <c r="H85" s="525"/>
      <c r="I85" s="525"/>
      <c r="J85" s="525"/>
      <c r="K85" s="525"/>
      <c r="L85" s="525"/>
      <c r="M85" s="525"/>
      <c r="N85" s="525"/>
      <c r="O85" s="526"/>
      <c r="P85" s="53"/>
      <c r="Q85" s="53"/>
      <c r="R85" s="53"/>
      <c r="S85" s="53"/>
      <c r="T85" s="54"/>
      <c r="U85" s="54"/>
      <c r="V85" s="54"/>
      <c r="W85" s="54"/>
      <c r="X85" s="54"/>
      <c r="Y85" s="54"/>
      <c r="Z85" s="54"/>
      <c r="AA85" s="54"/>
      <c r="AB85" s="54"/>
      <c r="AC85" s="54"/>
      <c r="AD85" s="54"/>
      <c r="AE85" s="54"/>
      <c r="AF85" s="54"/>
      <c r="AG85" s="54"/>
      <c r="AH85" s="54"/>
      <c r="AI85" s="54"/>
      <c r="AJ85" s="54"/>
      <c r="AK85" s="49"/>
      <c r="AL85" s="49"/>
      <c r="AM85" s="54"/>
      <c r="AN85" s="54"/>
      <c r="AO85" s="54"/>
      <c r="AP85" s="55"/>
      <c r="AQ85" s="53"/>
      <c r="AR85" s="53"/>
      <c r="AS85" s="53"/>
      <c r="AT85" s="53"/>
      <c r="AU85" s="53"/>
      <c r="AV85" s="9"/>
      <c r="AW85" s="8"/>
      <c r="AX85" s="8"/>
      <c r="AZ85" s="107">
        <f t="shared" si="1"/>
        <v>0</v>
      </c>
    </row>
    <row r="86" spans="1:56" s="105" customFormat="1" x14ac:dyDescent="0.2">
      <c r="A86" s="46"/>
      <c r="B86" s="51"/>
      <c r="C86" s="52"/>
      <c r="D86" s="53"/>
      <c r="E86" s="53"/>
      <c r="F86" s="53"/>
      <c r="G86" s="54"/>
      <c r="H86" s="54"/>
      <c r="I86" s="54"/>
      <c r="J86" s="54"/>
      <c r="K86" s="52"/>
      <c r="L86" s="53"/>
      <c r="M86" s="52"/>
      <c r="N86" s="49"/>
      <c r="O86" s="53"/>
      <c r="P86" s="53"/>
      <c r="Q86" s="53"/>
      <c r="R86" s="53"/>
      <c r="S86" s="53"/>
      <c r="T86" s="54"/>
      <c r="U86" s="54"/>
      <c r="V86" s="54"/>
      <c r="W86" s="54"/>
      <c r="X86" s="54"/>
      <c r="Y86" s="54"/>
      <c r="Z86" s="54"/>
      <c r="AA86" s="54"/>
      <c r="AB86" s="54"/>
      <c r="AC86" s="54"/>
      <c r="AD86" s="54"/>
      <c r="AE86" s="54"/>
      <c r="AF86" s="54"/>
      <c r="AG86" s="54"/>
      <c r="AH86" s="54"/>
      <c r="AI86" s="54"/>
      <c r="AJ86" s="54"/>
      <c r="AK86" s="49"/>
      <c r="AL86" s="49"/>
      <c r="AM86" s="54"/>
      <c r="AN86" s="54"/>
      <c r="AO86" s="54"/>
      <c r="AP86" s="55"/>
      <c r="AQ86" s="53"/>
      <c r="AR86" s="53"/>
      <c r="AS86" s="53"/>
      <c r="AT86" s="53"/>
      <c r="AU86" s="53"/>
      <c r="AV86" s="9"/>
      <c r="AW86" s="8"/>
      <c r="AX86" s="8"/>
      <c r="AZ86" s="107">
        <f t="shared" si="1"/>
        <v>0</v>
      </c>
      <c r="BB86"/>
      <c r="BC86"/>
      <c r="BD86"/>
    </row>
    <row r="87" spans="1:56" s="105" customFormat="1" x14ac:dyDescent="0.2">
      <c r="A87" s="46" t="s">
        <v>252</v>
      </c>
      <c r="B87" s="51" t="s">
        <v>253</v>
      </c>
      <c r="C87" s="52"/>
      <c r="D87" s="51" t="s">
        <v>253</v>
      </c>
      <c r="E87" s="53"/>
      <c r="F87" s="53"/>
      <c r="G87" s="54"/>
      <c r="H87" s="54"/>
      <c r="I87" s="54"/>
      <c r="J87" s="54"/>
      <c r="K87" s="52"/>
      <c r="L87" s="53"/>
      <c r="M87" s="52"/>
      <c r="N87" s="49"/>
      <c r="O87" s="53"/>
      <c r="P87" s="53"/>
      <c r="Q87" s="53"/>
      <c r="R87" s="53"/>
      <c r="S87" s="53"/>
      <c r="T87" s="54"/>
      <c r="U87" s="54"/>
      <c r="V87" s="54"/>
      <c r="W87" s="54"/>
      <c r="X87" s="54"/>
      <c r="Y87" s="54"/>
      <c r="Z87" s="54"/>
      <c r="AA87" s="54"/>
      <c r="AB87" s="54"/>
      <c r="AC87" s="54"/>
      <c r="AD87" s="54"/>
      <c r="AE87" s="54"/>
      <c r="AF87" s="54"/>
      <c r="AG87" s="54"/>
      <c r="AH87" s="54"/>
      <c r="AI87" s="54"/>
      <c r="AJ87" s="54"/>
      <c r="AK87" s="49"/>
      <c r="AL87" s="49"/>
      <c r="AM87" s="54"/>
      <c r="AN87" s="54"/>
      <c r="AO87" s="54"/>
      <c r="AP87" s="55">
        <v>0</v>
      </c>
      <c r="AQ87" s="53"/>
      <c r="AR87" s="53"/>
      <c r="AS87" s="53"/>
      <c r="AT87" s="53"/>
      <c r="AU87" s="53"/>
      <c r="AV87" s="9"/>
      <c r="AW87" s="8"/>
      <c r="AX87" s="8"/>
      <c r="AZ87" s="107">
        <f t="shared" si="1"/>
        <v>0</v>
      </c>
      <c r="BB87"/>
      <c r="BC87"/>
      <c r="BD87"/>
    </row>
    <row r="88" spans="1:56" s="105" customFormat="1" x14ac:dyDescent="0.2">
      <c r="A88" s="46"/>
      <c r="B88" s="51" t="s">
        <v>65</v>
      </c>
      <c r="C88" s="52"/>
      <c r="D88" s="64"/>
      <c r="E88" s="53"/>
      <c r="F88" s="524" t="s">
        <v>60</v>
      </c>
      <c r="G88" s="525"/>
      <c r="H88" s="525"/>
      <c r="I88" s="525"/>
      <c r="J88" s="525"/>
      <c r="K88" s="525"/>
      <c r="L88" s="525"/>
      <c r="M88" s="525"/>
      <c r="N88" s="525"/>
      <c r="O88" s="526"/>
      <c r="P88" s="53"/>
      <c r="Q88" s="53"/>
      <c r="R88" s="53"/>
      <c r="S88" s="53"/>
      <c r="T88" s="54"/>
      <c r="U88" s="54"/>
      <c r="V88" s="54"/>
      <c r="W88" s="54"/>
      <c r="X88" s="54"/>
      <c r="Y88" s="54"/>
      <c r="Z88" s="54"/>
      <c r="AA88" s="54"/>
      <c r="AB88" s="54"/>
      <c r="AC88" s="54"/>
      <c r="AD88" s="54"/>
      <c r="AE88" s="54"/>
      <c r="AF88" s="54"/>
      <c r="AG88" s="54"/>
      <c r="AH88" s="54"/>
      <c r="AI88" s="54"/>
      <c r="AJ88" s="54"/>
      <c r="AK88" s="49"/>
      <c r="AL88" s="49"/>
      <c r="AM88" s="54"/>
      <c r="AN88" s="54"/>
      <c r="AO88" s="54"/>
      <c r="AP88" s="53"/>
      <c r="AQ88" s="53"/>
      <c r="AR88" s="53"/>
      <c r="AS88" s="53"/>
      <c r="AT88" s="53"/>
      <c r="AU88" s="53"/>
      <c r="AV88" s="9"/>
      <c r="AW88" s="8"/>
      <c r="AX88" s="8"/>
      <c r="AZ88" s="107">
        <f t="shared" si="1"/>
        <v>0</v>
      </c>
      <c r="BB88"/>
      <c r="BC88"/>
      <c r="BD88"/>
    </row>
    <row r="89" spans="1:56" s="105" customFormat="1" x14ac:dyDescent="0.2">
      <c r="A89" s="46"/>
      <c r="B89" s="51"/>
      <c r="C89" s="52"/>
      <c r="D89" s="64"/>
      <c r="E89" s="53"/>
      <c r="F89" s="53"/>
      <c r="G89" s="54"/>
      <c r="H89" s="54"/>
      <c r="I89" s="54"/>
      <c r="J89" s="54"/>
      <c r="K89" s="52"/>
      <c r="L89" s="53"/>
      <c r="M89" s="52"/>
      <c r="N89" s="49"/>
      <c r="O89" s="53"/>
      <c r="P89" s="53"/>
      <c r="Q89" s="53"/>
      <c r="R89" s="53"/>
      <c r="S89" s="53"/>
      <c r="T89" s="54"/>
      <c r="U89" s="54"/>
      <c r="V89" s="54"/>
      <c r="W89" s="54"/>
      <c r="X89" s="54"/>
      <c r="Y89" s="54"/>
      <c r="Z89" s="54"/>
      <c r="AA89" s="54"/>
      <c r="AB89" s="54"/>
      <c r="AC89" s="54"/>
      <c r="AD89" s="54"/>
      <c r="AE89" s="54"/>
      <c r="AF89" s="54"/>
      <c r="AG89" s="54"/>
      <c r="AH89" s="54"/>
      <c r="AI89" s="54"/>
      <c r="AJ89" s="54"/>
      <c r="AK89" s="49"/>
      <c r="AL89" s="49"/>
      <c r="AM89" s="54"/>
      <c r="AN89" s="54"/>
      <c r="AO89" s="54"/>
      <c r="AP89" s="53"/>
      <c r="AQ89" s="53"/>
      <c r="AR89" s="53"/>
      <c r="AS89" s="53"/>
      <c r="AT89" s="53"/>
      <c r="AU89" s="53"/>
      <c r="AV89" s="9"/>
      <c r="AW89" s="8"/>
      <c r="AX89" s="8"/>
      <c r="AZ89" s="107">
        <f t="shared" si="1"/>
        <v>0</v>
      </c>
      <c r="BB89"/>
      <c r="BC89"/>
      <c r="BD89"/>
    </row>
    <row r="90" spans="1:56" s="105" customFormat="1" ht="20.25" customHeight="1" x14ac:dyDescent="0.2">
      <c r="A90" s="37"/>
      <c r="B90" s="74"/>
      <c r="C90" s="34"/>
      <c r="D90" s="38"/>
      <c r="E90" s="38"/>
      <c r="F90" s="38"/>
      <c r="G90" s="38"/>
      <c r="H90" s="38"/>
      <c r="I90" s="38"/>
      <c r="J90" s="38"/>
      <c r="K90" s="34"/>
      <c r="L90" s="38"/>
      <c r="M90" s="34"/>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5"/>
      <c r="AR90" s="35"/>
      <c r="AS90" s="35"/>
      <c r="AT90" s="35"/>
      <c r="AU90" s="35"/>
      <c r="AV90" s="5"/>
      <c r="AW90" s="5"/>
      <c r="AX90" s="5"/>
      <c r="AZ90" s="107">
        <f t="shared" si="1"/>
        <v>0</v>
      </c>
      <c r="BB90"/>
      <c r="BC90"/>
      <c r="BD90"/>
    </row>
    <row r="93" spans="1:56" s="105" customFormat="1" x14ac:dyDescent="0.2">
      <c r="A93"/>
      <c r="B93"/>
      <c r="C93" s="111"/>
      <c r="D93" s="530" t="s">
        <v>338</v>
      </c>
      <c r="E93" s="530"/>
      <c r="F93" s="530"/>
      <c r="G93" s="27"/>
      <c r="H93" s="27"/>
      <c r="I93" s="27"/>
      <c r="J93"/>
      <c r="K93" s="530" t="s">
        <v>357</v>
      </c>
      <c r="L93" s="530"/>
      <c r="M93" s="530"/>
      <c r="N93" s="530"/>
      <c r="O93" s="530"/>
      <c r="P93" s="530"/>
      <c r="Q93" s="530"/>
      <c r="R93" s="530"/>
      <c r="S93" s="530"/>
      <c r="T93" s="530"/>
      <c r="U93" s="530"/>
      <c r="V93" s="530"/>
      <c r="W93" s="530"/>
      <c r="X93" s="530"/>
      <c r="Y93" s="530"/>
      <c r="Z93" s="530"/>
      <c r="AA93" s="530"/>
      <c r="AB93" s="530"/>
      <c r="AC93" s="530"/>
      <c r="AD93" s="530"/>
      <c r="AE93" s="530"/>
      <c r="AF93" s="530"/>
      <c r="AG93" s="530"/>
      <c r="AH93" s="530"/>
      <c r="AI93" s="530"/>
      <c r="AJ93" s="530"/>
      <c r="AK93" s="530"/>
      <c r="AL93" s="530"/>
      <c r="AM93" s="530"/>
      <c r="AN93" s="530"/>
      <c r="AO93" s="530"/>
      <c r="AP93" s="530"/>
      <c r="AQ93" s="530"/>
      <c r="AR93" s="530"/>
      <c r="AS93" s="27"/>
      <c r="AT93" s="27"/>
      <c r="AU93" s="27"/>
      <c r="AV93" s="27"/>
      <c r="AW93" s="27"/>
      <c r="AX93" s="27"/>
      <c r="BB93"/>
      <c r="BC93"/>
      <c r="BD93"/>
    </row>
    <row r="94" spans="1:56" s="105" customFormat="1" x14ac:dyDescent="0.2">
      <c r="A94"/>
      <c r="B94"/>
      <c r="C94" s="111"/>
      <c r="D94" s="529" t="s">
        <v>315</v>
      </c>
      <c r="E94" s="529"/>
      <c r="F94" s="529"/>
      <c r="G94" s="27"/>
      <c r="H94" s="27"/>
      <c r="I94" s="27"/>
      <c r="J94"/>
      <c r="K94" s="530" t="s">
        <v>318</v>
      </c>
      <c r="L94" s="530"/>
      <c r="M94" s="530"/>
      <c r="N94" s="530"/>
      <c r="O94" s="530"/>
      <c r="P94" s="530"/>
      <c r="Q94" s="530"/>
      <c r="R94" s="530"/>
      <c r="S94" s="530"/>
      <c r="T94" s="530"/>
      <c r="U94" s="530"/>
      <c r="V94" s="530"/>
      <c r="W94" s="530"/>
      <c r="X94" s="530"/>
      <c r="Y94" s="530"/>
      <c r="Z94" s="530"/>
      <c r="AA94" s="530"/>
      <c r="AB94" s="530"/>
      <c r="AC94" s="530"/>
      <c r="AD94" s="530"/>
      <c r="AE94" s="530"/>
      <c r="AF94" s="530"/>
      <c r="AG94" s="530"/>
      <c r="AH94" s="530"/>
      <c r="AI94" s="530"/>
      <c r="AJ94" s="530"/>
      <c r="AK94" s="530"/>
      <c r="AL94" s="530"/>
      <c r="AM94" s="530"/>
      <c r="AN94" s="530"/>
      <c r="AO94" s="530"/>
      <c r="AP94" s="530"/>
      <c r="AQ94" s="530"/>
      <c r="AR94" s="530"/>
      <c r="AS94" s="27"/>
      <c r="AT94" s="27"/>
      <c r="AU94" s="27"/>
      <c r="AV94" s="27"/>
      <c r="AW94" s="27"/>
      <c r="AX94" s="27"/>
      <c r="BB94"/>
      <c r="BC94"/>
      <c r="BD94"/>
    </row>
    <row r="95" spans="1:56" s="105" customFormat="1" x14ac:dyDescent="0.2">
      <c r="A95"/>
      <c r="B95"/>
      <c r="C95" s="111"/>
      <c r="D95" s="27"/>
      <c r="E95" s="27"/>
      <c r="F95" s="27"/>
      <c r="G95" s="27"/>
      <c r="H95" s="27"/>
      <c r="I95" s="27"/>
      <c r="J95"/>
      <c r="K95"/>
      <c r="L95"/>
      <c r="M95" s="26"/>
      <c r="N95" s="26"/>
      <c r="O95" s="26"/>
      <c r="P95" s="26"/>
      <c r="Q95"/>
      <c r="R95"/>
      <c r="S95"/>
      <c r="T95"/>
      <c r="U95"/>
      <c r="V95"/>
      <c r="W95"/>
      <c r="X95"/>
      <c r="Y95"/>
      <c r="Z95"/>
      <c r="AA95"/>
      <c r="AB95"/>
      <c r="AC95"/>
      <c r="AD95"/>
      <c r="AE95"/>
      <c r="AF95"/>
      <c r="AG95"/>
      <c r="AH95"/>
      <c r="AI95"/>
      <c r="AJ95"/>
      <c r="AK95"/>
      <c r="AL95"/>
      <c r="AM95"/>
      <c r="AN95"/>
      <c r="AO95"/>
      <c r="AP95"/>
      <c r="AQ95"/>
      <c r="AR95"/>
      <c r="AS95"/>
      <c r="AT95"/>
      <c r="AU95"/>
      <c r="AV95"/>
      <c r="AW95"/>
      <c r="AX95"/>
      <c r="BB95"/>
      <c r="BC95"/>
      <c r="BD95"/>
    </row>
    <row r="96" spans="1:56" s="105" customFormat="1" x14ac:dyDescent="0.2">
      <c r="A96"/>
      <c r="B96"/>
      <c r="C96" s="111"/>
      <c r="D96" s="26"/>
      <c r="E96" s="26"/>
      <c r="F96" s="26"/>
      <c r="G96" s="26"/>
      <c r="H96" s="26"/>
      <c r="I96" s="26"/>
      <c r="J96"/>
      <c r="K96"/>
      <c r="L96"/>
      <c r="M96" s="26"/>
      <c r="N96" s="26"/>
      <c r="O96" s="26"/>
      <c r="P96" s="26"/>
      <c r="Q96"/>
      <c r="R96"/>
      <c r="S96"/>
      <c r="T96"/>
      <c r="U96"/>
      <c r="V96"/>
      <c r="W96"/>
      <c r="X96"/>
      <c r="Y96"/>
      <c r="Z96"/>
      <c r="AA96"/>
      <c r="AB96"/>
      <c r="AC96"/>
      <c r="AD96"/>
      <c r="AE96"/>
      <c r="AF96"/>
      <c r="AG96"/>
      <c r="AH96"/>
      <c r="AI96"/>
      <c r="AJ96"/>
      <c r="AK96"/>
      <c r="AL96"/>
      <c r="AM96"/>
      <c r="AN96"/>
      <c r="AO96"/>
      <c r="AP96"/>
      <c r="AQ96"/>
      <c r="AR96"/>
      <c r="AS96"/>
      <c r="AT96"/>
      <c r="AU96"/>
      <c r="AV96"/>
      <c r="AW96"/>
      <c r="AX96"/>
      <c r="BB96"/>
      <c r="BC96"/>
      <c r="BD96"/>
    </row>
    <row r="97" spans="1:56" s="105" customFormat="1" x14ac:dyDescent="0.2">
      <c r="A97"/>
      <c r="B97"/>
      <c r="C97" s="111"/>
      <c r="D97" s="26"/>
      <c r="E97" s="26"/>
      <c r="F97" s="26"/>
      <c r="G97" s="26"/>
      <c r="H97" s="26"/>
      <c r="I97" s="26"/>
      <c r="J97"/>
      <c r="K97"/>
      <c r="L97"/>
      <c r="M97" s="26"/>
      <c r="N97" s="26"/>
      <c r="O97" s="26"/>
      <c r="P97" s="26"/>
      <c r="Q97"/>
      <c r="R97"/>
      <c r="S97"/>
      <c r="T97"/>
      <c r="U97"/>
      <c r="V97"/>
      <c r="W97"/>
      <c r="X97"/>
      <c r="Y97"/>
      <c r="Z97"/>
      <c r="AA97"/>
      <c r="AB97"/>
      <c r="AC97"/>
      <c r="AD97"/>
      <c r="AE97"/>
      <c r="AF97"/>
      <c r="AG97"/>
      <c r="AH97"/>
      <c r="AI97"/>
      <c r="AJ97"/>
      <c r="AK97"/>
      <c r="AL97"/>
      <c r="AM97"/>
      <c r="AN97"/>
      <c r="AO97"/>
      <c r="AP97"/>
      <c r="AQ97"/>
      <c r="AR97"/>
      <c r="AS97"/>
      <c r="AT97"/>
      <c r="AU97"/>
      <c r="AV97"/>
      <c r="AW97"/>
      <c r="AX97"/>
      <c r="BB97"/>
      <c r="BC97"/>
      <c r="BD97"/>
    </row>
    <row r="98" spans="1:56" s="105" customFormat="1" x14ac:dyDescent="0.2">
      <c r="A98"/>
      <c r="B98"/>
      <c r="C98" s="111"/>
      <c r="D98" s="26"/>
      <c r="E98" s="26"/>
      <c r="F98" s="26"/>
      <c r="G98" s="26"/>
      <c r="H98" s="26"/>
      <c r="I98" s="26"/>
      <c r="J98"/>
      <c r="K98"/>
      <c r="L98"/>
      <c r="M98" s="26"/>
      <c r="N98" s="26"/>
      <c r="O98" s="26"/>
      <c r="P98" s="26"/>
      <c r="Q98"/>
      <c r="R98"/>
      <c r="S98"/>
      <c r="T98"/>
      <c r="U98"/>
      <c r="V98"/>
      <c r="W98"/>
      <c r="X98"/>
      <c r="Y98"/>
      <c r="Z98"/>
      <c r="AA98"/>
      <c r="AB98"/>
      <c r="AC98"/>
      <c r="AD98"/>
      <c r="AE98"/>
      <c r="AF98"/>
      <c r="AG98"/>
      <c r="AH98"/>
      <c r="AI98"/>
      <c r="AJ98"/>
      <c r="AK98"/>
      <c r="AL98"/>
      <c r="AM98"/>
      <c r="AN98"/>
      <c r="AO98"/>
      <c r="AP98"/>
      <c r="AQ98"/>
      <c r="AR98"/>
      <c r="AS98"/>
      <c r="AT98"/>
      <c r="AU98"/>
      <c r="AV98"/>
      <c r="AW98"/>
      <c r="AX98"/>
      <c r="BB98"/>
      <c r="BC98"/>
      <c r="BD98"/>
    </row>
    <row r="99" spans="1:56" s="105" customFormat="1" x14ac:dyDescent="0.2">
      <c r="A99"/>
      <c r="B99"/>
      <c r="C99" s="111"/>
      <c r="D99" s="531" t="s">
        <v>334</v>
      </c>
      <c r="E99" s="531"/>
      <c r="F99" s="531"/>
      <c r="G99" s="28"/>
      <c r="H99" s="28"/>
      <c r="I99" s="28"/>
      <c r="J99"/>
      <c r="K99" s="531" t="s">
        <v>336</v>
      </c>
      <c r="L99" s="531"/>
      <c r="M99" s="531"/>
      <c r="N99" s="531"/>
      <c r="O99" s="531"/>
      <c r="P99" s="531"/>
      <c r="Q99" s="531"/>
      <c r="R99" s="531"/>
      <c r="S99" s="531"/>
      <c r="T99" s="531"/>
      <c r="U99" s="531"/>
      <c r="V99" s="531"/>
      <c r="W99" s="531"/>
      <c r="X99" s="531"/>
      <c r="Y99" s="531"/>
      <c r="Z99" s="531"/>
      <c r="AA99" s="531"/>
      <c r="AB99" s="531"/>
      <c r="AC99" s="531"/>
      <c r="AD99" s="531"/>
      <c r="AE99" s="531"/>
      <c r="AF99" s="531"/>
      <c r="AG99" s="531"/>
      <c r="AH99" s="531"/>
      <c r="AI99" s="531"/>
      <c r="AJ99" s="531"/>
      <c r="AK99" s="531"/>
      <c r="AL99" s="531"/>
      <c r="AM99" s="531"/>
      <c r="AN99" s="531"/>
      <c r="AO99" s="531"/>
      <c r="AP99" s="531"/>
      <c r="AQ99" s="531"/>
      <c r="AR99" s="531"/>
      <c r="AS99" s="28"/>
      <c r="AT99" s="28"/>
      <c r="AU99" s="28"/>
      <c r="AV99" s="28"/>
      <c r="AW99" s="28"/>
      <c r="AX99" s="28"/>
      <c r="BB99"/>
      <c r="BC99"/>
      <c r="BD99"/>
    </row>
    <row r="100" spans="1:56" s="105" customFormat="1" x14ac:dyDescent="0.2">
      <c r="A100"/>
      <c r="B100"/>
      <c r="C100" s="111"/>
      <c r="D100" s="529" t="s">
        <v>335</v>
      </c>
      <c r="E100" s="529"/>
      <c r="F100" s="529"/>
      <c r="G100" s="27"/>
      <c r="H100" s="27"/>
      <c r="I100" s="27"/>
      <c r="J100"/>
      <c r="K100" s="529" t="s">
        <v>337</v>
      </c>
      <c r="L100" s="529"/>
      <c r="M100" s="529"/>
      <c r="N100" s="529"/>
      <c r="O100" s="529"/>
      <c r="P100" s="529"/>
      <c r="Q100" s="529"/>
      <c r="R100" s="529"/>
      <c r="S100" s="529"/>
      <c r="T100" s="529"/>
      <c r="U100" s="529"/>
      <c r="V100" s="529"/>
      <c r="W100" s="529"/>
      <c r="X100" s="529"/>
      <c r="Y100" s="529"/>
      <c r="Z100" s="529"/>
      <c r="AA100" s="529"/>
      <c r="AB100" s="529"/>
      <c r="AC100" s="529"/>
      <c r="AD100" s="529"/>
      <c r="AE100" s="529"/>
      <c r="AF100" s="529"/>
      <c r="AG100" s="529"/>
      <c r="AH100" s="529"/>
      <c r="AI100" s="529"/>
      <c r="AJ100" s="529"/>
      <c r="AK100" s="529"/>
      <c r="AL100" s="529"/>
      <c r="AM100" s="529"/>
      <c r="AN100" s="529"/>
      <c r="AO100" s="529"/>
      <c r="AP100" s="529"/>
      <c r="AQ100" s="529"/>
      <c r="AR100" s="529"/>
      <c r="AS100"/>
      <c r="AT100"/>
      <c r="AU100"/>
      <c r="AV100"/>
      <c r="AW100"/>
      <c r="AX100"/>
      <c r="BB100"/>
      <c r="BC100"/>
      <c r="BD100"/>
    </row>
    <row r="101" spans="1:56" s="105" customFormat="1" x14ac:dyDescent="0.2">
      <c r="A101"/>
      <c r="B101"/>
      <c r="C101" s="11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BB101"/>
      <c r="BC101"/>
      <c r="BD101"/>
    </row>
    <row r="102" spans="1:56" x14ac:dyDescent="0.2">
      <c r="K102"/>
      <c r="M102"/>
      <c r="AP102"/>
    </row>
  </sheetData>
  <autoFilter ref="A9:AZ90" xr:uid="{00000000-0009-0000-0000-000002000000}"/>
  <mergeCells count="71">
    <mergeCell ref="D100:F100"/>
    <mergeCell ref="K100:AR100"/>
    <mergeCell ref="D93:F93"/>
    <mergeCell ref="K93:AR93"/>
    <mergeCell ref="D94:F94"/>
    <mergeCell ref="K94:AR94"/>
    <mergeCell ref="D99:F99"/>
    <mergeCell ref="K99:AR99"/>
    <mergeCell ref="AS7:AS8"/>
    <mergeCell ref="AT7:AT8"/>
    <mergeCell ref="AV7:AV8"/>
    <mergeCell ref="AF7:AF8"/>
    <mergeCell ref="L6:L8"/>
    <mergeCell ref="M6:M8"/>
    <mergeCell ref="N6:N8"/>
    <mergeCell ref="O6:S6"/>
    <mergeCell ref="T6:V6"/>
    <mergeCell ref="W6:X6"/>
    <mergeCell ref="S7:S8"/>
    <mergeCell ref="T7:T8"/>
    <mergeCell ref="U7:U8"/>
    <mergeCell ref="V7:V8"/>
    <mergeCell ref="AH6:AH8"/>
    <mergeCell ref="AD7:AD8"/>
    <mergeCell ref="AE7:AE8"/>
    <mergeCell ref="F88:O88"/>
    <mergeCell ref="AR7:AR8"/>
    <mergeCell ref="F22:O22"/>
    <mergeCell ref="F76:O76"/>
    <mergeCell ref="F79:O79"/>
    <mergeCell ref="F82:O82"/>
    <mergeCell ref="F85:O85"/>
    <mergeCell ref="F19:O19"/>
    <mergeCell ref="W7:W8"/>
    <mergeCell ref="X7:X8"/>
    <mergeCell ref="Z7:Z8"/>
    <mergeCell ref="AA7:AA8"/>
    <mergeCell ref="Y6:Y8"/>
    <mergeCell ref="Z6:AA6"/>
    <mergeCell ref="AV6:AX6"/>
    <mergeCell ref="G7:G8"/>
    <mergeCell ref="H7:I7"/>
    <mergeCell ref="J7:J8"/>
    <mergeCell ref="O7:O8"/>
    <mergeCell ref="P7:P8"/>
    <mergeCell ref="Q7:Q8"/>
    <mergeCell ref="R7:R8"/>
    <mergeCell ref="AI6:AI8"/>
    <mergeCell ref="AJ6:AJ8"/>
    <mergeCell ref="AK6:AK8"/>
    <mergeCell ref="AL6:AL8"/>
    <mergeCell ref="AP6:AP8"/>
    <mergeCell ref="AQ6:AQ8"/>
    <mergeCell ref="AW7:AX7"/>
    <mergeCell ref="AB7:AB8"/>
    <mergeCell ref="A1:AU1"/>
    <mergeCell ref="A2:AU2"/>
    <mergeCell ref="A6:A8"/>
    <mergeCell ref="B6:B8"/>
    <mergeCell ref="C6:C8"/>
    <mergeCell ref="D6:D8"/>
    <mergeCell ref="E6:E8"/>
    <mergeCell ref="F6:F8"/>
    <mergeCell ref="G6:J6"/>
    <mergeCell ref="K6:K8"/>
    <mergeCell ref="AR6:AT6"/>
    <mergeCell ref="AU6:AU8"/>
    <mergeCell ref="AC7:AC8"/>
    <mergeCell ref="AB6:AD6"/>
    <mergeCell ref="AE6:AF6"/>
    <mergeCell ref="AG6:AG8"/>
  </mergeCells>
  <pageMargins left="0.5" right="0.5" top="1.5" bottom="1" header="0.75" footer="0.25"/>
  <pageSetup paperSize="258" scale="66" orientation="landscape"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00B050"/>
  </sheetPr>
  <dimension ref="A1:AF86"/>
  <sheetViews>
    <sheetView view="pageBreakPreview" topLeftCell="B60" zoomScale="90" zoomScaleNormal="86" zoomScaleSheetLayoutView="90" workbookViewId="0">
      <selection activeCell="B77" sqref="B77:Q85"/>
    </sheetView>
  </sheetViews>
  <sheetFormatPr baseColWidth="10" defaultColWidth="8.83203125" defaultRowHeight="14" x14ac:dyDescent="0.2"/>
  <cols>
    <col min="1" max="1" width="0" style="394" hidden="1" customWidth="1"/>
    <col min="2" max="2" width="6.6640625" style="169" customWidth="1"/>
    <col min="3" max="3" width="14.33203125" style="176" customWidth="1"/>
    <col min="4" max="4" width="27.1640625" style="178" customWidth="1"/>
    <col min="5" max="5" width="9.1640625" style="169" customWidth="1"/>
    <col min="6" max="6" width="17.1640625" style="176" customWidth="1"/>
    <col min="7" max="7" width="9.1640625" style="169" customWidth="1"/>
    <col min="8" max="8" width="19.83203125" style="176" customWidth="1"/>
    <col min="9" max="9" width="10.1640625" style="169" customWidth="1"/>
    <col min="10" max="10" width="9.1640625" style="169" customWidth="1"/>
    <col min="11" max="11" width="14.83203125" style="169" customWidth="1"/>
    <col min="12" max="12" width="13.5" style="169" customWidth="1"/>
    <col min="13" max="13" width="11.83203125" style="169" bestFit="1" customWidth="1"/>
    <col min="14" max="14" width="9.5" style="169" customWidth="1"/>
    <col min="15" max="15" width="13.83203125" style="169" customWidth="1"/>
    <col min="16" max="16" width="17.6640625" style="169" customWidth="1"/>
    <col min="17" max="17" width="12" style="169" customWidth="1"/>
    <col min="18" max="18" width="14.83203125" style="170" customWidth="1"/>
    <col min="19" max="19" width="13.33203125" style="170" customWidth="1"/>
    <col min="20" max="21" width="12.5" style="169" customWidth="1"/>
    <col min="22" max="22" width="13.5" style="169" customWidth="1"/>
    <col min="23" max="23" width="16.33203125" style="169" customWidth="1"/>
    <col min="24" max="24" width="17.5" style="169" customWidth="1"/>
    <col min="25" max="30" width="16.33203125" style="169" customWidth="1"/>
    <col min="31" max="31" width="18.5" style="169" customWidth="1"/>
    <col min="32" max="32" width="16.33203125" style="169" customWidth="1"/>
    <col min="33" max="16384" width="8.83203125" style="169"/>
  </cols>
  <sheetData>
    <row r="1" spans="1:32" ht="28" customHeight="1" x14ac:dyDescent="0.2">
      <c r="B1" s="538" t="s">
        <v>627</v>
      </c>
      <c r="C1" s="538"/>
      <c r="D1" s="538"/>
      <c r="E1" s="538"/>
      <c r="F1" s="538"/>
      <c r="G1" s="538"/>
      <c r="H1" s="538"/>
      <c r="I1" s="538"/>
      <c r="J1" s="538"/>
      <c r="K1" s="538"/>
      <c r="L1" s="538"/>
      <c r="M1" s="538"/>
      <c r="N1" s="538"/>
      <c r="O1" s="538"/>
      <c r="P1" s="538"/>
      <c r="Q1" s="538"/>
    </row>
    <row r="2" spans="1:32" ht="28" customHeight="1" x14ac:dyDescent="0.2">
      <c r="B2" s="538" t="s">
        <v>628</v>
      </c>
      <c r="C2" s="538"/>
      <c r="D2" s="538"/>
      <c r="E2" s="538"/>
      <c r="F2" s="538"/>
      <c r="G2" s="538"/>
      <c r="H2" s="538"/>
      <c r="I2" s="538"/>
      <c r="J2" s="538"/>
      <c r="K2" s="538"/>
      <c r="L2" s="538"/>
      <c r="M2" s="538"/>
      <c r="N2" s="538"/>
      <c r="O2" s="538"/>
      <c r="P2" s="538"/>
      <c r="Q2" s="538"/>
    </row>
    <row r="3" spans="1:32" ht="10.5" customHeight="1" x14ac:dyDescent="0.2">
      <c r="B3" s="171"/>
      <c r="C3" s="172"/>
      <c r="D3" s="171"/>
      <c r="E3" s="171"/>
      <c r="F3" s="172"/>
      <c r="G3" s="171"/>
      <c r="H3" s="172"/>
      <c r="I3" s="171"/>
      <c r="J3" s="171"/>
      <c r="K3" s="171"/>
      <c r="L3" s="171"/>
      <c r="M3" s="171"/>
      <c r="N3" s="171"/>
      <c r="O3" s="171"/>
      <c r="P3" s="171"/>
      <c r="Q3" s="171"/>
    </row>
    <row r="4" spans="1:32" ht="25" x14ac:dyDescent="0.2">
      <c r="B4" s="173"/>
      <c r="C4" s="548" t="s">
        <v>616</v>
      </c>
      <c r="D4" s="549"/>
      <c r="E4" s="175"/>
      <c r="F4" s="174"/>
      <c r="G4" s="175"/>
      <c r="H4" s="174"/>
      <c r="I4" s="175"/>
      <c r="J4" s="175"/>
      <c r="K4" s="175"/>
      <c r="L4" s="175"/>
      <c r="M4" s="175"/>
      <c r="N4" s="175"/>
      <c r="O4" s="175"/>
      <c r="P4" s="175"/>
      <c r="Q4" s="175"/>
    </row>
    <row r="5" spans="1:32" ht="15" thickBot="1" x14ac:dyDescent="0.25">
      <c r="P5" s="177"/>
      <c r="Q5" s="178"/>
    </row>
    <row r="6" spans="1:32" ht="28.5" customHeight="1" x14ac:dyDescent="0.2">
      <c r="B6" s="539" t="s">
        <v>379</v>
      </c>
      <c r="C6" s="542" t="s">
        <v>380</v>
      </c>
      <c r="D6" s="535" t="s">
        <v>381</v>
      </c>
      <c r="E6" s="535" t="s">
        <v>382</v>
      </c>
      <c r="F6" s="535" t="s">
        <v>383</v>
      </c>
      <c r="G6" s="535" t="s">
        <v>384</v>
      </c>
      <c r="H6" s="535" t="s">
        <v>385</v>
      </c>
      <c r="I6" s="535" t="s">
        <v>386</v>
      </c>
      <c r="J6" s="535" t="s">
        <v>387</v>
      </c>
      <c r="K6" s="535"/>
      <c r="L6" s="535"/>
      <c r="M6" s="535"/>
      <c r="N6" s="535"/>
      <c r="O6" s="535" t="s">
        <v>388</v>
      </c>
      <c r="P6" s="535" t="s">
        <v>389</v>
      </c>
      <c r="Q6" s="545" t="s">
        <v>390</v>
      </c>
      <c r="S6" s="555" t="s">
        <v>395</v>
      </c>
      <c r="T6" s="555" t="s">
        <v>396</v>
      </c>
      <c r="U6" s="555" t="s">
        <v>397</v>
      </c>
      <c r="V6" s="553" t="s">
        <v>398</v>
      </c>
      <c r="W6" s="555" t="s">
        <v>399</v>
      </c>
      <c r="X6" s="550" t="s">
        <v>400</v>
      </c>
      <c r="Y6" s="551"/>
      <c r="Z6" s="551"/>
      <c r="AA6" s="551"/>
      <c r="AB6" s="551"/>
      <c r="AC6" s="551"/>
      <c r="AD6" s="552"/>
      <c r="AE6" s="553" t="s">
        <v>401</v>
      </c>
      <c r="AF6" s="553" t="s">
        <v>402</v>
      </c>
    </row>
    <row r="7" spans="1:32" ht="15" customHeight="1" x14ac:dyDescent="0.2">
      <c r="B7" s="540"/>
      <c r="C7" s="543"/>
      <c r="D7" s="536"/>
      <c r="E7" s="536"/>
      <c r="F7" s="536"/>
      <c r="G7" s="536"/>
      <c r="H7" s="536"/>
      <c r="I7" s="536"/>
      <c r="J7" s="533" t="s">
        <v>391</v>
      </c>
      <c r="K7" s="533" t="s">
        <v>392</v>
      </c>
      <c r="L7" s="533" t="s">
        <v>393</v>
      </c>
      <c r="M7" s="533" t="s">
        <v>394</v>
      </c>
      <c r="N7" s="533" t="s">
        <v>34</v>
      </c>
      <c r="O7" s="536"/>
      <c r="P7" s="536"/>
      <c r="Q7" s="546"/>
      <c r="S7" s="556"/>
      <c r="T7" s="556"/>
      <c r="U7" s="556"/>
      <c r="V7" s="554"/>
      <c r="W7" s="556"/>
      <c r="X7" s="184" t="s">
        <v>403</v>
      </c>
      <c r="Y7" s="184">
        <v>2014</v>
      </c>
      <c r="Z7" s="184">
        <v>2015</v>
      </c>
      <c r="AA7" s="184">
        <v>2016</v>
      </c>
      <c r="AB7" s="184">
        <v>2017</v>
      </c>
      <c r="AC7" s="184">
        <v>2018</v>
      </c>
      <c r="AD7" s="184">
        <v>2019</v>
      </c>
      <c r="AE7" s="554"/>
      <c r="AF7" s="554"/>
    </row>
    <row r="8" spans="1:32" ht="15" thickBot="1" x14ac:dyDescent="0.25">
      <c r="B8" s="541"/>
      <c r="C8" s="544"/>
      <c r="D8" s="537"/>
      <c r="E8" s="537"/>
      <c r="F8" s="537"/>
      <c r="G8" s="537"/>
      <c r="H8" s="537"/>
      <c r="I8" s="537"/>
      <c r="J8" s="534"/>
      <c r="K8" s="534"/>
      <c r="L8" s="534"/>
      <c r="M8" s="534"/>
      <c r="N8" s="534"/>
      <c r="O8" s="537"/>
      <c r="P8" s="537"/>
      <c r="Q8" s="547"/>
    </row>
    <row r="9" spans="1:32" s="457" customFormat="1" ht="15.75" customHeight="1" thickBot="1" x14ac:dyDescent="0.25">
      <c r="A9" s="453" t="s">
        <v>548</v>
      </c>
      <c r="B9" s="473">
        <v>1</v>
      </c>
      <c r="C9" s="474">
        <v>2</v>
      </c>
      <c r="D9" s="475">
        <v>3</v>
      </c>
      <c r="E9" s="474">
        <v>4</v>
      </c>
      <c r="F9" s="474">
        <v>5</v>
      </c>
      <c r="G9" s="474">
        <v>6</v>
      </c>
      <c r="H9" s="474">
        <v>7</v>
      </c>
      <c r="I9" s="474">
        <v>8</v>
      </c>
      <c r="J9" s="474">
        <v>9</v>
      </c>
      <c r="K9" s="474">
        <v>10</v>
      </c>
      <c r="L9" s="474">
        <v>11</v>
      </c>
      <c r="M9" s="474">
        <v>12</v>
      </c>
      <c r="N9" s="474">
        <v>13</v>
      </c>
      <c r="O9" s="474">
        <v>14</v>
      </c>
      <c r="P9" s="474">
        <v>15</v>
      </c>
      <c r="Q9" s="476">
        <v>16</v>
      </c>
      <c r="R9" s="456" t="s">
        <v>548</v>
      </c>
      <c r="S9" s="456" t="s">
        <v>548</v>
      </c>
      <c r="T9" s="456" t="s">
        <v>548</v>
      </c>
      <c r="U9" s="456" t="s">
        <v>548</v>
      </c>
      <c r="V9" s="456" t="s">
        <v>548</v>
      </c>
      <c r="W9" s="456" t="s">
        <v>548</v>
      </c>
      <c r="X9" s="456" t="s">
        <v>548</v>
      </c>
      <c r="Y9" s="456" t="s">
        <v>548</v>
      </c>
      <c r="Z9" s="456" t="s">
        <v>548</v>
      </c>
      <c r="AA9" s="456" t="s">
        <v>548</v>
      </c>
      <c r="AB9" s="456" t="s">
        <v>548</v>
      </c>
      <c r="AC9" s="456" t="s">
        <v>548</v>
      </c>
      <c r="AD9" s="456" t="s">
        <v>548</v>
      </c>
      <c r="AE9" s="456" t="s">
        <v>548</v>
      </c>
      <c r="AF9" s="456" t="s">
        <v>548</v>
      </c>
    </row>
    <row r="10" spans="1:32" ht="20" customHeight="1" thickTop="1" x14ac:dyDescent="0.2">
      <c r="A10" s="196"/>
      <c r="B10" s="477">
        <v>1</v>
      </c>
      <c r="C10" s="478"/>
      <c r="D10" s="479" t="s">
        <v>55</v>
      </c>
      <c r="E10" s="470"/>
      <c r="F10" s="469"/>
      <c r="G10" s="470"/>
      <c r="H10" s="469"/>
      <c r="I10" s="470"/>
      <c r="J10" s="470"/>
      <c r="K10" s="470"/>
      <c r="L10" s="470"/>
      <c r="M10" s="470"/>
      <c r="N10" s="470"/>
      <c r="O10" s="470"/>
      <c r="P10" s="471"/>
      <c r="Q10" s="472"/>
      <c r="R10" s="426">
        <f>IF(P10&lt;300000,P10,"0")</f>
        <v>0</v>
      </c>
    </row>
    <row r="11" spans="1:32" ht="20" customHeight="1" x14ac:dyDescent="0.2">
      <c r="A11" s="196"/>
      <c r="B11" s="458"/>
      <c r="C11" s="424"/>
      <c r="D11" s="425"/>
      <c r="E11" s="425"/>
      <c r="F11" s="424"/>
      <c r="G11" s="425"/>
      <c r="H11" s="424"/>
      <c r="I11" s="425"/>
      <c r="J11" s="425"/>
      <c r="K11" s="425"/>
      <c r="L11" s="425"/>
      <c r="M11" s="425"/>
      <c r="N11" s="425"/>
      <c r="O11" s="425"/>
      <c r="P11" s="425"/>
      <c r="Q11" s="459"/>
      <c r="R11" s="426">
        <f t="shared" ref="R11:R44" si="0">IF(P11&lt;300000,P11,"0")</f>
        <v>0</v>
      </c>
    </row>
    <row r="12" spans="1:32" ht="20" customHeight="1" x14ac:dyDescent="0.2">
      <c r="A12" s="196"/>
      <c r="B12" s="480" t="s">
        <v>61</v>
      </c>
      <c r="C12" s="429"/>
      <c r="D12" s="460" t="s">
        <v>324</v>
      </c>
      <c r="E12" s="399"/>
      <c r="F12" s="429"/>
      <c r="G12" s="399"/>
      <c r="H12" s="429"/>
      <c r="I12" s="430"/>
      <c r="J12" s="399"/>
      <c r="K12" s="399"/>
      <c r="L12" s="399"/>
      <c r="M12" s="399"/>
      <c r="N12" s="399"/>
      <c r="O12" s="430"/>
      <c r="P12" s="461">
        <f>P13+P15+P18+P20+P22+P65+P67+P69+P71+P73</f>
        <v>220668472.22</v>
      </c>
      <c r="Q12" s="400"/>
      <c r="R12" s="426" t="str">
        <f t="shared" si="0"/>
        <v>0</v>
      </c>
      <c r="X12" s="427">
        <f t="shared" ref="X12:AF12" si="1">X13+X15+X18+X20+X22+X65+X67+X69+X71+X73</f>
        <v>220668472.22</v>
      </c>
      <c r="Y12" s="427">
        <f t="shared" si="1"/>
        <v>0</v>
      </c>
      <c r="Z12" s="427">
        <f t="shared" si="1"/>
        <v>0</v>
      </c>
      <c r="AA12" s="427">
        <f t="shared" si="1"/>
        <v>0</v>
      </c>
      <c r="AB12" s="427">
        <f t="shared" si="1"/>
        <v>0</v>
      </c>
      <c r="AC12" s="427">
        <f t="shared" si="1"/>
        <v>0</v>
      </c>
      <c r="AD12" s="427">
        <f t="shared" si="1"/>
        <v>0</v>
      </c>
      <c r="AE12" s="427">
        <f t="shared" si="1"/>
        <v>220668472.22</v>
      </c>
      <c r="AF12" s="427">
        <f t="shared" si="1"/>
        <v>0</v>
      </c>
    </row>
    <row r="13" spans="1:32" ht="20" customHeight="1" x14ac:dyDescent="0.2">
      <c r="A13" s="196"/>
      <c r="B13" s="480" t="s">
        <v>63</v>
      </c>
      <c r="C13" s="429"/>
      <c r="D13" s="460" t="s">
        <v>617</v>
      </c>
      <c r="E13" s="399"/>
      <c r="F13" s="422" t="s">
        <v>60</v>
      </c>
      <c r="G13" s="399"/>
      <c r="H13" s="429"/>
      <c r="I13" s="430"/>
      <c r="J13" s="399"/>
      <c r="K13" s="399"/>
      <c r="L13" s="399"/>
      <c r="M13" s="399"/>
      <c r="N13" s="399"/>
      <c r="O13" s="430"/>
      <c r="P13" s="431">
        <v>0</v>
      </c>
      <c r="Q13" s="400"/>
      <c r="R13" s="426">
        <f t="shared" si="0"/>
        <v>0</v>
      </c>
    </row>
    <row r="14" spans="1:32" ht="20" customHeight="1" x14ac:dyDescent="0.2">
      <c r="A14" s="196"/>
      <c r="B14" s="398"/>
      <c r="C14" s="429"/>
      <c r="D14" s="425"/>
      <c r="E14" s="399"/>
      <c r="F14" s="429"/>
      <c r="G14" s="399"/>
      <c r="H14" s="429"/>
      <c r="I14" s="430"/>
      <c r="J14" s="399"/>
      <c r="K14" s="399"/>
      <c r="L14" s="399"/>
      <c r="M14" s="399"/>
      <c r="N14" s="399"/>
      <c r="O14" s="430"/>
      <c r="P14" s="399"/>
      <c r="Q14" s="400"/>
      <c r="R14" s="426">
        <f t="shared" si="0"/>
        <v>0</v>
      </c>
    </row>
    <row r="15" spans="1:32" ht="20" customHeight="1" x14ac:dyDescent="0.2">
      <c r="A15" s="196"/>
      <c r="B15" s="480" t="s">
        <v>66</v>
      </c>
      <c r="C15" s="481"/>
      <c r="D15" s="460" t="s">
        <v>618</v>
      </c>
      <c r="E15" s="399"/>
      <c r="F15" s="429"/>
      <c r="G15" s="399"/>
      <c r="H15" s="429"/>
      <c r="I15" s="430"/>
      <c r="J15" s="399"/>
      <c r="K15" s="399"/>
      <c r="L15" s="399"/>
      <c r="M15" s="399"/>
      <c r="N15" s="399"/>
      <c r="O15" s="430"/>
      <c r="P15" s="433">
        <f>SUM(P16:P16)</f>
        <v>169312222.22</v>
      </c>
      <c r="Q15" s="400"/>
      <c r="R15" s="426" t="str">
        <f t="shared" si="0"/>
        <v>0</v>
      </c>
      <c r="X15" s="198">
        <f>X16</f>
        <v>169312222.22</v>
      </c>
      <c r="Y15" s="198">
        <f t="shared" ref="Y15:AF15" si="2">Y16</f>
        <v>0</v>
      </c>
      <c r="Z15" s="198">
        <f t="shared" si="2"/>
        <v>0</v>
      </c>
      <c r="AA15" s="198">
        <f t="shared" si="2"/>
        <v>0</v>
      </c>
      <c r="AB15" s="198">
        <f t="shared" si="2"/>
        <v>0</v>
      </c>
      <c r="AC15" s="198">
        <f t="shared" si="2"/>
        <v>0</v>
      </c>
      <c r="AD15" s="198">
        <f t="shared" si="2"/>
        <v>0</v>
      </c>
      <c r="AE15" s="198">
        <f t="shared" si="2"/>
        <v>169312222.22</v>
      </c>
      <c r="AF15" s="198">
        <f t="shared" si="2"/>
        <v>0</v>
      </c>
    </row>
    <row r="16" spans="1:32" s="170" customFormat="1" ht="34" customHeight="1" x14ac:dyDescent="0.2">
      <c r="A16" s="195" t="str">
        <f>LEFT(C16,11)</f>
        <v>02.03.01.02</v>
      </c>
      <c r="B16" s="462">
        <v>1</v>
      </c>
      <c r="C16" s="432" t="s">
        <v>358</v>
      </c>
      <c r="D16" s="434" t="s">
        <v>359</v>
      </c>
      <c r="E16" s="447" t="s">
        <v>339</v>
      </c>
      <c r="F16" s="435" t="s">
        <v>360</v>
      </c>
      <c r="G16" s="399"/>
      <c r="H16" s="424" t="s">
        <v>71</v>
      </c>
      <c r="I16" s="436">
        <v>2007</v>
      </c>
      <c r="J16" s="399"/>
      <c r="K16" s="437" t="s">
        <v>361</v>
      </c>
      <c r="L16" s="399" t="s">
        <v>362</v>
      </c>
      <c r="M16" s="399" t="s">
        <v>363</v>
      </c>
      <c r="N16" s="428">
        <v>7491319</v>
      </c>
      <c r="O16" s="438" t="s">
        <v>75</v>
      </c>
      <c r="P16" s="439">
        <v>169312222.22</v>
      </c>
      <c r="Q16" s="400"/>
      <c r="R16" s="426" t="str">
        <f t="shared" si="0"/>
        <v>0</v>
      </c>
      <c r="S16" s="382" t="str">
        <f>LEFT(C16,8)</f>
        <v>02.03.01</v>
      </c>
      <c r="T16" s="178" t="str">
        <f t="shared" ref="T16" si="3">VLOOKUP(S16,UE,3)</f>
        <v>Alat Angkutan Darat Bermotor</v>
      </c>
      <c r="U16" s="178">
        <f t="shared" ref="U16" si="4">VLOOKUP(S16,UE,4,FALSE)</f>
        <v>7</v>
      </c>
      <c r="V16" s="185">
        <f>P16/U16</f>
        <v>24187460.317142855</v>
      </c>
      <c r="W16" s="450">
        <f>IF(2013-I16+1&gt;U16,U16,IF(2013-I16+1&lt;0,0,(2013-I16+1)))</f>
        <v>7</v>
      </c>
      <c r="X16" s="451">
        <f t="shared" ref="X16" si="5">IF(W16&gt;U16,M16,V16*W16)</f>
        <v>169312222.22</v>
      </c>
      <c r="Y16" s="451">
        <f>IF(P16=X16,0,V16)</f>
        <v>0</v>
      </c>
      <c r="Z16" s="451">
        <f>IF(P16=X16+Y16,0,V16)</f>
        <v>0</v>
      </c>
      <c r="AA16" s="451">
        <f>IF(P16=X16+Y16+Z16,0,V16)</f>
        <v>0</v>
      </c>
      <c r="AB16" s="452">
        <f>IF(P16=X16+Y16+Z16+AA16,0,V16)</f>
        <v>0</v>
      </c>
      <c r="AC16" s="452">
        <f>IF(P16=X16+Y16+Z16+AA16+AB16,0,V16)</f>
        <v>0</v>
      </c>
      <c r="AD16" s="452">
        <f>IF(P16=X16+Y16+Z16+AA16+AB16+AC16,0,V16)</f>
        <v>0</v>
      </c>
      <c r="AE16" s="452">
        <f t="shared" ref="AE16" si="6">SUM(X16:AD16)</f>
        <v>169312222.22</v>
      </c>
      <c r="AF16" s="185">
        <f>P16-AE16</f>
        <v>0</v>
      </c>
    </row>
    <row r="17" spans="1:32" s="170" customFormat="1" ht="20" customHeight="1" x14ac:dyDescent="0.2">
      <c r="A17" s="195"/>
      <c r="B17" s="398"/>
      <c r="C17" s="429"/>
      <c r="D17" s="425"/>
      <c r="E17" s="399"/>
      <c r="F17" s="429"/>
      <c r="G17" s="399"/>
      <c r="H17" s="429"/>
      <c r="I17" s="430"/>
      <c r="J17" s="399"/>
      <c r="K17" s="399"/>
      <c r="L17" s="399"/>
      <c r="M17" s="399"/>
      <c r="N17" s="399"/>
      <c r="O17" s="430"/>
      <c r="P17" s="399"/>
      <c r="Q17" s="400"/>
      <c r="R17" s="426">
        <f t="shared" si="0"/>
        <v>0</v>
      </c>
      <c r="S17" s="382"/>
      <c r="T17" s="178"/>
      <c r="U17" s="169"/>
      <c r="V17" s="169"/>
    </row>
    <row r="18" spans="1:32" s="170" customFormat="1" ht="20" customHeight="1" x14ac:dyDescent="0.2">
      <c r="A18" s="195"/>
      <c r="B18" s="480" t="s">
        <v>118</v>
      </c>
      <c r="C18" s="422"/>
      <c r="D18" s="460" t="s">
        <v>619</v>
      </c>
      <c r="E18" s="399"/>
      <c r="F18" s="422" t="s">
        <v>60</v>
      </c>
      <c r="G18" s="399"/>
      <c r="H18" s="429"/>
      <c r="I18" s="430"/>
      <c r="J18" s="399"/>
      <c r="K18" s="399"/>
      <c r="L18" s="399"/>
      <c r="M18" s="399"/>
      <c r="N18" s="399"/>
      <c r="O18" s="430"/>
      <c r="P18" s="431">
        <v>0</v>
      </c>
      <c r="Q18" s="400"/>
      <c r="R18" s="426">
        <f t="shared" si="0"/>
        <v>0</v>
      </c>
      <c r="T18" s="169"/>
      <c r="U18" s="169"/>
      <c r="V18" s="169"/>
    </row>
    <row r="19" spans="1:32" s="170" customFormat="1" ht="20" customHeight="1" x14ac:dyDescent="0.2">
      <c r="A19" s="195"/>
      <c r="B19" s="398"/>
      <c r="C19" s="429"/>
      <c r="D19" s="425"/>
      <c r="E19" s="399"/>
      <c r="F19" s="429"/>
      <c r="G19" s="399"/>
      <c r="H19" s="429"/>
      <c r="I19" s="430"/>
      <c r="J19" s="399"/>
      <c r="K19" s="399"/>
      <c r="L19" s="399"/>
      <c r="M19" s="399"/>
      <c r="N19" s="399"/>
      <c r="O19" s="430"/>
      <c r="P19" s="399"/>
      <c r="Q19" s="400"/>
      <c r="R19" s="426">
        <f t="shared" si="0"/>
        <v>0</v>
      </c>
      <c r="T19" s="169"/>
      <c r="U19" s="169"/>
      <c r="V19" s="169"/>
    </row>
    <row r="20" spans="1:32" s="170" customFormat="1" ht="30" customHeight="1" x14ac:dyDescent="0.2">
      <c r="A20" s="195"/>
      <c r="B20" s="480" t="s">
        <v>120</v>
      </c>
      <c r="C20" s="422"/>
      <c r="D20" s="460" t="s">
        <v>620</v>
      </c>
      <c r="E20" s="399"/>
      <c r="F20" s="422" t="s">
        <v>60</v>
      </c>
      <c r="G20" s="399"/>
      <c r="H20" s="429"/>
      <c r="I20" s="430"/>
      <c r="J20" s="399"/>
      <c r="K20" s="399"/>
      <c r="L20" s="399"/>
      <c r="M20" s="399"/>
      <c r="N20" s="399"/>
      <c r="O20" s="430"/>
      <c r="P20" s="431">
        <v>0</v>
      </c>
      <c r="Q20" s="400"/>
      <c r="R20" s="426">
        <f t="shared" si="0"/>
        <v>0</v>
      </c>
      <c r="T20" s="169"/>
      <c r="U20" s="169"/>
      <c r="V20" s="169"/>
    </row>
    <row r="21" spans="1:32" s="170" customFormat="1" ht="20" customHeight="1" x14ac:dyDescent="0.2">
      <c r="A21" s="195"/>
      <c r="B21" s="458"/>
      <c r="C21" s="424"/>
      <c r="D21" s="425"/>
      <c r="E21" s="425"/>
      <c r="F21" s="424"/>
      <c r="G21" s="425"/>
      <c r="H21" s="424"/>
      <c r="I21" s="440"/>
      <c r="J21" s="425"/>
      <c r="K21" s="425"/>
      <c r="L21" s="425"/>
      <c r="M21" s="425"/>
      <c r="N21" s="425"/>
      <c r="O21" s="440"/>
      <c r="P21" s="425"/>
      <c r="Q21" s="459"/>
      <c r="R21" s="426">
        <f t="shared" si="0"/>
        <v>0</v>
      </c>
      <c r="T21" s="169"/>
      <c r="U21" s="169"/>
      <c r="V21" s="169"/>
    </row>
    <row r="22" spans="1:32" s="195" customFormat="1" ht="32" customHeight="1" x14ac:dyDescent="0.2">
      <c r="B22" s="482" t="s">
        <v>122</v>
      </c>
      <c r="C22" s="483"/>
      <c r="D22" s="484" t="s">
        <v>621</v>
      </c>
      <c r="E22" s="442"/>
      <c r="F22" s="441"/>
      <c r="G22" s="442"/>
      <c r="H22" s="441"/>
      <c r="I22" s="443"/>
      <c r="J22" s="442"/>
      <c r="K22" s="442"/>
      <c r="L22" s="442"/>
      <c r="M22" s="442"/>
      <c r="N22" s="442"/>
      <c r="O22" s="443"/>
      <c r="P22" s="444">
        <f>SUBTOTAL(9,P23:P63)</f>
        <v>51356250</v>
      </c>
      <c r="Q22" s="463"/>
      <c r="R22" s="445"/>
      <c r="T22" s="196"/>
      <c r="U22" s="196"/>
      <c r="V22" s="196"/>
      <c r="X22" s="197">
        <f>SUM(X23:X63)</f>
        <v>51356250</v>
      </c>
      <c r="Y22" s="197">
        <f t="shared" ref="Y22:AF22" si="7">SUM(Y23:Y63)</f>
        <v>0</v>
      </c>
      <c r="Z22" s="197">
        <f t="shared" si="7"/>
        <v>0</v>
      </c>
      <c r="AA22" s="197">
        <f t="shared" si="7"/>
        <v>0</v>
      </c>
      <c r="AB22" s="197">
        <f t="shared" si="7"/>
        <v>0</v>
      </c>
      <c r="AC22" s="197">
        <f t="shared" si="7"/>
        <v>0</v>
      </c>
      <c r="AD22" s="197">
        <f t="shared" si="7"/>
        <v>0</v>
      </c>
      <c r="AE22" s="197">
        <f t="shared" si="7"/>
        <v>51356250</v>
      </c>
      <c r="AF22" s="197">
        <f t="shared" si="7"/>
        <v>0</v>
      </c>
    </row>
    <row r="23" spans="1:32" s="170" customFormat="1" ht="26" customHeight="1" x14ac:dyDescent="0.2">
      <c r="A23" s="195" t="str">
        <f t="shared" ref="A23:A63" si="8">LEFT(C23,11)</f>
        <v>02.06.02.01</v>
      </c>
      <c r="B23" s="462">
        <v>1</v>
      </c>
      <c r="C23" s="446" t="s">
        <v>356</v>
      </c>
      <c r="D23" s="425" t="s">
        <v>135</v>
      </c>
      <c r="E23" s="447" t="s">
        <v>339</v>
      </c>
      <c r="F23" s="429" t="s">
        <v>126</v>
      </c>
      <c r="G23" s="399"/>
      <c r="H23" s="429" t="s">
        <v>137</v>
      </c>
      <c r="I23" s="429">
        <v>1996</v>
      </c>
      <c r="J23" s="399"/>
      <c r="K23" s="399"/>
      <c r="L23" s="399"/>
      <c r="M23" s="399"/>
      <c r="N23" s="399"/>
      <c r="O23" s="429" t="s">
        <v>75</v>
      </c>
      <c r="P23" s="448">
        <v>1040000</v>
      </c>
      <c r="Q23" s="400" t="s">
        <v>135</v>
      </c>
      <c r="R23" s="426" t="str">
        <f t="shared" si="0"/>
        <v>0</v>
      </c>
      <c r="S23" s="382" t="str">
        <f t="shared" ref="S23:S63" si="9">LEFT(C23,8)</f>
        <v>02.06.02</v>
      </c>
      <c r="T23" s="178" t="str">
        <f t="shared" ref="T23:T63" si="10">VLOOKUP(S23,UE,3)</f>
        <v>Alat Rumah Tangga</v>
      </c>
      <c r="U23" s="178">
        <f t="shared" ref="U23:U63" si="11">VLOOKUP(S23,UE,4,FALSE)</f>
        <v>5</v>
      </c>
      <c r="V23" s="185">
        <f t="shared" ref="V23:V63" si="12">P23/U23</f>
        <v>208000</v>
      </c>
      <c r="W23" s="450">
        <f t="shared" ref="W23:W63" si="13">IF(2013-I23+1&gt;U23,U23,IF(2013-I23+1&lt;0,0,(2013-I23+1)))</f>
        <v>5</v>
      </c>
      <c r="X23" s="451">
        <f t="shared" ref="X23:X63" si="14">IF(W23&gt;U23,M23,V23*W23)</f>
        <v>1040000</v>
      </c>
      <c r="Y23" s="451">
        <f t="shared" ref="Y23:Y63" si="15">IF(P23=X23,0,V23)</f>
        <v>0</v>
      </c>
      <c r="Z23" s="451">
        <f t="shared" ref="Z23:Z63" si="16">IF(P23=X23+Y23,0,V23)</f>
        <v>0</v>
      </c>
      <c r="AA23" s="451">
        <f t="shared" ref="AA23:AA63" si="17">IF(P23=X23+Y23+Z23,0,V23)</f>
        <v>0</v>
      </c>
      <c r="AB23" s="452">
        <f t="shared" ref="AB23:AB63" si="18">IF(P23=X23+Y23+Z23+AA23,0,V23)</f>
        <v>0</v>
      </c>
      <c r="AC23" s="452">
        <f t="shared" ref="AC23:AC63" si="19">IF(P23=X23+Y23+Z23+AA23+AB23,0,V23)</f>
        <v>0</v>
      </c>
      <c r="AD23" s="452">
        <f t="shared" ref="AD23:AD63" si="20">IF(P23=X23+Y23+Z23+AA23+AB23+AC23,0,V23)</f>
        <v>0</v>
      </c>
      <c r="AE23" s="452">
        <f t="shared" ref="AE23:AE63" si="21">SUM(X23:AD23)</f>
        <v>1040000</v>
      </c>
      <c r="AF23" s="185">
        <f t="shared" ref="AF23:AF63" si="22">P23-AE23</f>
        <v>0</v>
      </c>
    </row>
    <row r="24" spans="1:32" s="170" customFormat="1" ht="26" customHeight="1" x14ac:dyDescent="0.2">
      <c r="A24" s="195" t="str">
        <f t="shared" si="8"/>
        <v>02.06.02.01</v>
      </c>
      <c r="B24" s="462">
        <v>2</v>
      </c>
      <c r="C24" s="464" t="s">
        <v>355</v>
      </c>
      <c r="D24" s="425" t="s">
        <v>152</v>
      </c>
      <c r="E24" s="399"/>
      <c r="F24" s="429" t="s">
        <v>126</v>
      </c>
      <c r="G24" s="399"/>
      <c r="H24" s="429" t="s">
        <v>154</v>
      </c>
      <c r="I24" s="429">
        <v>2000</v>
      </c>
      <c r="J24" s="399"/>
      <c r="K24" s="399"/>
      <c r="L24" s="399"/>
      <c r="M24" s="399"/>
      <c r="N24" s="399"/>
      <c r="O24" s="429" t="s">
        <v>75</v>
      </c>
      <c r="P24" s="448">
        <v>525000</v>
      </c>
      <c r="Q24" s="400" t="s">
        <v>152</v>
      </c>
      <c r="R24" s="426" t="str">
        <f t="shared" si="0"/>
        <v>0</v>
      </c>
      <c r="S24" s="382" t="str">
        <f t="shared" si="9"/>
        <v>02.06.02</v>
      </c>
      <c r="T24" s="178" t="str">
        <f t="shared" si="10"/>
        <v>Alat Rumah Tangga</v>
      </c>
      <c r="U24" s="178">
        <f t="shared" si="11"/>
        <v>5</v>
      </c>
      <c r="V24" s="185">
        <f t="shared" si="12"/>
        <v>105000</v>
      </c>
      <c r="W24" s="450">
        <f t="shared" si="13"/>
        <v>5</v>
      </c>
      <c r="X24" s="451">
        <f t="shared" si="14"/>
        <v>525000</v>
      </c>
      <c r="Y24" s="451">
        <f t="shared" si="15"/>
        <v>0</v>
      </c>
      <c r="Z24" s="451">
        <f t="shared" si="16"/>
        <v>0</v>
      </c>
      <c r="AA24" s="451">
        <f t="shared" si="17"/>
        <v>0</v>
      </c>
      <c r="AB24" s="452">
        <f t="shared" si="18"/>
        <v>0</v>
      </c>
      <c r="AC24" s="452">
        <f t="shared" si="19"/>
        <v>0</v>
      </c>
      <c r="AD24" s="452">
        <f t="shared" si="20"/>
        <v>0</v>
      </c>
      <c r="AE24" s="452">
        <f t="shared" si="21"/>
        <v>525000</v>
      </c>
      <c r="AF24" s="185">
        <f t="shared" si="22"/>
        <v>0</v>
      </c>
    </row>
    <row r="25" spans="1:32" s="170" customFormat="1" ht="26" customHeight="1" x14ac:dyDescent="0.2">
      <c r="A25" s="195" t="str">
        <f t="shared" si="8"/>
        <v>02.06.02.01</v>
      </c>
      <c r="B25" s="462">
        <v>3</v>
      </c>
      <c r="C25" s="464" t="s">
        <v>355</v>
      </c>
      <c r="D25" s="425" t="s">
        <v>152</v>
      </c>
      <c r="E25" s="399"/>
      <c r="F25" s="429" t="s">
        <v>126</v>
      </c>
      <c r="G25" s="399"/>
      <c r="H25" s="429" t="s">
        <v>154</v>
      </c>
      <c r="I25" s="429">
        <v>2000</v>
      </c>
      <c r="J25" s="399"/>
      <c r="K25" s="399"/>
      <c r="L25" s="399"/>
      <c r="M25" s="399"/>
      <c r="N25" s="399"/>
      <c r="O25" s="429" t="s">
        <v>75</v>
      </c>
      <c r="P25" s="448">
        <v>2100000</v>
      </c>
      <c r="Q25" s="400" t="s">
        <v>152</v>
      </c>
      <c r="R25" s="426" t="str">
        <f t="shared" si="0"/>
        <v>0</v>
      </c>
      <c r="S25" s="382" t="str">
        <f t="shared" si="9"/>
        <v>02.06.02</v>
      </c>
      <c r="T25" s="178" t="str">
        <f t="shared" si="10"/>
        <v>Alat Rumah Tangga</v>
      </c>
      <c r="U25" s="178">
        <f t="shared" si="11"/>
        <v>5</v>
      </c>
      <c r="V25" s="185">
        <f t="shared" si="12"/>
        <v>420000</v>
      </c>
      <c r="W25" s="450">
        <f t="shared" si="13"/>
        <v>5</v>
      </c>
      <c r="X25" s="451">
        <f t="shared" si="14"/>
        <v>2100000</v>
      </c>
      <c r="Y25" s="451">
        <f t="shared" si="15"/>
        <v>0</v>
      </c>
      <c r="Z25" s="451">
        <f t="shared" si="16"/>
        <v>0</v>
      </c>
      <c r="AA25" s="451">
        <f t="shared" si="17"/>
        <v>0</v>
      </c>
      <c r="AB25" s="452">
        <f t="shared" si="18"/>
        <v>0</v>
      </c>
      <c r="AC25" s="452">
        <f t="shared" si="19"/>
        <v>0</v>
      </c>
      <c r="AD25" s="452">
        <f t="shared" si="20"/>
        <v>0</v>
      </c>
      <c r="AE25" s="452">
        <f t="shared" si="21"/>
        <v>2100000</v>
      </c>
      <c r="AF25" s="185">
        <f t="shared" si="22"/>
        <v>0</v>
      </c>
    </row>
    <row r="26" spans="1:32" ht="26" customHeight="1" x14ac:dyDescent="0.2">
      <c r="A26" s="195" t="str">
        <f t="shared" si="8"/>
        <v>02.06.02.01</v>
      </c>
      <c r="B26" s="462">
        <v>4</v>
      </c>
      <c r="C26" s="446" t="s">
        <v>343</v>
      </c>
      <c r="D26" s="425" t="s">
        <v>155</v>
      </c>
      <c r="E26" s="399"/>
      <c r="F26" s="429" t="s">
        <v>126</v>
      </c>
      <c r="G26" s="399"/>
      <c r="H26" s="429" t="s">
        <v>157</v>
      </c>
      <c r="I26" s="429">
        <v>2000</v>
      </c>
      <c r="J26" s="399"/>
      <c r="K26" s="399"/>
      <c r="L26" s="399"/>
      <c r="M26" s="399"/>
      <c r="N26" s="399"/>
      <c r="O26" s="429" t="s">
        <v>75</v>
      </c>
      <c r="P26" s="448">
        <v>3187500</v>
      </c>
      <c r="Q26" s="465" t="s">
        <v>151</v>
      </c>
      <c r="R26" s="426" t="str">
        <f t="shared" si="0"/>
        <v>0</v>
      </c>
      <c r="S26" s="382" t="str">
        <f t="shared" si="9"/>
        <v>02.06.02</v>
      </c>
      <c r="T26" s="178" t="str">
        <f t="shared" si="10"/>
        <v>Alat Rumah Tangga</v>
      </c>
      <c r="U26" s="178">
        <f t="shared" si="11"/>
        <v>5</v>
      </c>
      <c r="V26" s="185">
        <f t="shared" si="12"/>
        <v>637500</v>
      </c>
      <c r="W26" s="450">
        <f t="shared" si="13"/>
        <v>5</v>
      </c>
      <c r="X26" s="451">
        <f t="shared" si="14"/>
        <v>3187500</v>
      </c>
      <c r="Y26" s="451">
        <f t="shared" si="15"/>
        <v>0</v>
      </c>
      <c r="Z26" s="451">
        <f t="shared" si="16"/>
        <v>0</v>
      </c>
      <c r="AA26" s="451">
        <f t="shared" si="17"/>
        <v>0</v>
      </c>
      <c r="AB26" s="452">
        <f t="shared" si="18"/>
        <v>0</v>
      </c>
      <c r="AC26" s="452">
        <f t="shared" si="19"/>
        <v>0</v>
      </c>
      <c r="AD26" s="452">
        <f t="shared" si="20"/>
        <v>0</v>
      </c>
      <c r="AE26" s="452">
        <f t="shared" si="21"/>
        <v>3187500</v>
      </c>
      <c r="AF26" s="185">
        <f t="shared" si="22"/>
        <v>0</v>
      </c>
    </row>
    <row r="27" spans="1:32" ht="26" customHeight="1" x14ac:dyDescent="0.2">
      <c r="A27" s="195" t="str">
        <f t="shared" si="8"/>
        <v>02.06.02.04</v>
      </c>
      <c r="B27" s="462">
        <v>5</v>
      </c>
      <c r="C27" s="446" t="s">
        <v>345</v>
      </c>
      <c r="D27" s="425" t="s">
        <v>160</v>
      </c>
      <c r="E27" s="399"/>
      <c r="F27" s="429" t="s">
        <v>162</v>
      </c>
      <c r="G27" s="399"/>
      <c r="H27" s="429" t="s">
        <v>163</v>
      </c>
      <c r="I27" s="429">
        <v>2000</v>
      </c>
      <c r="J27" s="399"/>
      <c r="K27" s="399"/>
      <c r="L27" s="399"/>
      <c r="M27" s="399"/>
      <c r="N27" s="399"/>
      <c r="O27" s="429" t="s">
        <v>75</v>
      </c>
      <c r="P27" s="448">
        <v>3562500</v>
      </c>
      <c r="Q27" s="465" t="s">
        <v>151</v>
      </c>
      <c r="R27" s="426" t="str">
        <f t="shared" si="0"/>
        <v>0</v>
      </c>
      <c r="S27" s="382" t="str">
        <f t="shared" si="9"/>
        <v>02.06.02</v>
      </c>
      <c r="T27" s="178" t="str">
        <f t="shared" si="10"/>
        <v>Alat Rumah Tangga</v>
      </c>
      <c r="U27" s="178">
        <f t="shared" si="11"/>
        <v>5</v>
      </c>
      <c r="V27" s="185">
        <f t="shared" si="12"/>
        <v>712500</v>
      </c>
      <c r="W27" s="450">
        <f t="shared" si="13"/>
        <v>5</v>
      </c>
      <c r="X27" s="451">
        <f t="shared" si="14"/>
        <v>3562500</v>
      </c>
      <c r="Y27" s="451">
        <f t="shared" si="15"/>
        <v>0</v>
      </c>
      <c r="Z27" s="451">
        <f t="shared" si="16"/>
        <v>0</v>
      </c>
      <c r="AA27" s="451">
        <f t="shared" si="17"/>
        <v>0</v>
      </c>
      <c r="AB27" s="452">
        <f t="shared" si="18"/>
        <v>0</v>
      </c>
      <c r="AC27" s="452">
        <f t="shared" si="19"/>
        <v>0</v>
      </c>
      <c r="AD27" s="452">
        <f t="shared" si="20"/>
        <v>0</v>
      </c>
      <c r="AE27" s="452">
        <f t="shared" si="21"/>
        <v>3562500</v>
      </c>
      <c r="AF27" s="185">
        <f t="shared" si="22"/>
        <v>0</v>
      </c>
    </row>
    <row r="28" spans="1:32" ht="26" customHeight="1" x14ac:dyDescent="0.2">
      <c r="A28" s="195" t="str">
        <f t="shared" si="8"/>
        <v>02.06.02.01</v>
      </c>
      <c r="B28" s="462">
        <v>6</v>
      </c>
      <c r="C28" s="464" t="s">
        <v>355</v>
      </c>
      <c r="D28" s="425" t="s">
        <v>152</v>
      </c>
      <c r="E28" s="399"/>
      <c r="F28" s="429" t="s">
        <v>126</v>
      </c>
      <c r="G28" s="399"/>
      <c r="H28" s="429" t="s">
        <v>154</v>
      </c>
      <c r="I28" s="429">
        <v>2000</v>
      </c>
      <c r="J28" s="399"/>
      <c r="K28" s="399"/>
      <c r="L28" s="399"/>
      <c r="M28" s="399"/>
      <c r="N28" s="399"/>
      <c r="O28" s="429" t="s">
        <v>75</v>
      </c>
      <c r="P28" s="448">
        <v>525000</v>
      </c>
      <c r="Q28" s="400" t="s">
        <v>152</v>
      </c>
      <c r="R28" s="426" t="str">
        <f t="shared" si="0"/>
        <v>0</v>
      </c>
      <c r="S28" s="382" t="str">
        <f t="shared" si="9"/>
        <v>02.06.02</v>
      </c>
      <c r="T28" s="178" t="str">
        <f t="shared" si="10"/>
        <v>Alat Rumah Tangga</v>
      </c>
      <c r="U28" s="178">
        <f t="shared" si="11"/>
        <v>5</v>
      </c>
      <c r="V28" s="185">
        <f t="shared" si="12"/>
        <v>105000</v>
      </c>
      <c r="W28" s="450">
        <f t="shared" si="13"/>
        <v>5</v>
      </c>
      <c r="X28" s="451">
        <f t="shared" si="14"/>
        <v>525000</v>
      </c>
      <c r="Y28" s="451">
        <f t="shared" si="15"/>
        <v>0</v>
      </c>
      <c r="Z28" s="451">
        <f t="shared" si="16"/>
        <v>0</v>
      </c>
      <c r="AA28" s="451">
        <f t="shared" si="17"/>
        <v>0</v>
      </c>
      <c r="AB28" s="452">
        <f t="shared" si="18"/>
        <v>0</v>
      </c>
      <c r="AC28" s="452">
        <f t="shared" si="19"/>
        <v>0</v>
      </c>
      <c r="AD28" s="452">
        <f t="shared" si="20"/>
        <v>0</v>
      </c>
      <c r="AE28" s="452">
        <f t="shared" si="21"/>
        <v>525000</v>
      </c>
      <c r="AF28" s="185">
        <f t="shared" si="22"/>
        <v>0</v>
      </c>
    </row>
    <row r="29" spans="1:32" ht="26" customHeight="1" x14ac:dyDescent="0.2">
      <c r="A29" s="195" t="str">
        <f t="shared" si="8"/>
        <v>02.06.02.01</v>
      </c>
      <c r="B29" s="462">
        <v>7</v>
      </c>
      <c r="C29" s="446" t="s">
        <v>343</v>
      </c>
      <c r="D29" s="425" t="s">
        <v>155</v>
      </c>
      <c r="E29" s="399"/>
      <c r="F29" s="429" t="s">
        <v>126</v>
      </c>
      <c r="G29" s="399"/>
      <c r="H29" s="429" t="s">
        <v>157</v>
      </c>
      <c r="I29" s="429">
        <v>2000</v>
      </c>
      <c r="J29" s="399"/>
      <c r="K29" s="399"/>
      <c r="L29" s="399"/>
      <c r="M29" s="399"/>
      <c r="N29" s="399"/>
      <c r="O29" s="429" t="s">
        <v>75</v>
      </c>
      <c r="P29" s="448">
        <v>2975000</v>
      </c>
      <c r="Q29" s="465" t="s">
        <v>77</v>
      </c>
      <c r="R29" s="426" t="str">
        <f t="shared" si="0"/>
        <v>0</v>
      </c>
      <c r="S29" s="382" t="str">
        <f t="shared" si="9"/>
        <v>02.06.02</v>
      </c>
      <c r="T29" s="178" t="str">
        <f t="shared" si="10"/>
        <v>Alat Rumah Tangga</v>
      </c>
      <c r="U29" s="178">
        <f t="shared" si="11"/>
        <v>5</v>
      </c>
      <c r="V29" s="185">
        <f t="shared" si="12"/>
        <v>595000</v>
      </c>
      <c r="W29" s="450">
        <f t="shared" si="13"/>
        <v>5</v>
      </c>
      <c r="X29" s="451">
        <f t="shared" si="14"/>
        <v>2975000</v>
      </c>
      <c r="Y29" s="451">
        <f t="shared" si="15"/>
        <v>0</v>
      </c>
      <c r="Z29" s="451">
        <f t="shared" si="16"/>
        <v>0</v>
      </c>
      <c r="AA29" s="451">
        <f t="shared" si="17"/>
        <v>0</v>
      </c>
      <c r="AB29" s="452">
        <f t="shared" si="18"/>
        <v>0</v>
      </c>
      <c r="AC29" s="452">
        <f t="shared" si="19"/>
        <v>0</v>
      </c>
      <c r="AD29" s="452">
        <f t="shared" si="20"/>
        <v>0</v>
      </c>
      <c r="AE29" s="452">
        <f t="shared" si="21"/>
        <v>2975000</v>
      </c>
      <c r="AF29" s="185">
        <f t="shared" si="22"/>
        <v>0</v>
      </c>
    </row>
    <row r="30" spans="1:32" ht="26" customHeight="1" x14ac:dyDescent="0.2">
      <c r="A30" s="195" t="str">
        <f t="shared" si="8"/>
        <v>02.06.02.04</v>
      </c>
      <c r="B30" s="462">
        <v>8</v>
      </c>
      <c r="C30" s="446" t="s">
        <v>345</v>
      </c>
      <c r="D30" s="425" t="s">
        <v>160</v>
      </c>
      <c r="E30" s="399"/>
      <c r="F30" s="429" t="s">
        <v>162</v>
      </c>
      <c r="G30" s="399"/>
      <c r="H30" s="429" t="s">
        <v>163</v>
      </c>
      <c r="I30" s="429">
        <v>2000</v>
      </c>
      <c r="J30" s="399"/>
      <c r="K30" s="399"/>
      <c r="L30" s="399"/>
      <c r="M30" s="399"/>
      <c r="N30" s="399"/>
      <c r="O30" s="429" t="s">
        <v>75</v>
      </c>
      <c r="P30" s="448">
        <v>2062500</v>
      </c>
      <c r="Q30" s="465" t="s">
        <v>151</v>
      </c>
      <c r="R30" s="426" t="str">
        <f t="shared" si="0"/>
        <v>0</v>
      </c>
      <c r="S30" s="382" t="str">
        <f t="shared" si="9"/>
        <v>02.06.02</v>
      </c>
      <c r="T30" s="178" t="str">
        <f t="shared" si="10"/>
        <v>Alat Rumah Tangga</v>
      </c>
      <c r="U30" s="178">
        <f t="shared" si="11"/>
        <v>5</v>
      </c>
      <c r="V30" s="185">
        <f t="shared" si="12"/>
        <v>412500</v>
      </c>
      <c r="W30" s="450">
        <f t="shared" si="13"/>
        <v>5</v>
      </c>
      <c r="X30" s="451">
        <f t="shared" si="14"/>
        <v>2062500</v>
      </c>
      <c r="Y30" s="451">
        <f t="shared" si="15"/>
        <v>0</v>
      </c>
      <c r="Z30" s="451">
        <f t="shared" si="16"/>
        <v>0</v>
      </c>
      <c r="AA30" s="451">
        <f t="shared" si="17"/>
        <v>0</v>
      </c>
      <c r="AB30" s="452">
        <f t="shared" si="18"/>
        <v>0</v>
      </c>
      <c r="AC30" s="452">
        <f t="shared" si="19"/>
        <v>0</v>
      </c>
      <c r="AD30" s="452">
        <f t="shared" si="20"/>
        <v>0</v>
      </c>
      <c r="AE30" s="452">
        <f t="shared" si="21"/>
        <v>2062500</v>
      </c>
      <c r="AF30" s="185">
        <f t="shared" si="22"/>
        <v>0</v>
      </c>
    </row>
    <row r="31" spans="1:32" ht="26" customHeight="1" x14ac:dyDescent="0.2">
      <c r="A31" s="195" t="str">
        <f t="shared" si="8"/>
        <v>02.06.02.01</v>
      </c>
      <c r="B31" s="462">
        <v>9</v>
      </c>
      <c r="C31" s="429" t="s">
        <v>346</v>
      </c>
      <c r="D31" s="425" t="s">
        <v>147</v>
      </c>
      <c r="E31" s="399"/>
      <c r="F31" s="429" t="s">
        <v>126</v>
      </c>
      <c r="G31" s="399"/>
      <c r="H31" s="429" t="s">
        <v>137</v>
      </c>
      <c r="I31" s="429">
        <v>2000</v>
      </c>
      <c r="J31" s="399"/>
      <c r="K31" s="399"/>
      <c r="L31" s="399"/>
      <c r="M31" s="399"/>
      <c r="N31" s="399"/>
      <c r="O31" s="429" t="s">
        <v>75</v>
      </c>
      <c r="P31" s="448">
        <v>550000</v>
      </c>
      <c r="Q31" s="465" t="s">
        <v>77</v>
      </c>
      <c r="R31" s="426" t="str">
        <f t="shared" si="0"/>
        <v>0</v>
      </c>
      <c r="S31" s="382" t="str">
        <f t="shared" si="9"/>
        <v>02.06.02</v>
      </c>
      <c r="T31" s="178" t="str">
        <f t="shared" si="10"/>
        <v>Alat Rumah Tangga</v>
      </c>
      <c r="U31" s="178">
        <f t="shared" si="11"/>
        <v>5</v>
      </c>
      <c r="V31" s="185">
        <f t="shared" si="12"/>
        <v>110000</v>
      </c>
      <c r="W31" s="450">
        <f t="shared" si="13"/>
        <v>5</v>
      </c>
      <c r="X31" s="451">
        <f t="shared" si="14"/>
        <v>550000</v>
      </c>
      <c r="Y31" s="451">
        <f t="shared" si="15"/>
        <v>0</v>
      </c>
      <c r="Z31" s="451">
        <f t="shared" si="16"/>
        <v>0</v>
      </c>
      <c r="AA31" s="451">
        <f t="shared" si="17"/>
        <v>0</v>
      </c>
      <c r="AB31" s="452">
        <f t="shared" si="18"/>
        <v>0</v>
      </c>
      <c r="AC31" s="452">
        <f t="shared" si="19"/>
        <v>0</v>
      </c>
      <c r="AD31" s="452">
        <f t="shared" si="20"/>
        <v>0</v>
      </c>
      <c r="AE31" s="452">
        <f t="shared" si="21"/>
        <v>550000</v>
      </c>
      <c r="AF31" s="185">
        <f t="shared" si="22"/>
        <v>0</v>
      </c>
    </row>
    <row r="32" spans="1:32" ht="26" customHeight="1" x14ac:dyDescent="0.2">
      <c r="A32" s="195" t="str">
        <f t="shared" si="8"/>
        <v>02.06.02.01</v>
      </c>
      <c r="B32" s="462">
        <v>10</v>
      </c>
      <c r="C32" s="446" t="s">
        <v>356</v>
      </c>
      <c r="D32" s="425" t="s">
        <v>178</v>
      </c>
      <c r="E32" s="447" t="s">
        <v>339</v>
      </c>
      <c r="F32" s="429" t="s">
        <v>179</v>
      </c>
      <c r="G32" s="399"/>
      <c r="H32" s="429" t="s">
        <v>137</v>
      </c>
      <c r="I32" s="429">
        <v>2000</v>
      </c>
      <c r="J32" s="399"/>
      <c r="K32" s="399"/>
      <c r="L32" s="399"/>
      <c r="M32" s="399"/>
      <c r="N32" s="399"/>
      <c r="O32" s="429" t="s">
        <v>75</v>
      </c>
      <c r="P32" s="448">
        <v>680000</v>
      </c>
      <c r="Q32" s="465" t="s">
        <v>151</v>
      </c>
      <c r="R32" s="426" t="str">
        <f t="shared" si="0"/>
        <v>0</v>
      </c>
      <c r="S32" s="382" t="str">
        <f t="shared" si="9"/>
        <v>02.06.02</v>
      </c>
      <c r="T32" s="178" t="str">
        <f t="shared" si="10"/>
        <v>Alat Rumah Tangga</v>
      </c>
      <c r="U32" s="178">
        <f t="shared" si="11"/>
        <v>5</v>
      </c>
      <c r="V32" s="185">
        <f t="shared" si="12"/>
        <v>136000</v>
      </c>
      <c r="W32" s="450">
        <f t="shared" si="13"/>
        <v>5</v>
      </c>
      <c r="X32" s="451">
        <f t="shared" si="14"/>
        <v>680000</v>
      </c>
      <c r="Y32" s="451">
        <f t="shared" si="15"/>
        <v>0</v>
      </c>
      <c r="Z32" s="451">
        <f t="shared" si="16"/>
        <v>0</v>
      </c>
      <c r="AA32" s="451">
        <f t="shared" si="17"/>
        <v>0</v>
      </c>
      <c r="AB32" s="452">
        <f t="shared" si="18"/>
        <v>0</v>
      </c>
      <c r="AC32" s="452">
        <f t="shared" si="19"/>
        <v>0</v>
      </c>
      <c r="AD32" s="452">
        <f t="shared" si="20"/>
        <v>0</v>
      </c>
      <c r="AE32" s="452">
        <f t="shared" si="21"/>
        <v>680000</v>
      </c>
      <c r="AF32" s="185">
        <f t="shared" si="22"/>
        <v>0</v>
      </c>
    </row>
    <row r="33" spans="1:32" ht="26" customHeight="1" x14ac:dyDescent="0.2">
      <c r="A33" s="195" t="str">
        <f t="shared" si="8"/>
        <v>02.06.02.01</v>
      </c>
      <c r="B33" s="462">
        <v>11</v>
      </c>
      <c r="C33" s="446" t="s">
        <v>356</v>
      </c>
      <c r="D33" s="425" t="s">
        <v>178</v>
      </c>
      <c r="E33" s="447" t="s">
        <v>339</v>
      </c>
      <c r="F33" s="429" t="s">
        <v>126</v>
      </c>
      <c r="G33" s="399"/>
      <c r="H33" s="429" t="s">
        <v>137</v>
      </c>
      <c r="I33" s="429">
        <v>2000</v>
      </c>
      <c r="J33" s="399"/>
      <c r="K33" s="399"/>
      <c r="L33" s="399"/>
      <c r="M33" s="399"/>
      <c r="N33" s="399"/>
      <c r="O33" s="429" t="s">
        <v>75</v>
      </c>
      <c r="P33" s="448">
        <v>1020000</v>
      </c>
      <c r="Q33" s="465" t="s">
        <v>77</v>
      </c>
      <c r="R33" s="426" t="str">
        <f t="shared" si="0"/>
        <v>0</v>
      </c>
      <c r="S33" s="382" t="str">
        <f t="shared" si="9"/>
        <v>02.06.02</v>
      </c>
      <c r="T33" s="178" t="str">
        <f t="shared" si="10"/>
        <v>Alat Rumah Tangga</v>
      </c>
      <c r="U33" s="178">
        <f t="shared" si="11"/>
        <v>5</v>
      </c>
      <c r="V33" s="185">
        <f t="shared" si="12"/>
        <v>204000</v>
      </c>
      <c r="W33" s="450">
        <f t="shared" si="13"/>
        <v>5</v>
      </c>
      <c r="X33" s="451">
        <f t="shared" si="14"/>
        <v>1020000</v>
      </c>
      <c r="Y33" s="451">
        <f t="shared" si="15"/>
        <v>0</v>
      </c>
      <c r="Z33" s="451">
        <f t="shared" si="16"/>
        <v>0</v>
      </c>
      <c r="AA33" s="451">
        <f t="shared" si="17"/>
        <v>0</v>
      </c>
      <c r="AB33" s="452">
        <f t="shared" si="18"/>
        <v>0</v>
      </c>
      <c r="AC33" s="452">
        <f t="shared" si="19"/>
        <v>0</v>
      </c>
      <c r="AD33" s="452">
        <f t="shared" si="20"/>
        <v>0</v>
      </c>
      <c r="AE33" s="452">
        <f t="shared" si="21"/>
        <v>1020000</v>
      </c>
      <c r="AF33" s="185">
        <f t="shared" si="22"/>
        <v>0</v>
      </c>
    </row>
    <row r="34" spans="1:32" s="170" customFormat="1" ht="26" customHeight="1" x14ac:dyDescent="0.2">
      <c r="A34" s="195" t="str">
        <f t="shared" si="8"/>
        <v>02.06.03.05</v>
      </c>
      <c r="B34" s="462">
        <v>12</v>
      </c>
      <c r="C34" s="446" t="s">
        <v>348</v>
      </c>
      <c r="D34" s="425" t="s">
        <v>185</v>
      </c>
      <c r="E34" s="399"/>
      <c r="F34" s="429" t="s">
        <v>187</v>
      </c>
      <c r="G34" s="399"/>
      <c r="H34" s="429" t="s">
        <v>127</v>
      </c>
      <c r="I34" s="429">
        <v>2000</v>
      </c>
      <c r="J34" s="399"/>
      <c r="K34" s="399"/>
      <c r="L34" s="399"/>
      <c r="M34" s="399"/>
      <c r="N34" s="399"/>
      <c r="O34" s="429" t="s">
        <v>75</v>
      </c>
      <c r="P34" s="448">
        <v>2100000</v>
      </c>
      <c r="Q34" s="465" t="s">
        <v>77</v>
      </c>
      <c r="R34" s="426" t="str">
        <f t="shared" si="0"/>
        <v>0</v>
      </c>
      <c r="S34" s="382" t="str">
        <f t="shared" si="9"/>
        <v>02.06.03</v>
      </c>
      <c r="T34" s="178" t="str">
        <f t="shared" si="10"/>
        <v>Peralatan Komputer</v>
      </c>
      <c r="U34" s="178">
        <f t="shared" si="11"/>
        <v>4</v>
      </c>
      <c r="V34" s="185">
        <f t="shared" si="12"/>
        <v>525000</v>
      </c>
      <c r="W34" s="450">
        <f t="shared" si="13"/>
        <v>4</v>
      </c>
      <c r="X34" s="451">
        <f t="shared" si="14"/>
        <v>2100000</v>
      </c>
      <c r="Y34" s="451">
        <f t="shared" si="15"/>
        <v>0</v>
      </c>
      <c r="Z34" s="451">
        <f t="shared" si="16"/>
        <v>0</v>
      </c>
      <c r="AA34" s="451">
        <f t="shared" si="17"/>
        <v>0</v>
      </c>
      <c r="AB34" s="452">
        <f t="shared" si="18"/>
        <v>0</v>
      </c>
      <c r="AC34" s="452">
        <f t="shared" si="19"/>
        <v>0</v>
      </c>
      <c r="AD34" s="452">
        <f t="shared" si="20"/>
        <v>0</v>
      </c>
      <c r="AE34" s="452">
        <f t="shared" si="21"/>
        <v>2100000</v>
      </c>
      <c r="AF34" s="185">
        <f t="shared" si="22"/>
        <v>0</v>
      </c>
    </row>
    <row r="35" spans="1:32" s="170" customFormat="1" ht="26" customHeight="1" x14ac:dyDescent="0.2">
      <c r="A35" s="195" t="str">
        <f t="shared" si="8"/>
        <v>02.06.02.01</v>
      </c>
      <c r="B35" s="462">
        <v>13</v>
      </c>
      <c r="C35" s="429" t="s">
        <v>346</v>
      </c>
      <c r="D35" s="425" t="s">
        <v>147</v>
      </c>
      <c r="E35" s="399"/>
      <c r="F35" s="429" t="s">
        <v>126</v>
      </c>
      <c r="G35" s="399"/>
      <c r="H35" s="429" t="s">
        <v>137</v>
      </c>
      <c r="I35" s="429">
        <v>2000</v>
      </c>
      <c r="J35" s="399"/>
      <c r="K35" s="399"/>
      <c r="L35" s="399"/>
      <c r="M35" s="399"/>
      <c r="N35" s="399"/>
      <c r="O35" s="429" t="s">
        <v>75</v>
      </c>
      <c r="P35" s="448">
        <v>1500000</v>
      </c>
      <c r="Q35" s="465" t="s">
        <v>77</v>
      </c>
      <c r="R35" s="426" t="str">
        <f t="shared" si="0"/>
        <v>0</v>
      </c>
      <c r="S35" s="382" t="str">
        <f t="shared" si="9"/>
        <v>02.06.02</v>
      </c>
      <c r="T35" s="178" t="str">
        <f t="shared" si="10"/>
        <v>Alat Rumah Tangga</v>
      </c>
      <c r="U35" s="178">
        <f t="shared" si="11"/>
        <v>5</v>
      </c>
      <c r="V35" s="185">
        <f t="shared" si="12"/>
        <v>300000</v>
      </c>
      <c r="W35" s="450">
        <f t="shared" si="13"/>
        <v>5</v>
      </c>
      <c r="X35" s="451">
        <f t="shared" si="14"/>
        <v>1500000</v>
      </c>
      <c r="Y35" s="451">
        <f t="shared" si="15"/>
        <v>0</v>
      </c>
      <c r="Z35" s="451">
        <f t="shared" si="16"/>
        <v>0</v>
      </c>
      <c r="AA35" s="451">
        <f t="shared" si="17"/>
        <v>0</v>
      </c>
      <c r="AB35" s="452">
        <f t="shared" si="18"/>
        <v>0</v>
      </c>
      <c r="AC35" s="452">
        <f t="shared" si="19"/>
        <v>0</v>
      </c>
      <c r="AD35" s="452">
        <f t="shared" si="20"/>
        <v>0</v>
      </c>
      <c r="AE35" s="452">
        <f t="shared" si="21"/>
        <v>1500000</v>
      </c>
      <c r="AF35" s="185">
        <f t="shared" si="22"/>
        <v>0</v>
      </c>
    </row>
    <row r="36" spans="1:32" s="170" customFormat="1" ht="26" customHeight="1" x14ac:dyDescent="0.2">
      <c r="A36" s="195" t="str">
        <f t="shared" si="8"/>
        <v>02.06.02.01</v>
      </c>
      <c r="B36" s="462">
        <v>14</v>
      </c>
      <c r="C36" s="429" t="s">
        <v>346</v>
      </c>
      <c r="D36" s="425" t="s">
        <v>147</v>
      </c>
      <c r="E36" s="399"/>
      <c r="F36" s="429" t="s">
        <v>126</v>
      </c>
      <c r="G36" s="399"/>
      <c r="H36" s="429" t="s">
        <v>150</v>
      </c>
      <c r="I36" s="429">
        <v>2000</v>
      </c>
      <c r="J36" s="399"/>
      <c r="K36" s="399"/>
      <c r="L36" s="399"/>
      <c r="M36" s="399"/>
      <c r="N36" s="399"/>
      <c r="O36" s="429" t="s">
        <v>75</v>
      </c>
      <c r="P36" s="448">
        <v>715000</v>
      </c>
      <c r="Q36" s="465" t="s">
        <v>77</v>
      </c>
      <c r="R36" s="426" t="str">
        <f t="shared" si="0"/>
        <v>0</v>
      </c>
      <c r="S36" s="382" t="str">
        <f t="shared" si="9"/>
        <v>02.06.02</v>
      </c>
      <c r="T36" s="178" t="str">
        <f t="shared" si="10"/>
        <v>Alat Rumah Tangga</v>
      </c>
      <c r="U36" s="178">
        <f t="shared" si="11"/>
        <v>5</v>
      </c>
      <c r="V36" s="185">
        <f t="shared" si="12"/>
        <v>143000</v>
      </c>
      <c r="W36" s="450">
        <f t="shared" si="13"/>
        <v>5</v>
      </c>
      <c r="X36" s="451">
        <f t="shared" si="14"/>
        <v>715000</v>
      </c>
      <c r="Y36" s="451">
        <f t="shared" si="15"/>
        <v>0</v>
      </c>
      <c r="Z36" s="451">
        <f t="shared" si="16"/>
        <v>0</v>
      </c>
      <c r="AA36" s="451">
        <f t="shared" si="17"/>
        <v>0</v>
      </c>
      <c r="AB36" s="452">
        <f t="shared" si="18"/>
        <v>0</v>
      </c>
      <c r="AC36" s="452">
        <f t="shared" si="19"/>
        <v>0</v>
      </c>
      <c r="AD36" s="452">
        <f t="shared" si="20"/>
        <v>0</v>
      </c>
      <c r="AE36" s="452">
        <f t="shared" si="21"/>
        <v>715000</v>
      </c>
      <c r="AF36" s="185">
        <f t="shared" si="22"/>
        <v>0</v>
      </c>
    </row>
    <row r="37" spans="1:32" s="170" customFormat="1" ht="26" customHeight="1" x14ac:dyDescent="0.2">
      <c r="A37" s="195" t="str">
        <f t="shared" si="8"/>
        <v>02.06.02.01</v>
      </c>
      <c r="B37" s="462">
        <v>15</v>
      </c>
      <c r="C37" s="446" t="s">
        <v>356</v>
      </c>
      <c r="D37" s="425" t="s">
        <v>178</v>
      </c>
      <c r="E37" s="447" t="s">
        <v>339</v>
      </c>
      <c r="F37" s="429" t="s">
        <v>126</v>
      </c>
      <c r="G37" s="399"/>
      <c r="H37" s="429" t="s">
        <v>137</v>
      </c>
      <c r="I37" s="429">
        <v>2000</v>
      </c>
      <c r="J37" s="399"/>
      <c r="K37" s="399"/>
      <c r="L37" s="399"/>
      <c r="M37" s="399"/>
      <c r="N37" s="399"/>
      <c r="O37" s="429" t="s">
        <v>75</v>
      </c>
      <c r="P37" s="448">
        <v>812500</v>
      </c>
      <c r="Q37" s="465" t="s">
        <v>77</v>
      </c>
      <c r="R37" s="426" t="str">
        <f t="shared" si="0"/>
        <v>0</v>
      </c>
      <c r="S37" s="382" t="str">
        <f t="shared" si="9"/>
        <v>02.06.02</v>
      </c>
      <c r="T37" s="178" t="str">
        <f t="shared" si="10"/>
        <v>Alat Rumah Tangga</v>
      </c>
      <c r="U37" s="178">
        <f t="shared" si="11"/>
        <v>5</v>
      </c>
      <c r="V37" s="185">
        <f t="shared" si="12"/>
        <v>162500</v>
      </c>
      <c r="W37" s="450">
        <f t="shared" si="13"/>
        <v>5</v>
      </c>
      <c r="X37" s="451">
        <f t="shared" si="14"/>
        <v>812500</v>
      </c>
      <c r="Y37" s="451">
        <f t="shared" si="15"/>
        <v>0</v>
      </c>
      <c r="Z37" s="451">
        <f t="shared" si="16"/>
        <v>0</v>
      </c>
      <c r="AA37" s="451">
        <f t="shared" si="17"/>
        <v>0</v>
      </c>
      <c r="AB37" s="452">
        <f t="shared" si="18"/>
        <v>0</v>
      </c>
      <c r="AC37" s="452">
        <f t="shared" si="19"/>
        <v>0</v>
      </c>
      <c r="AD37" s="452">
        <f t="shared" si="20"/>
        <v>0</v>
      </c>
      <c r="AE37" s="452">
        <f t="shared" si="21"/>
        <v>812500</v>
      </c>
      <c r="AF37" s="185">
        <f t="shared" si="22"/>
        <v>0</v>
      </c>
    </row>
    <row r="38" spans="1:32" s="170" customFormat="1" ht="26" customHeight="1" x14ac:dyDescent="0.2">
      <c r="A38" s="195" t="str">
        <f t="shared" si="8"/>
        <v>02.06.02.01</v>
      </c>
      <c r="B38" s="462">
        <v>16</v>
      </c>
      <c r="C38" s="446" t="s">
        <v>356</v>
      </c>
      <c r="D38" s="425" t="s">
        <v>178</v>
      </c>
      <c r="E38" s="447" t="s">
        <v>339</v>
      </c>
      <c r="F38" s="429" t="s">
        <v>126</v>
      </c>
      <c r="G38" s="399"/>
      <c r="H38" s="429" t="s">
        <v>137</v>
      </c>
      <c r="I38" s="429">
        <v>2000</v>
      </c>
      <c r="J38" s="399"/>
      <c r="K38" s="399"/>
      <c r="L38" s="399"/>
      <c r="M38" s="399"/>
      <c r="N38" s="399"/>
      <c r="O38" s="429" t="s">
        <v>75</v>
      </c>
      <c r="P38" s="448">
        <v>510000</v>
      </c>
      <c r="Q38" s="465" t="s">
        <v>77</v>
      </c>
      <c r="R38" s="426" t="str">
        <f t="shared" si="0"/>
        <v>0</v>
      </c>
      <c r="S38" s="382" t="str">
        <f t="shared" si="9"/>
        <v>02.06.02</v>
      </c>
      <c r="T38" s="178" t="str">
        <f t="shared" si="10"/>
        <v>Alat Rumah Tangga</v>
      </c>
      <c r="U38" s="178">
        <f t="shared" si="11"/>
        <v>5</v>
      </c>
      <c r="V38" s="185">
        <f t="shared" si="12"/>
        <v>102000</v>
      </c>
      <c r="W38" s="450">
        <f t="shared" si="13"/>
        <v>5</v>
      </c>
      <c r="X38" s="451">
        <f t="shared" si="14"/>
        <v>510000</v>
      </c>
      <c r="Y38" s="451">
        <f t="shared" si="15"/>
        <v>0</v>
      </c>
      <c r="Z38" s="451">
        <f t="shared" si="16"/>
        <v>0</v>
      </c>
      <c r="AA38" s="451">
        <f t="shared" si="17"/>
        <v>0</v>
      </c>
      <c r="AB38" s="452">
        <f t="shared" si="18"/>
        <v>0</v>
      </c>
      <c r="AC38" s="452">
        <f t="shared" si="19"/>
        <v>0</v>
      </c>
      <c r="AD38" s="452">
        <f t="shared" si="20"/>
        <v>0</v>
      </c>
      <c r="AE38" s="452">
        <f t="shared" si="21"/>
        <v>510000</v>
      </c>
      <c r="AF38" s="185">
        <f t="shared" si="22"/>
        <v>0</v>
      </c>
    </row>
    <row r="39" spans="1:32" s="170" customFormat="1" ht="26" customHeight="1" x14ac:dyDescent="0.2">
      <c r="A39" s="195" t="str">
        <f t="shared" si="8"/>
        <v>02.06.01.04</v>
      </c>
      <c r="B39" s="462">
        <v>17</v>
      </c>
      <c r="C39" s="446" t="s">
        <v>349</v>
      </c>
      <c r="D39" s="425" t="s">
        <v>124</v>
      </c>
      <c r="E39" s="399"/>
      <c r="F39" s="429" t="s">
        <v>159</v>
      </c>
      <c r="G39" s="399"/>
      <c r="H39" s="429" t="s">
        <v>127</v>
      </c>
      <c r="I39" s="429">
        <v>2000</v>
      </c>
      <c r="J39" s="399"/>
      <c r="K39" s="399"/>
      <c r="L39" s="399"/>
      <c r="M39" s="399"/>
      <c r="N39" s="399"/>
      <c r="O39" s="429" t="s">
        <v>75</v>
      </c>
      <c r="P39" s="448">
        <v>1125000</v>
      </c>
      <c r="Q39" s="465" t="s">
        <v>151</v>
      </c>
      <c r="R39" s="426" t="str">
        <f t="shared" si="0"/>
        <v>0</v>
      </c>
      <c r="S39" s="382" t="str">
        <f t="shared" si="9"/>
        <v>02.06.01</v>
      </c>
      <c r="T39" s="178" t="str">
        <f t="shared" si="10"/>
        <v>Alat Kantor</v>
      </c>
      <c r="U39" s="178">
        <f t="shared" si="11"/>
        <v>5</v>
      </c>
      <c r="V39" s="185">
        <f t="shared" si="12"/>
        <v>225000</v>
      </c>
      <c r="W39" s="450">
        <f t="shared" si="13"/>
        <v>5</v>
      </c>
      <c r="X39" s="451">
        <f t="shared" si="14"/>
        <v>1125000</v>
      </c>
      <c r="Y39" s="451">
        <f t="shared" si="15"/>
        <v>0</v>
      </c>
      <c r="Z39" s="451">
        <f t="shared" si="16"/>
        <v>0</v>
      </c>
      <c r="AA39" s="451">
        <f t="shared" si="17"/>
        <v>0</v>
      </c>
      <c r="AB39" s="452">
        <f t="shared" si="18"/>
        <v>0</v>
      </c>
      <c r="AC39" s="452">
        <f t="shared" si="19"/>
        <v>0</v>
      </c>
      <c r="AD39" s="452">
        <f t="shared" si="20"/>
        <v>0</v>
      </c>
      <c r="AE39" s="452">
        <f t="shared" si="21"/>
        <v>1125000</v>
      </c>
      <c r="AF39" s="185">
        <f t="shared" si="22"/>
        <v>0</v>
      </c>
    </row>
    <row r="40" spans="1:32" ht="26" customHeight="1" x14ac:dyDescent="0.2">
      <c r="A40" s="195" t="str">
        <f t="shared" si="8"/>
        <v>02.06.02.01</v>
      </c>
      <c r="B40" s="462">
        <v>18</v>
      </c>
      <c r="C40" s="429" t="s">
        <v>342</v>
      </c>
      <c r="D40" s="425" t="s">
        <v>203</v>
      </c>
      <c r="E40" s="447" t="s">
        <v>339</v>
      </c>
      <c r="F40" s="429" t="s">
        <v>205</v>
      </c>
      <c r="G40" s="399"/>
      <c r="H40" s="429" t="s">
        <v>206</v>
      </c>
      <c r="I40" s="429">
        <v>2000</v>
      </c>
      <c r="J40" s="399"/>
      <c r="K40" s="399"/>
      <c r="L40" s="399"/>
      <c r="M40" s="399"/>
      <c r="N40" s="399"/>
      <c r="O40" s="429" t="s">
        <v>75</v>
      </c>
      <c r="P40" s="448">
        <v>1125000</v>
      </c>
      <c r="Q40" s="400" t="s">
        <v>203</v>
      </c>
      <c r="R40" s="426" t="str">
        <f t="shared" si="0"/>
        <v>0</v>
      </c>
      <c r="S40" s="382" t="str">
        <f t="shared" si="9"/>
        <v>02.06.02</v>
      </c>
      <c r="T40" s="178" t="str">
        <f t="shared" si="10"/>
        <v>Alat Rumah Tangga</v>
      </c>
      <c r="U40" s="178">
        <f t="shared" si="11"/>
        <v>5</v>
      </c>
      <c r="V40" s="185">
        <f t="shared" si="12"/>
        <v>225000</v>
      </c>
      <c r="W40" s="450">
        <f t="shared" si="13"/>
        <v>5</v>
      </c>
      <c r="X40" s="451">
        <f t="shared" si="14"/>
        <v>1125000</v>
      </c>
      <c r="Y40" s="451">
        <f t="shared" si="15"/>
        <v>0</v>
      </c>
      <c r="Z40" s="451">
        <f t="shared" si="16"/>
        <v>0</v>
      </c>
      <c r="AA40" s="451">
        <f t="shared" si="17"/>
        <v>0</v>
      </c>
      <c r="AB40" s="452">
        <f t="shared" si="18"/>
        <v>0</v>
      </c>
      <c r="AC40" s="452">
        <f t="shared" si="19"/>
        <v>0</v>
      </c>
      <c r="AD40" s="452">
        <f t="shared" si="20"/>
        <v>0</v>
      </c>
      <c r="AE40" s="452">
        <f t="shared" si="21"/>
        <v>1125000</v>
      </c>
      <c r="AF40" s="185">
        <f t="shared" si="22"/>
        <v>0</v>
      </c>
    </row>
    <row r="41" spans="1:32" ht="26" customHeight="1" x14ac:dyDescent="0.2">
      <c r="A41" s="195" t="str">
        <f t="shared" si="8"/>
        <v>02.06.01.01</v>
      </c>
      <c r="B41" s="462">
        <v>19</v>
      </c>
      <c r="C41" s="446" t="s">
        <v>350</v>
      </c>
      <c r="D41" s="425" t="s">
        <v>130</v>
      </c>
      <c r="E41" s="399"/>
      <c r="F41" s="429" t="s">
        <v>214</v>
      </c>
      <c r="G41" s="399"/>
      <c r="H41" s="429" t="s">
        <v>71</v>
      </c>
      <c r="I41" s="429">
        <v>2000</v>
      </c>
      <c r="J41" s="399"/>
      <c r="K41" s="399"/>
      <c r="L41" s="399"/>
      <c r="M41" s="399"/>
      <c r="N41" s="399"/>
      <c r="O41" s="429" t="s">
        <v>75</v>
      </c>
      <c r="P41" s="448">
        <v>637500</v>
      </c>
      <c r="Q41" s="465" t="s">
        <v>77</v>
      </c>
      <c r="R41" s="426" t="str">
        <f t="shared" si="0"/>
        <v>0</v>
      </c>
      <c r="S41" s="382" t="str">
        <f t="shared" si="9"/>
        <v>02.06.01</v>
      </c>
      <c r="T41" s="178" t="str">
        <f t="shared" si="10"/>
        <v>Alat Kantor</v>
      </c>
      <c r="U41" s="178">
        <f t="shared" si="11"/>
        <v>5</v>
      </c>
      <c r="V41" s="185">
        <f t="shared" si="12"/>
        <v>127500</v>
      </c>
      <c r="W41" s="450">
        <f t="shared" si="13"/>
        <v>5</v>
      </c>
      <c r="X41" s="451">
        <f t="shared" si="14"/>
        <v>637500</v>
      </c>
      <c r="Y41" s="451">
        <f t="shared" si="15"/>
        <v>0</v>
      </c>
      <c r="Z41" s="451">
        <f t="shared" si="16"/>
        <v>0</v>
      </c>
      <c r="AA41" s="451">
        <f t="shared" si="17"/>
        <v>0</v>
      </c>
      <c r="AB41" s="452">
        <f t="shared" si="18"/>
        <v>0</v>
      </c>
      <c r="AC41" s="452">
        <f t="shared" si="19"/>
        <v>0</v>
      </c>
      <c r="AD41" s="452">
        <f t="shared" si="20"/>
        <v>0</v>
      </c>
      <c r="AE41" s="452">
        <f t="shared" si="21"/>
        <v>637500</v>
      </c>
      <c r="AF41" s="185">
        <f t="shared" si="22"/>
        <v>0</v>
      </c>
    </row>
    <row r="42" spans="1:32" ht="26" customHeight="1" x14ac:dyDescent="0.2">
      <c r="A42" s="195" t="str">
        <f t="shared" si="8"/>
        <v>02.06.01.01</v>
      </c>
      <c r="B42" s="462">
        <v>20</v>
      </c>
      <c r="C42" s="446" t="s">
        <v>350</v>
      </c>
      <c r="D42" s="425" t="s">
        <v>130</v>
      </c>
      <c r="E42" s="399"/>
      <c r="F42" s="429" t="s">
        <v>214</v>
      </c>
      <c r="G42" s="399"/>
      <c r="H42" s="429" t="s">
        <v>71</v>
      </c>
      <c r="I42" s="429">
        <v>2000</v>
      </c>
      <c r="J42" s="399"/>
      <c r="K42" s="399"/>
      <c r="L42" s="399"/>
      <c r="M42" s="399"/>
      <c r="N42" s="399"/>
      <c r="O42" s="429" t="s">
        <v>75</v>
      </c>
      <c r="P42" s="448">
        <v>637500</v>
      </c>
      <c r="Q42" s="465" t="s">
        <v>77</v>
      </c>
      <c r="R42" s="426" t="str">
        <f t="shared" si="0"/>
        <v>0</v>
      </c>
      <c r="S42" s="382" t="str">
        <f t="shared" si="9"/>
        <v>02.06.01</v>
      </c>
      <c r="T42" s="178" t="str">
        <f t="shared" si="10"/>
        <v>Alat Kantor</v>
      </c>
      <c r="U42" s="178">
        <f t="shared" si="11"/>
        <v>5</v>
      </c>
      <c r="V42" s="185">
        <f t="shared" si="12"/>
        <v>127500</v>
      </c>
      <c r="W42" s="450">
        <f t="shared" si="13"/>
        <v>5</v>
      </c>
      <c r="X42" s="451">
        <f t="shared" si="14"/>
        <v>637500</v>
      </c>
      <c r="Y42" s="451">
        <f t="shared" si="15"/>
        <v>0</v>
      </c>
      <c r="Z42" s="451">
        <f t="shared" si="16"/>
        <v>0</v>
      </c>
      <c r="AA42" s="451">
        <f t="shared" si="17"/>
        <v>0</v>
      </c>
      <c r="AB42" s="452">
        <f t="shared" si="18"/>
        <v>0</v>
      </c>
      <c r="AC42" s="452">
        <f t="shared" si="19"/>
        <v>0</v>
      </c>
      <c r="AD42" s="452">
        <f t="shared" si="20"/>
        <v>0</v>
      </c>
      <c r="AE42" s="452">
        <f t="shared" si="21"/>
        <v>637500</v>
      </c>
      <c r="AF42" s="185">
        <f t="shared" si="22"/>
        <v>0</v>
      </c>
    </row>
    <row r="43" spans="1:32" ht="26" customHeight="1" x14ac:dyDescent="0.2">
      <c r="A43" s="195" t="str">
        <f t="shared" si="8"/>
        <v>02.06.01.01</v>
      </c>
      <c r="B43" s="462">
        <v>21</v>
      </c>
      <c r="C43" s="446" t="s">
        <v>350</v>
      </c>
      <c r="D43" s="425" t="s">
        <v>130</v>
      </c>
      <c r="E43" s="399"/>
      <c r="F43" s="429" t="s">
        <v>214</v>
      </c>
      <c r="G43" s="399"/>
      <c r="H43" s="429" t="s">
        <v>71</v>
      </c>
      <c r="I43" s="429">
        <v>2000</v>
      </c>
      <c r="J43" s="399"/>
      <c r="K43" s="399"/>
      <c r="L43" s="399"/>
      <c r="M43" s="399"/>
      <c r="N43" s="399"/>
      <c r="O43" s="429" t="s">
        <v>75</v>
      </c>
      <c r="P43" s="448">
        <v>552500</v>
      </c>
      <c r="Q43" s="465" t="s">
        <v>77</v>
      </c>
      <c r="R43" s="426" t="str">
        <f t="shared" si="0"/>
        <v>0</v>
      </c>
      <c r="S43" s="382" t="str">
        <f t="shared" si="9"/>
        <v>02.06.01</v>
      </c>
      <c r="T43" s="178" t="str">
        <f t="shared" si="10"/>
        <v>Alat Kantor</v>
      </c>
      <c r="U43" s="178">
        <f t="shared" si="11"/>
        <v>5</v>
      </c>
      <c r="V43" s="185">
        <f t="shared" si="12"/>
        <v>110500</v>
      </c>
      <c r="W43" s="450">
        <f t="shared" si="13"/>
        <v>5</v>
      </c>
      <c r="X43" s="451">
        <f t="shared" si="14"/>
        <v>552500</v>
      </c>
      <c r="Y43" s="451">
        <f t="shared" si="15"/>
        <v>0</v>
      </c>
      <c r="Z43" s="451">
        <f t="shared" si="16"/>
        <v>0</v>
      </c>
      <c r="AA43" s="451">
        <f t="shared" si="17"/>
        <v>0</v>
      </c>
      <c r="AB43" s="452">
        <f t="shared" si="18"/>
        <v>0</v>
      </c>
      <c r="AC43" s="452">
        <f t="shared" si="19"/>
        <v>0</v>
      </c>
      <c r="AD43" s="452">
        <f t="shared" si="20"/>
        <v>0</v>
      </c>
      <c r="AE43" s="452">
        <f t="shared" si="21"/>
        <v>552500</v>
      </c>
      <c r="AF43" s="185">
        <f t="shared" si="22"/>
        <v>0</v>
      </c>
    </row>
    <row r="44" spans="1:32" ht="26" customHeight="1" x14ac:dyDescent="0.2">
      <c r="A44" s="195" t="str">
        <f t="shared" si="8"/>
        <v>02.06.01.04</v>
      </c>
      <c r="B44" s="462">
        <v>22</v>
      </c>
      <c r="C44" s="446" t="s">
        <v>349</v>
      </c>
      <c r="D44" s="425" t="s">
        <v>124</v>
      </c>
      <c r="E44" s="399"/>
      <c r="F44" s="429" t="s">
        <v>223</v>
      </c>
      <c r="G44" s="399"/>
      <c r="H44" s="429" t="s">
        <v>127</v>
      </c>
      <c r="I44" s="429">
        <v>2000</v>
      </c>
      <c r="J44" s="399"/>
      <c r="K44" s="399"/>
      <c r="L44" s="399"/>
      <c r="M44" s="399"/>
      <c r="N44" s="399"/>
      <c r="O44" s="429" t="s">
        <v>75</v>
      </c>
      <c r="P44" s="448">
        <v>650000</v>
      </c>
      <c r="Q44" s="465" t="s">
        <v>77</v>
      </c>
      <c r="R44" s="426" t="str">
        <f t="shared" si="0"/>
        <v>0</v>
      </c>
      <c r="S44" s="382" t="str">
        <f t="shared" si="9"/>
        <v>02.06.01</v>
      </c>
      <c r="T44" s="178" t="str">
        <f t="shared" si="10"/>
        <v>Alat Kantor</v>
      </c>
      <c r="U44" s="178">
        <f t="shared" si="11"/>
        <v>5</v>
      </c>
      <c r="V44" s="185">
        <f t="shared" si="12"/>
        <v>130000</v>
      </c>
      <c r="W44" s="450">
        <f t="shared" si="13"/>
        <v>5</v>
      </c>
      <c r="X44" s="451">
        <f t="shared" si="14"/>
        <v>650000</v>
      </c>
      <c r="Y44" s="451">
        <f t="shared" si="15"/>
        <v>0</v>
      </c>
      <c r="Z44" s="451">
        <f t="shared" si="16"/>
        <v>0</v>
      </c>
      <c r="AA44" s="451">
        <f t="shared" si="17"/>
        <v>0</v>
      </c>
      <c r="AB44" s="452">
        <f t="shared" si="18"/>
        <v>0</v>
      </c>
      <c r="AC44" s="452">
        <f t="shared" si="19"/>
        <v>0</v>
      </c>
      <c r="AD44" s="452">
        <f t="shared" si="20"/>
        <v>0</v>
      </c>
      <c r="AE44" s="452">
        <f t="shared" si="21"/>
        <v>650000</v>
      </c>
      <c r="AF44" s="185">
        <f t="shared" si="22"/>
        <v>0</v>
      </c>
    </row>
    <row r="45" spans="1:32" ht="26" customHeight="1" x14ac:dyDescent="0.2">
      <c r="A45" s="195" t="str">
        <f t="shared" si="8"/>
        <v>02.06.02.01</v>
      </c>
      <c r="B45" s="462">
        <v>23</v>
      </c>
      <c r="C45" s="446" t="s">
        <v>356</v>
      </c>
      <c r="D45" s="425" t="s">
        <v>135</v>
      </c>
      <c r="E45" s="447" t="s">
        <v>339</v>
      </c>
      <c r="F45" s="429" t="s">
        <v>126</v>
      </c>
      <c r="G45" s="399"/>
      <c r="H45" s="429" t="s">
        <v>137</v>
      </c>
      <c r="I45" s="429">
        <v>2000</v>
      </c>
      <c r="J45" s="399"/>
      <c r="K45" s="399"/>
      <c r="L45" s="399"/>
      <c r="M45" s="399"/>
      <c r="N45" s="399"/>
      <c r="O45" s="429" t="s">
        <v>75</v>
      </c>
      <c r="P45" s="448">
        <v>520000</v>
      </c>
      <c r="Q45" s="400" t="s">
        <v>135</v>
      </c>
      <c r="R45" s="426" t="str">
        <f t="shared" ref="R45:R74" si="23">IF(P45&lt;300000,P45,"0")</f>
        <v>0</v>
      </c>
      <c r="S45" s="382" t="str">
        <f t="shared" si="9"/>
        <v>02.06.02</v>
      </c>
      <c r="T45" s="178" t="str">
        <f t="shared" si="10"/>
        <v>Alat Rumah Tangga</v>
      </c>
      <c r="U45" s="178">
        <f t="shared" si="11"/>
        <v>5</v>
      </c>
      <c r="V45" s="185">
        <f t="shared" si="12"/>
        <v>104000</v>
      </c>
      <c r="W45" s="450">
        <f t="shared" si="13"/>
        <v>5</v>
      </c>
      <c r="X45" s="451">
        <f t="shared" si="14"/>
        <v>520000</v>
      </c>
      <c r="Y45" s="451">
        <f t="shared" si="15"/>
        <v>0</v>
      </c>
      <c r="Z45" s="451">
        <f t="shared" si="16"/>
        <v>0</v>
      </c>
      <c r="AA45" s="451">
        <f t="shared" si="17"/>
        <v>0</v>
      </c>
      <c r="AB45" s="452">
        <f t="shared" si="18"/>
        <v>0</v>
      </c>
      <c r="AC45" s="452">
        <f t="shared" si="19"/>
        <v>0</v>
      </c>
      <c r="AD45" s="452">
        <f t="shared" si="20"/>
        <v>0</v>
      </c>
      <c r="AE45" s="452">
        <f t="shared" si="21"/>
        <v>520000</v>
      </c>
      <c r="AF45" s="185">
        <f t="shared" si="22"/>
        <v>0</v>
      </c>
    </row>
    <row r="46" spans="1:32" ht="26" customHeight="1" x14ac:dyDescent="0.2">
      <c r="A46" s="195" t="str">
        <f t="shared" si="8"/>
        <v>02.06.02.01</v>
      </c>
      <c r="B46" s="462">
        <v>24</v>
      </c>
      <c r="C46" s="429" t="s">
        <v>342</v>
      </c>
      <c r="D46" s="425" t="s">
        <v>146</v>
      </c>
      <c r="E46" s="399"/>
      <c r="F46" s="429" t="s">
        <v>126</v>
      </c>
      <c r="G46" s="399"/>
      <c r="H46" s="429" t="s">
        <v>137</v>
      </c>
      <c r="I46" s="429">
        <v>2000</v>
      </c>
      <c r="J46" s="399"/>
      <c r="K46" s="399"/>
      <c r="L46" s="399"/>
      <c r="M46" s="399"/>
      <c r="N46" s="399"/>
      <c r="O46" s="429" t="s">
        <v>75</v>
      </c>
      <c r="P46" s="448">
        <v>3900000</v>
      </c>
      <c r="Q46" s="400" t="s">
        <v>146</v>
      </c>
      <c r="R46" s="426" t="str">
        <f t="shared" si="23"/>
        <v>0</v>
      </c>
      <c r="S46" s="382" t="str">
        <f t="shared" si="9"/>
        <v>02.06.02</v>
      </c>
      <c r="T46" s="178" t="str">
        <f t="shared" si="10"/>
        <v>Alat Rumah Tangga</v>
      </c>
      <c r="U46" s="178">
        <f t="shared" si="11"/>
        <v>5</v>
      </c>
      <c r="V46" s="185">
        <f t="shared" si="12"/>
        <v>780000</v>
      </c>
      <c r="W46" s="450">
        <f t="shared" si="13"/>
        <v>5</v>
      </c>
      <c r="X46" s="451">
        <f t="shared" si="14"/>
        <v>3900000</v>
      </c>
      <c r="Y46" s="451">
        <f t="shared" si="15"/>
        <v>0</v>
      </c>
      <c r="Z46" s="451">
        <f t="shared" si="16"/>
        <v>0</v>
      </c>
      <c r="AA46" s="451">
        <f t="shared" si="17"/>
        <v>0</v>
      </c>
      <c r="AB46" s="452">
        <f t="shared" si="18"/>
        <v>0</v>
      </c>
      <c r="AC46" s="452">
        <f t="shared" si="19"/>
        <v>0</v>
      </c>
      <c r="AD46" s="452">
        <f t="shared" si="20"/>
        <v>0</v>
      </c>
      <c r="AE46" s="452">
        <f t="shared" si="21"/>
        <v>3900000</v>
      </c>
      <c r="AF46" s="185">
        <f t="shared" si="22"/>
        <v>0</v>
      </c>
    </row>
    <row r="47" spans="1:32" s="170" customFormat="1" ht="26" customHeight="1" x14ac:dyDescent="0.2">
      <c r="A47" s="195" t="str">
        <f t="shared" si="8"/>
        <v>02.06.02.01</v>
      </c>
      <c r="B47" s="462">
        <v>25</v>
      </c>
      <c r="C47" s="446" t="s">
        <v>356</v>
      </c>
      <c r="D47" s="425" t="s">
        <v>135</v>
      </c>
      <c r="E47" s="447" t="s">
        <v>339</v>
      </c>
      <c r="F47" s="429" t="s">
        <v>126</v>
      </c>
      <c r="G47" s="399"/>
      <c r="H47" s="429" t="s">
        <v>137</v>
      </c>
      <c r="I47" s="429">
        <v>2000</v>
      </c>
      <c r="J47" s="399"/>
      <c r="K47" s="399"/>
      <c r="L47" s="399"/>
      <c r="M47" s="399"/>
      <c r="N47" s="399"/>
      <c r="O47" s="429" t="s">
        <v>75</v>
      </c>
      <c r="P47" s="448">
        <v>1040000</v>
      </c>
      <c r="Q47" s="400" t="s">
        <v>135</v>
      </c>
      <c r="R47" s="426" t="str">
        <f t="shared" si="23"/>
        <v>0</v>
      </c>
      <c r="S47" s="382" t="str">
        <f t="shared" si="9"/>
        <v>02.06.02</v>
      </c>
      <c r="T47" s="178" t="str">
        <f t="shared" si="10"/>
        <v>Alat Rumah Tangga</v>
      </c>
      <c r="U47" s="178">
        <f t="shared" si="11"/>
        <v>5</v>
      </c>
      <c r="V47" s="185">
        <f t="shared" si="12"/>
        <v>208000</v>
      </c>
      <c r="W47" s="450">
        <f t="shared" si="13"/>
        <v>5</v>
      </c>
      <c r="X47" s="451">
        <f t="shared" si="14"/>
        <v>1040000</v>
      </c>
      <c r="Y47" s="451">
        <f t="shared" si="15"/>
        <v>0</v>
      </c>
      <c r="Z47" s="451">
        <f t="shared" si="16"/>
        <v>0</v>
      </c>
      <c r="AA47" s="451">
        <f t="shared" si="17"/>
        <v>0</v>
      </c>
      <c r="AB47" s="452">
        <f t="shared" si="18"/>
        <v>0</v>
      </c>
      <c r="AC47" s="452">
        <f t="shared" si="19"/>
        <v>0</v>
      </c>
      <c r="AD47" s="452">
        <f t="shared" si="20"/>
        <v>0</v>
      </c>
      <c r="AE47" s="452">
        <f t="shared" si="21"/>
        <v>1040000</v>
      </c>
      <c r="AF47" s="185">
        <f t="shared" si="22"/>
        <v>0</v>
      </c>
    </row>
    <row r="48" spans="1:32" s="170" customFormat="1" ht="26" customHeight="1" x14ac:dyDescent="0.2">
      <c r="A48" s="195" t="str">
        <f t="shared" si="8"/>
        <v>02.06.01.04</v>
      </c>
      <c r="B48" s="462">
        <v>26</v>
      </c>
      <c r="C48" s="446" t="s">
        <v>349</v>
      </c>
      <c r="D48" s="425" t="s">
        <v>124</v>
      </c>
      <c r="E48" s="399"/>
      <c r="F48" s="429" t="s">
        <v>223</v>
      </c>
      <c r="G48" s="399"/>
      <c r="H48" s="429" t="s">
        <v>127</v>
      </c>
      <c r="I48" s="429">
        <v>2000</v>
      </c>
      <c r="J48" s="399"/>
      <c r="K48" s="399"/>
      <c r="L48" s="399"/>
      <c r="M48" s="399"/>
      <c r="N48" s="399"/>
      <c r="O48" s="429" t="s">
        <v>75</v>
      </c>
      <c r="P48" s="448">
        <v>1690000</v>
      </c>
      <c r="Q48" s="465" t="s">
        <v>77</v>
      </c>
      <c r="R48" s="426" t="str">
        <f t="shared" si="23"/>
        <v>0</v>
      </c>
      <c r="S48" s="382" t="str">
        <f t="shared" si="9"/>
        <v>02.06.01</v>
      </c>
      <c r="T48" s="178" t="str">
        <f t="shared" si="10"/>
        <v>Alat Kantor</v>
      </c>
      <c r="U48" s="178">
        <f t="shared" si="11"/>
        <v>5</v>
      </c>
      <c r="V48" s="185">
        <f t="shared" si="12"/>
        <v>338000</v>
      </c>
      <c r="W48" s="450">
        <f t="shared" si="13"/>
        <v>5</v>
      </c>
      <c r="X48" s="451">
        <f t="shared" si="14"/>
        <v>1690000</v>
      </c>
      <c r="Y48" s="451">
        <f t="shared" si="15"/>
        <v>0</v>
      </c>
      <c r="Z48" s="451">
        <f t="shared" si="16"/>
        <v>0</v>
      </c>
      <c r="AA48" s="451">
        <f t="shared" si="17"/>
        <v>0</v>
      </c>
      <c r="AB48" s="452">
        <f t="shared" si="18"/>
        <v>0</v>
      </c>
      <c r="AC48" s="452">
        <f t="shared" si="19"/>
        <v>0</v>
      </c>
      <c r="AD48" s="452">
        <f t="shared" si="20"/>
        <v>0</v>
      </c>
      <c r="AE48" s="452">
        <f t="shared" si="21"/>
        <v>1690000</v>
      </c>
      <c r="AF48" s="185">
        <f t="shared" si="22"/>
        <v>0</v>
      </c>
    </row>
    <row r="49" spans="1:32" s="170" customFormat="1" ht="26" customHeight="1" x14ac:dyDescent="0.2">
      <c r="A49" s="195" t="str">
        <f t="shared" si="8"/>
        <v>02.06.01.05</v>
      </c>
      <c r="B49" s="462">
        <v>27</v>
      </c>
      <c r="C49" s="446" t="s">
        <v>347</v>
      </c>
      <c r="D49" s="425" t="s">
        <v>210</v>
      </c>
      <c r="E49" s="399"/>
      <c r="F49" s="429" t="s">
        <v>126</v>
      </c>
      <c r="G49" s="399"/>
      <c r="H49" s="429" t="s">
        <v>168</v>
      </c>
      <c r="I49" s="429">
        <v>2000</v>
      </c>
      <c r="J49" s="399"/>
      <c r="K49" s="399"/>
      <c r="L49" s="399"/>
      <c r="M49" s="399"/>
      <c r="N49" s="399"/>
      <c r="O49" s="429" t="s">
        <v>75</v>
      </c>
      <c r="P49" s="448">
        <v>525000</v>
      </c>
      <c r="Q49" s="465" t="s">
        <v>151</v>
      </c>
      <c r="R49" s="426" t="str">
        <f t="shared" si="23"/>
        <v>0</v>
      </c>
      <c r="S49" s="382" t="str">
        <f t="shared" si="9"/>
        <v>02.06.01</v>
      </c>
      <c r="T49" s="178" t="str">
        <f t="shared" si="10"/>
        <v>Alat Kantor</v>
      </c>
      <c r="U49" s="178">
        <f t="shared" si="11"/>
        <v>5</v>
      </c>
      <c r="V49" s="185">
        <f t="shared" si="12"/>
        <v>105000</v>
      </c>
      <c r="W49" s="450">
        <f t="shared" si="13"/>
        <v>5</v>
      </c>
      <c r="X49" s="451">
        <f t="shared" si="14"/>
        <v>525000</v>
      </c>
      <c r="Y49" s="451">
        <f t="shared" si="15"/>
        <v>0</v>
      </c>
      <c r="Z49" s="451">
        <f t="shared" si="16"/>
        <v>0</v>
      </c>
      <c r="AA49" s="451">
        <f t="shared" si="17"/>
        <v>0</v>
      </c>
      <c r="AB49" s="452">
        <f t="shared" si="18"/>
        <v>0</v>
      </c>
      <c r="AC49" s="452">
        <f t="shared" si="19"/>
        <v>0</v>
      </c>
      <c r="AD49" s="452">
        <f t="shared" si="20"/>
        <v>0</v>
      </c>
      <c r="AE49" s="452">
        <f t="shared" si="21"/>
        <v>525000</v>
      </c>
      <c r="AF49" s="185">
        <f t="shared" si="22"/>
        <v>0</v>
      </c>
    </row>
    <row r="50" spans="1:32" s="170" customFormat="1" ht="26" customHeight="1" x14ac:dyDescent="0.2">
      <c r="A50" s="195" t="str">
        <f t="shared" si="8"/>
        <v>02.06.01.01</v>
      </c>
      <c r="B50" s="462">
        <v>28</v>
      </c>
      <c r="C50" s="446" t="s">
        <v>350</v>
      </c>
      <c r="D50" s="425" t="s">
        <v>130</v>
      </c>
      <c r="E50" s="399"/>
      <c r="F50" s="429" t="s">
        <v>230</v>
      </c>
      <c r="G50" s="399"/>
      <c r="H50" s="429" t="s">
        <v>71</v>
      </c>
      <c r="I50" s="429">
        <v>2002</v>
      </c>
      <c r="J50" s="399"/>
      <c r="K50" s="399"/>
      <c r="L50" s="399"/>
      <c r="M50" s="399"/>
      <c r="N50" s="399"/>
      <c r="O50" s="429" t="s">
        <v>75</v>
      </c>
      <c r="P50" s="448">
        <v>975000</v>
      </c>
      <c r="Q50" s="465" t="s">
        <v>77</v>
      </c>
      <c r="R50" s="426" t="str">
        <f t="shared" si="23"/>
        <v>0</v>
      </c>
      <c r="S50" s="382" t="str">
        <f t="shared" si="9"/>
        <v>02.06.01</v>
      </c>
      <c r="T50" s="178" t="str">
        <f t="shared" si="10"/>
        <v>Alat Kantor</v>
      </c>
      <c r="U50" s="178">
        <f t="shared" si="11"/>
        <v>5</v>
      </c>
      <c r="V50" s="185">
        <f t="shared" si="12"/>
        <v>195000</v>
      </c>
      <c r="W50" s="450">
        <f t="shared" si="13"/>
        <v>5</v>
      </c>
      <c r="X50" s="451">
        <f t="shared" si="14"/>
        <v>975000</v>
      </c>
      <c r="Y50" s="451">
        <f t="shared" si="15"/>
        <v>0</v>
      </c>
      <c r="Z50" s="451">
        <f t="shared" si="16"/>
        <v>0</v>
      </c>
      <c r="AA50" s="451">
        <f t="shared" si="17"/>
        <v>0</v>
      </c>
      <c r="AB50" s="452">
        <f t="shared" si="18"/>
        <v>0</v>
      </c>
      <c r="AC50" s="452">
        <f t="shared" si="19"/>
        <v>0</v>
      </c>
      <c r="AD50" s="452">
        <f t="shared" si="20"/>
        <v>0</v>
      </c>
      <c r="AE50" s="452">
        <f t="shared" si="21"/>
        <v>975000</v>
      </c>
      <c r="AF50" s="185">
        <f t="shared" si="22"/>
        <v>0</v>
      </c>
    </row>
    <row r="51" spans="1:32" s="170" customFormat="1" ht="26" customHeight="1" x14ac:dyDescent="0.2">
      <c r="A51" s="195" t="str">
        <f t="shared" si="8"/>
        <v>02.06.02.01</v>
      </c>
      <c r="B51" s="462">
        <v>29</v>
      </c>
      <c r="C51" s="446" t="s">
        <v>341</v>
      </c>
      <c r="D51" s="425" t="s">
        <v>188</v>
      </c>
      <c r="E51" s="399"/>
      <c r="F51" s="429" t="s">
        <v>209</v>
      </c>
      <c r="G51" s="399"/>
      <c r="H51" s="429" t="s">
        <v>189</v>
      </c>
      <c r="I51" s="429">
        <v>2003</v>
      </c>
      <c r="J51" s="399"/>
      <c r="K51" s="399"/>
      <c r="L51" s="399"/>
      <c r="M51" s="399"/>
      <c r="N51" s="399"/>
      <c r="O51" s="429" t="s">
        <v>75</v>
      </c>
      <c r="P51" s="448">
        <v>630000</v>
      </c>
      <c r="Q51" s="465" t="s">
        <v>151</v>
      </c>
      <c r="R51" s="426" t="str">
        <f t="shared" si="23"/>
        <v>0</v>
      </c>
      <c r="S51" s="382" t="str">
        <f t="shared" si="9"/>
        <v>02.06.02</v>
      </c>
      <c r="T51" s="178" t="str">
        <f t="shared" si="10"/>
        <v>Alat Rumah Tangga</v>
      </c>
      <c r="U51" s="178">
        <f t="shared" si="11"/>
        <v>5</v>
      </c>
      <c r="V51" s="185">
        <f t="shared" si="12"/>
        <v>126000</v>
      </c>
      <c r="W51" s="450">
        <f t="shared" si="13"/>
        <v>5</v>
      </c>
      <c r="X51" s="451">
        <f t="shared" si="14"/>
        <v>630000</v>
      </c>
      <c r="Y51" s="451">
        <f t="shared" si="15"/>
        <v>0</v>
      </c>
      <c r="Z51" s="451">
        <f t="shared" si="16"/>
        <v>0</v>
      </c>
      <c r="AA51" s="451">
        <f t="shared" si="17"/>
        <v>0</v>
      </c>
      <c r="AB51" s="452">
        <f t="shared" si="18"/>
        <v>0</v>
      </c>
      <c r="AC51" s="452">
        <f t="shared" si="19"/>
        <v>0</v>
      </c>
      <c r="AD51" s="452">
        <f t="shared" si="20"/>
        <v>0</v>
      </c>
      <c r="AE51" s="452">
        <f t="shared" si="21"/>
        <v>630000</v>
      </c>
      <c r="AF51" s="185">
        <f t="shared" si="22"/>
        <v>0</v>
      </c>
    </row>
    <row r="52" spans="1:32" s="170" customFormat="1" ht="26" customHeight="1" x14ac:dyDescent="0.2">
      <c r="A52" s="195" t="str">
        <f t="shared" si="8"/>
        <v>02.06.02.01</v>
      </c>
      <c r="B52" s="462">
        <v>30</v>
      </c>
      <c r="C52" s="446" t="s">
        <v>356</v>
      </c>
      <c r="D52" s="425" t="s">
        <v>178</v>
      </c>
      <c r="E52" s="447" t="s">
        <v>339</v>
      </c>
      <c r="F52" s="429" t="s">
        <v>126</v>
      </c>
      <c r="G52" s="399"/>
      <c r="H52" s="429" t="s">
        <v>137</v>
      </c>
      <c r="I52" s="429">
        <v>2003</v>
      </c>
      <c r="J52" s="399"/>
      <c r="K52" s="399"/>
      <c r="L52" s="399"/>
      <c r="M52" s="399"/>
      <c r="N52" s="399"/>
      <c r="O52" s="429" t="s">
        <v>75</v>
      </c>
      <c r="P52" s="448">
        <v>1020000</v>
      </c>
      <c r="Q52" s="465" t="s">
        <v>77</v>
      </c>
      <c r="R52" s="426" t="str">
        <f t="shared" si="23"/>
        <v>0</v>
      </c>
      <c r="S52" s="382" t="str">
        <f t="shared" si="9"/>
        <v>02.06.02</v>
      </c>
      <c r="T52" s="178" t="str">
        <f t="shared" si="10"/>
        <v>Alat Rumah Tangga</v>
      </c>
      <c r="U52" s="178">
        <f t="shared" si="11"/>
        <v>5</v>
      </c>
      <c r="V52" s="185">
        <f t="shared" si="12"/>
        <v>204000</v>
      </c>
      <c r="W52" s="450">
        <f t="shared" si="13"/>
        <v>5</v>
      </c>
      <c r="X52" s="451">
        <f t="shared" si="14"/>
        <v>1020000</v>
      </c>
      <c r="Y52" s="451">
        <f t="shared" si="15"/>
        <v>0</v>
      </c>
      <c r="Z52" s="451">
        <f t="shared" si="16"/>
        <v>0</v>
      </c>
      <c r="AA52" s="451">
        <f t="shared" si="17"/>
        <v>0</v>
      </c>
      <c r="AB52" s="452">
        <f t="shared" si="18"/>
        <v>0</v>
      </c>
      <c r="AC52" s="452">
        <f t="shared" si="19"/>
        <v>0</v>
      </c>
      <c r="AD52" s="452">
        <f t="shared" si="20"/>
        <v>0</v>
      </c>
      <c r="AE52" s="452">
        <f t="shared" si="21"/>
        <v>1020000</v>
      </c>
      <c r="AF52" s="185">
        <f t="shared" si="22"/>
        <v>0</v>
      </c>
    </row>
    <row r="53" spans="1:32" s="170" customFormat="1" ht="26" customHeight="1" x14ac:dyDescent="0.2">
      <c r="A53" s="195" t="str">
        <f t="shared" si="8"/>
        <v>02.06.01.01</v>
      </c>
      <c r="B53" s="462">
        <v>31</v>
      </c>
      <c r="C53" s="446" t="s">
        <v>350</v>
      </c>
      <c r="D53" s="425" t="s">
        <v>130</v>
      </c>
      <c r="E53" s="399"/>
      <c r="F53" s="429" t="s">
        <v>214</v>
      </c>
      <c r="G53" s="399"/>
      <c r="H53" s="429" t="s">
        <v>127</v>
      </c>
      <c r="I53" s="429">
        <v>2003</v>
      </c>
      <c r="J53" s="399"/>
      <c r="K53" s="399"/>
      <c r="L53" s="399"/>
      <c r="M53" s="399"/>
      <c r="N53" s="399"/>
      <c r="O53" s="429" t="s">
        <v>75</v>
      </c>
      <c r="P53" s="448">
        <v>900000</v>
      </c>
      <c r="Q53" s="465" t="s">
        <v>77</v>
      </c>
      <c r="R53" s="426" t="str">
        <f t="shared" si="23"/>
        <v>0</v>
      </c>
      <c r="S53" s="382" t="str">
        <f t="shared" si="9"/>
        <v>02.06.01</v>
      </c>
      <c r="T53" s="178" t="str">
        <f t="shared" si="10"/>
        <v>Alat Kantor</v>
      </c>
      <c r="U53" s="178">
        <f t="shared" si="11"/>
        <v>5</v>
      </c>
      <c r="V53" s="185">
        <f t="shared" si="12"/>
        <v>180000</v>
      </c>
      <c r="W53" s="450">
        <f t="shared" si="13"/>
        <v>5</v>
      </c>
      <c r="X53" s="451">
        <f t="shared" si="14"/>
        <v>900000</v>
      </c>
      <c r="Y53" s="451">
        <f t="shared" si="15"/>
        <v>0</v>
      </c>
      <c r="Z53" s="451">
        <f t="shared" si="16"/>
        <v>0</v>
      </c>
      <c r="AA53" s="451">
        <f t="shared" si="17"/>
        <v>0</v>
      </c>
      <c r="AB53" s="452">
        <f t="shared" si="18"/>
        <v>0</v>
      </c>
      <c r="AC53" s="452">
        <f t="shared" si="19"/>
        <v>0</v>
      </c>
      <c r="AD53" s="452">
        <f t="shared" si="20"/>
        <v>0</v>
      </c>
      <c r="AE53" s="452">
        <f t="shared" si="21"/>
        <v>900000</v>
      </c>
      <c r="AF53" s="185">
        <f t="shared" si="22"/>
        <v>0</v>
      </c>
    </row>
    <row r="54" spans="1:32" s="170" customFormat="1" ht="26" customHeight="1" x14ac:dyDescent="0.2">
      <c r="A54" s="195" t="str">
        <f t="shared" si="8"/>
        <v>02.06.02.01</v>
      </c>
      <c r="B54" s="462">
        <v>32</v>
      </c>
      <c r="C54" s="446" t="s">
        <v>356</v>
      </c>
      <c r="D54" s="425" t="s">
        <v>135</v>
      </c>
      <c r="E54" s="447" t="s">
        <v>339</v>
      </c>
      <c r="F54" s="429" t="s">
        <v>137</v>
      </c>
      <c r="G54" s="399"/>
      <c r="H54" s="429" t="s">
        <v>126</v>
      </c>
      <c r="I54" s="429">
        <v>2004</v>
      </c>
      <c r="J54" s="399"/>
      <c r="K54" s="399"/>
      <c r="L54" s="399"/>
      <c r="M54" s="399"/>
      <c r="N54" s="399"/>
      <c r="O54" s="429" t="s">
        <v>75</v>
      </c>
      <c r="P54" s="448">
        <v>1040000</v>
      </c>
      <c r="Q54" s="400" t="s">
        <v>135</v>
      </c>
      <c r="R54" s="426" t="str">
        <f t="shared" si="23"/>
        <v>0</v>
      </c>
      <c r="S54" s="382" t="str">
        <f t="shared" si="9"/>
        <v>02.06.02</v>
      </c>
      <c r="T54" s="178" t="str">
        <f t="shared" si="10"/>
        <v>Alat Rumah Tangga</v>
      </c>
      <c r="U54" s="178">
        <f t="shared" si="11"/>
        <v>5</v>
      </c>
      <c r="V54" s="185">
        <f t="shared" si="12"/>
        <v>208000</v>
      </c>
      <c r="W54" s="450">
        <f t="shared" si="13"/>
        <v>5</v>
      </c>
      <c r="X54" s="451">
        <f t="shared" si="14"/>
        <v>1040000</v>
      </c>
      <c r="Y54" s="451">
        <f t="shared" si="15"/>
        <v>0</v>
      </c>
      <c r="Z54" s="451">
        <f t="shared" si="16"/>
        <v>0</v>
      </c>
      <c r="AA54" s="451">
        <f t="shared" si="17"/>
        <v>0</v>
      </c>
      <c r="AB54" s="452">
        <f t="shared" si="18"/>
        <v>0</v>
      </c>
      <c r="AC54" s="452">
        <f t="shared" si="19"/>
        <v>0</v>
      </c>
      <c r="AD54" s="452">
        <f t="shared" si="20"/>
        <v>0</v>
      </c>
      <c r="AE54" s="452">
        <f t="shared" si="21"/>
        <v>1040000</v>
      </c>
      <c r="AF54" s="185">
        <f t="shared" si="22"/>
        <v>0</v>
      </c>
    </row>
    <row r="55" spans="1:32" s="170" customFormat="1" ht="26" customHeight="1" x14ac:dyDescent="0.2">
      <c r="A55" s="195" t="str">
        <f t="shared" si="8"/>
        <v>02.06.02.01</v>
      </c>
      <c r="B55" s="462">
        <v>33</v>
      </c>
      <c r="C55" s="446" t="s">
        <v>341</v>
      </c>
      <c r="D55" s="425" t="s">
        <v>188</v>
      </c>
      <c r="E55" s="399"/>
      <c r="F55" s="429" t="s">
        <v>189</v>
      </c>
      <c r="G55" s="399"/>
      <c r="H55" s="429" t="s">
        <v>209</v>
      </c>
      <c r="I55" s="429">
        <v>2004</v>
      </c>
      <c r="J55" s="399"/>
      <c r="K55" s="399"/>
      <c r="L55" s="399"/>
      <c r="M55" s="399"/>
      <c r="N55" s="399"/>
      <c r="O55" s="429" t="s">
        <v>75</v>
      </c>
      <c r="P55" s="448">
        <v>525000</v>
      </c>
      <c r="Q55" s="465" t="s">
        <v>77</v>
      </c>
      <c r="R55" s="426" t="str">
        <f t="shared" si="23"/>
        <v>0</v>
      </c>
      <c r="S55" s="382" t="str">
        <f t="shared" si="9"/>
        <v>02.06.02</v>
      </c>
      <c r="T55" s="178" t="str">
        <f t="shared" si="10"/>
        <v>Alat Rumah Tangga</v>
      </c>
      <c r="U55" s="178">
        <f t="shared" si="11"/>
        <v>5</v>
      </c>
      <c r="V55" s="185">
        <f t="shared" si="12"/>
        <v>105000</v>
      </c>
      <c r="W55" s="450">
        <f t="shared" si="13"/>
        <v>5</v>
      </c>
      <c r="X55" s="451">
        <f t="shared" si="14"/>
        <v>525000</v>
      </c>
      <c r="Y55" s="451">
        <f t="shared" si="15"/>
        <v>0</v>
      </c>
      <c r="Z55" s="451">
        <f t="shared" si="16"/>
        <v>0</v>
      </c>
      <c r="AA55" s="451">
        <f t="shared" si="17"/>
        <v>0</v>
      </c>
      <c r="AB55" s="452">
        <f t="shared" si="18"/>
        <v>0</v>
      </c>
      <c r="AC55" s="452">
        <f t="shared" si="19"/>
        <v>0</v>
      </c>
      <c r="AD55" s="452">
        <f t="shared" si="20"/>
        <v>0</v>
      </c>
      <c r="AE55" s="452">
        <f t="shared" si="21"/>
        <v>525000</v>
      </c>
      <c r="AF55" s="185">
        <f t="shared" si="22"/>
        <v>0</v>
      </c>
    </row>
    <row r="56" spans="1:32" s="170" customFormat="1" ht="26" customHeight="1" x14ac:dyDescent="0.2">
      <c r="A56" s="195" t="str">
        <f t="shared" si="8"/>
        <v>02.06.01.04</v>
      </c>
      <c r="B56" s="462">
        <v>34</v>
      </c>
      <c r="C56" s="446" t="s">
        <v>349</v>
      </c>
      <c r="D56" s="425" t="s">
        <v>124</v>
      </c>
      <c r="E56" s="399"/>
      <c r="F56" s="429" t="s">
        <v>236</v>
      </c>
      <c r="G56" s="399"/>
      <c r="H56" s="429" t="s">
        <v>127</v>
      </c>
      <c r="I56" s="429">
        <v>2006</v>
      </c>
      <c r="J56" s="399"/>
      <c r="K56" s="399"/>
      <c r="L56" s="399"/>
      <c r="M56" s="399"/>
      <c r="N56" s="399"/>
      <c r="O56" s="429" t="s">
        <v>75</v>
      </c>
      <c r="P56" s="448">
        <v>1950000</v>
      </c>
      <c r="Q56" s="465" t="s">
        <v>77</v>
      </c>
      <c r="R56" s="426" t="str">
        <f t="shared" si="23"/>
        <v>0</v>
      </c>
      <c r="S56" s="382" t="str">
        <f t="shared" si="9"/>
        <v>02.06.01</v>
      </c>
      <c r="T56" s="178" t="str">
        <f t="shared" si="10"/>
        <v>Alat Kantor</v>
      </c>
      <c r="U56" s="178">
        <f t="shared" si="11"/>
        <v>5</v>
      </c>
      <c r="V56" s="185">
        <f t="shared" si="12"/>
        <v>390000</v>
      </c>
      <c r="W56" s="450">
        <f t="shared" si="13"/>
        <v>5</v>
      </c>
      <c r="X56" s="451">
        <f t="shared" si="14"/>
        <v>1950000</v>
      </c>
      <c r="Y56" s="451">
        <f t="shared" si="15"/>
        <v>0</v>
      </c>
      <c r="Z56" s="451">
        <f t="shared" si="16"/>
        <v>0</v>
      </c>
      <c r="AA56" s="451">
        <f t="shared" si="17"/>
        <v>0</v>
      </c>
      <c r="AB56" s="452">
        <f t="shared" si="18"/>
        <v>0</v>
      </c>
      <c r="AC56" s="452">
        <f t="shared" si="19"/>
        <v>0</v>
      </c>
      <c r="AD56" s="452">
        <f t="shared" si="20"/>
        <v>0</v>
      </c>
      <c r="AE56" s="452">
        <f t="shared" si="21"/>
        <v>1950000</v>
      </c>
      <c r="AF56" s="185">
        <f t="shared" si="22"/>
        <v>0</v>
      </c>
    </row>
    <row r="57" spans="1:32" s="170" customFormat="1" ht="26" customHeight="1" x14ac:dyDescent="0.2">
      <c r="A57" s="195" t="str">
        <f t="shared" si="8"/>
        <v>02.06.02.01</v>
      </c>
      <c r="B57" s="462">
        <v>35</v>
      </c>
      <c r="C57" s="464" t="s">
        <v>355</v>
      </c>
      <c r="D57" s="425" t="s">
        <v>152</v>
      </c>
      <c r="E57" s="399"/>
      <c r="F57" s="429" t="s">
        <v>126</v>
      </c>
      <c r="G57" s="399"/>
      <c r="H57" s="429" t="s">
        <v>237</v>
      </c>
      <c r="I57" s="429">
        <v>2006</v>
      </c>
      <c r="J57" s="399"/>
      <c r="K57" s="399"/>
      <c r="L57" s="399"/>
      <c r="M57" s="399"/>
      <c r="N57" s="399"/>
      <c r="O57" s="429" t="s">
        <v>75</v>
      </c>
      <c r="P57" s="449">
        <v>525000</v>
      </c>
      <c r="Q57" s="400" t="s">
        <v>152</v>
      </c>
      <c r="R57" s="426" t="str">
        <f t="shared" si="23"/>
        <v>0</v>
      </c>
      <c r="S57" s="382" t="str">
        <f t="shared" si="9"/>
        <v>02.06.02</v>
      </c>
      <c r="T57" s="178" t="str">
        <f t="shared" si="10"/>
        <v>Alat Rumah Tangga</v>
      </c>
      <c r="U57" s="178">
        <f t="shared" si="11"/>
        <v>5</v>
      </c>
      <c r="V57" s="185">
        <f t="shared" si="12"/>
        <v>105000</v>
      </c>
      <c r="W57" s="450">
        <f t="shared" si="13"/>
        <v>5</v>
      </c>
      <c r="X57" s="451">
        <f t="shared" si="14"/>
        <v>525000</v>
      </c>
      <c r="Y57" s="451">
        <f t="shared" si="15"/>
        <v>0</v>
      </c>
      <c r="Z57" s="451">
        <f t="shared" si="16"/>
        <v>0</v>
      </c>
      <c r="AA57" s="451">
        <f t="shared" si="17"/>
        <v>0</v>
      </c>
      <c r="AB57" s="452">
        <f t="shared" si="18"/>
        <v>0</v>
      </c>
      <c r="AC57" s="452">
        <f t="shared" si="19"/>
        <v>0</v>
      </c>
      <c r="AD57" s="452">
        <f t="shared" si="20"/>
        <v>0</v>
      </c>
      <c r="AE57" s="452">
        <f t="shared" si="21"/>
        <v>525000</v>
      </c>
      <c r="AF57" s="185">
        <f t="shared" si="22"/>
        <v>0</v>
      </c>
    </row>
    <row r="58" spans="1:32" s="170" customFormat="1" ht="26" customHeight="1" x14ac:dyDescent="0.2">
      <c r="A58" s="195" t="str">
        <f t="shared" si="8"/>
        <v>02.06.02.01</v>
      </c>
      <c r="B58" s="462">
        <v>36</v>
      </c>
      <c r="C58" s="446" t="s">
        <v>344</v>
      </c>
      <c r="D58" s="425" t="s">
        <v>172</v>
      </c>
      <c r="E58" s="399"/>
      <c r="F58" s="429" t="s">
        <v>174</v>
      </c>
      <c r="G58" s="399"/>
      <c r="H58" s="429" t="s">
        <v>175</v>
      </c>
      <c r="I58" s="429">
        <v>2006</v>
      </c>
      <c r="J58" s="399"/>
      <c r="K58" s="399"/>
      <c r="L58" s="399"/>
      <c r="M58" s="399"/>
      <c r="N58" s="399"/>
      <c r="O58" s="429" t="s">
        <v>75</v>
      </c>
      <c r="P58" s="448">
        <v>656250</v>
      </c>
      <c r="Q58" s="465" t="s">
        <v>151</v>
      </c>
      <c r="R58" s="426" t="str">
        <f t="shared" si="23"/>
        <v>0</v>
      </c>
      <c r="S58" s="382" t="str">
        <f t="shared" si="9"/>
        <v>02.06.02</v>
      </c>
      <c r="T58" s="178" t="str">
        <f t="shared" si="10"/>
        <v>Alat Rumah Tangga</v>
      </c>
      <c r="U58" s="178">
        <f t="shared" si="11"/>
        <v>5</v>
      </c>
      <c r="V58" s="185">
        <f t="shared" si="12"/>
        <v>131250</v>
      </c>
      <c r="W58" s="450">
        <f t="shared" si="13"/>
        <v>5</v>
      </c>
      <c r="X58" s="451">
        <f t="shared" si="14"/>
        <v>656250</v>
      </c>
      <c r="Y58" s="451">
        <f t="shared" si="15"/>
        <v>0</v>
      </c>
      <c r="Z58" s="451">
        <f t="shared" si="16"/>
        <v>0</v>
      </c>
      <c r="AA58" s="451">
        <f t="shared" si="17"/>
        <v>0</v>
      </c>
      <c r="AB58" s="452">
        <f t="shared" si="18"/>
        <v>0</v>
      </c>
      <c r="AC58" s="452">
        <f t="shared" si="19"/>
        <v>0</v>
      </c>
      <c r="AD58" s="452">
        <f t="shared" si="20"/>
        <v>0</v>
      </c>
      <c r="AE58" s="452">
        <f t="shared" si="21"/>
        <v>656250</v>
      </c>
      <c r="AF58" s="185">
        <f t="shared" si="22"/>
        <v>0</v>
      </c>
    </row>
    <row r="59" spans="1:32" s="170" customFormat="1" ht="26" customHeight="1" x14ac:dyDescent="0.2">
      <c r="A59" s="195" t="str">
        <f t="shared" si="8"/>
        <v>02.06.03.05</v>
      </c>
      <c r="B59" s="462">
        <v>37</v>
      </c>
      <c r="C59" s="446" t="s">
        <v>351</v>
      </c>
      <c r="D59" s="425" t="s">
        <v>182</v>
      </c>
      <c r="E59" s="399"/>
      <c r="F59" s="429" t="s">
        <v>162</v>
      </c>
      <c r="G59" s="399"/>
      <c r="H59" s="429" t="s">
        <v>184</v>
      </c>
      <c r="I59" s="429">
        <v>2006</v>
      </c>
      <c r="J59" s="399"/>
      <c r="K59" s="399"/>
      <c r="L59" s="399"/>
      <c r="M59" s="399"/>
      <c r="N59" s="399"/>
      <c r="O59" s="429" t="s">
        <v>75</v>
      </c>
      <c r="P59" s="448">
        <v>637500</v>
      </c>
      <c r="Q59" s="465" t="s">
        <v>151</v>
      </c>
      <c r="R59" s="426" t="str">
        <f t="shared" si="23"/>
        <v>0</v>
      </c>
      <c r="S59" s="382" t="str">
        <f t="shared" si="9"/>
        <v>02.06.03</v>
      </c>
      <c r="T59" s="178" t="str">
        <f t="shared" si="10"/>
        <v>Peralatan Komputer</v>
      </c>
      <c r="U59" s="178">
        <f t="shared" si="11"/>
        <v>4</v>
      </c>
      <c r="V59" s="185">
        <f t="shared" si="12"/>
        <v>159375</v>
      </c>
      <c r="W59" s="450">
        <f t="shared" si="13"/>
        <v>4</v>
      </c>
      <c r="X59" s="451">
        <f t="shared" si="14"/>
        <v>637500</v>
      </c>
      <c r="Y59" s="451">
        <f t="shared" si="15"/>
        <v>0</v>
      </c>
      <c r="Z59" s="451">
        <f t="shared" si="16"/>
        <v>0</v>
      </c>
      <c r="AA59" s="451">
        <f t="shared" si="17"/>
        <v>0</v>
      </c>
      <c r="AB59" s="452">
        <f t="shared" si="18"/>
        <v>0</v>
      </c>
      <c r="AC59" s="452">
        <f t="shared" si="19"/>
        <v>0</v>
      </c>
      <c r="AD59" s="452">
        <f t="shared" si="20"/>
        <v>0</v>
      </c>
      <c r="AE59" s="452">
        <f t="shared" si="21"/>
        <v>637500</v>
      </c>
      <c r="AF59" s="185">
        <f t="shared" si="22"/>
        <v>0</v>
      </c>
    </row>
    <row r="60" spans="1:32" s="170" customFormat="1" ht="26" customHeight="1" x14ac:dyDescent="0.2">
      <c r="A60" s="195" t="str">
        <f t="shared" si="8"/>
        <v>02.06.03.05</v>
      </c>
      <c r="B60" s="462">
        <v>38</v>
      </c>
      <c r="C60" s="446" t="s">
        <v>348</v>
      </c>
      <c r="D60" s="425" t="s">
        <v>185</v>
      </c>
      <c r="E60" s="399"/>
      <c r="F60" s="429" t="s">
        <v>162</v>
      </c>
      <c r="G60" s="399"/>
      <c r="H60" s="429" t="s">
        <v>127</v>
      </c>
      <c r="I60" s="429">
        <v>2006</v>
      </c>
      <c r="J60" s="399"/>
      <c r="K60" s="399"/>
      <c r="L60" s="399"/>
      <c r="M60" s="399"/>
      <c r="N60" s="399"/>
      <c r="O60" s="429" t="s">
        <v>75</v>
      </c>
      <c r="P60" s="448">
        <v>3750000</v>
      </c>
      <c r="Q60" s="465" t="s">
        <v>151</v>
      </c>
      <c r="R60" s="426" t="str">
        <f t="shared" si="23"/>
        <v>0</v>
      </c>
      <c r="S60" s="382" t="str">
        <f t="shared" si="9"/>
        <v>02.06.03</v>
      </c>
      <c r="T60" s="178" t="str">
        <f t="shared" si="10"/>
        <v>Peralatan Komputer</v>
      </c>
      <c r="U60" s="178">
        <f t="shared" si="11"/>
        <v>4</v>
      </c>
      <c r="V60" s="185">
        <f t="shared" si="12"/>
        <v>937500</v>
      </c>
      <c r="W60" s="450">
        <f t="shared" si="13"/>
        <v>4</v>
      </c>
      <c r="X60" s="451">
        <f t="shared" si="14"/>
        <v>3750000</v>
      </c>
      <c r="Y60" s="451">
        <f t="shared" si="15"/>
        <v>0</v>
      </c>
      <c r="Z60" s="451">
        <f t="shared" si="16"/>
        <v>0</v>
      </c>
      <c r="AA60" s="451">
        <f t="shared" si="17"/>
        <v>0</v>
      </c>
      <c r="AB60" s="452">
        <f t="shared" si="18"/>
        <v>0</v>
      </c>
      <c r="AC60" s="452">
        <f t="shared" si="19"/>
        <v>0</v>
      </c>
      <c r="AD60" s="452">
        <f t="shared" si="20"/>
        <v>0</v>
      </c>
      <c r="AE60" s="452">
        <f t="shared" si="21"/>
        <v>3750000</v>
      </c>
      <c r="AF60" s="185">
        <f t="shared" si="22"/>
        <v>0</v>
      </c>
    </row>
    <row r="61" spans="1:32" s="170" customFormat="1" ht="26" customHeight="1" x14ac:dyDescent="0.2">
      <c r="A61" s="195" t="str">
        <f t="shared" si="8"/>
        <v>02.06.02.06</v>
      </c>
      <c r="B61" s="462">
        <v>39</v>
      </c>
      <c r="C61" s="446" t="s">
        <v>352</v>
      </c>
      <c r="D61" s="425" t="s">
        <v>239</v>
      </c>
      <c r="E61" s="399"/>
      <c r="F61" s="429" t="s">
        <v>241</v>
      </c>
      <c r="G61" s="399"/>
      <c r="H61" s="429" t="s">
        <v>163</v>
      </c>
      <c r="I61" s="429">
        <v>2006</v>
      </c>
      <c r="J61" s="399"/>
      <c r="K61" s="399"/>
      <c r="L61" s="399"/>
      <c r="M61" s="399"/>
      <c r="N61" s="399"/>
      <c r="O61" s="429" t="s">
        <v>75</v>
      </c>
      <c r="P61" s="448">
        <v>750000</v>
      </c>
      <c r="Q61" s="465" t="s">
        <v>77</v>
      </c>
      <c r="R61" s="426" t="str">
        <f t="shared" si="23"/>
        <v>0</v>
      </c>
      <c r="S61" s="382" t="str">
        <f t="shared" si="9"/>
        <v>02.06.02</v>
      </c>
      <c r="T61" s="178" t="str">
        <f t="shared" si="10"/>
        <v>Alat Rumah Tangga</v>
      </c>
      <c r="U61" s="178">
        <f t="shared" si="11"/>
        <v>5</v>
      </c>
      <c r="V61" s="185">
        <f t="shared" si="12"/>
        <v>150000</v>
      </c>
      <c r="W61" s="450">
        <f t="shared" si="13"/>
        <v>5</v>
      </c>
      <c r="X61" s="451">
        <f t="shared" si="14"/>
        <v>750000</v>
      </c>
      <c r="Y61" s="451">
        <f t="shared" si="15"/>
        <v>0</v>
      </c>
      <c r="Z61" s="451">
        <f t="shared" si="16"/>
        <v>0</v>
      </c>
      <c r="AA61" s="451">
        <f t="shared" si="17"/>
        <v>0</v>
      </c>
      <c r="AB61" s="452">
        <f t="shared" si="18"/>
        <v>0</v>
      </c>
      <c r="AC61" s="452">
        <f t="shared" si="19"/>
        <v>0</v>
      </c>
      <c r="AD61" s="452">
        <f t="shared" si="20"/>
        <v>0</v>
      </c>
      <c r="AE61" s="452">
        <f t="shared" si="21"/>
        <v>750000</v>
      </c>
      <c r="AF61" s="185">
        <f t="shared" si="22"/>
        <v>0</v>
      </c>
    </row>
    <row r="62" spans="1:32" s="170" customFormat="1" ht="26" customHeight="1" x14ac:dyDescent="0.2">
      <c r="A62" s="195" t="str">
        <f t="shared" si="8"/>
        <v>02.06.01.01</v>
      </c>
      <c r="B62" s="462">
        <v>40</v>
      </c>
      <c r="C62" s="446" t="s">
        <v>350</v>
      </c>
      <c r="D62" s="425" t="s">
        <v>130</v>
      </c>
      <c r="E62" s="399"/>
      <c r="F62" s="429" t="s">
        <v>126</v>
      </c>
      <c r="G62" s="399"/>
      <c r="H62" s="429" t="s">
        <v>71</v>
      </c>
      <c r="I62" s="429">
        <v>2006</v>
      </c>
      <c r="J62" s="399"/>
      <c r="K62" s="399"/>
      <c r="L62" s="399"/>
      <c r="M62" s="399"/>
      <c r="N62" s="399"/>
      <c r="O62" s="429" t="s">
        <v>75</v>
      </c>
      <c r="P62" s="448">
        <v>680000</v>
      </c>
      <c r="Q62" s="465" t="s">
        <v>151</v>
      </c>
      <c r="R62" s="426" t="str">
        <f t="shared" si="23"/>
        <v>0</v>
      </c>
      <c r="S62" s="382" t="str">
        <f t="shared" si="9"/>
        <v>02.06.01</v>
      </c>
      <c r="T62" s="178" t="str">
        <f t="shared" si="10"/>
        <v>Alat Kantor</v>
      </c>
      <c r="U62" s="178">
        <f t="shared" si="11"/>
        <v>5</v>
      </c>
      <c r="V62" s="185">
        <f t="shared" si="12"/>
        <v>136000</v>
      </c>
      <c r="W62" s="450">
        <f t="shared" si="13"/>
        <v>5</v>
      </c>
      <c r="X62" s="451">
        <f t="shared" si="14"/>
        <v>680000</v>
      </c>
      <c r="Y62" s="451">
        <f t="shared" si="15"/>
        <v>0</v>
      </c>
      <c r="Z62" s="451">
        <f t="shared" si="16"/>
        <v>0</v>
      </c>
      <c r="AA62" s="451">
        <f t="shared" si="17"/>
        <v>0</v>
      </c>
      <c r="AB62" s="452">
        <f t="shared" si="18"/>
        <v>0</v>
      </c>
      <c r="AC62" s="452">
        <f t="shared" si="19"/>
        <v>0</v>
      </c>
      <c r="AD62" s="452">
        <f t="shared" si="20"/>
        <v>0</v>
      </c>
      <c r="AE62" s="452">
        <f t="shared" si="21"/>
        <v>680000</v>
      </c>
      <c r="AF62" s="185">
        <f t="shared" si="22"/>
        <v>0</v>
      </c>
    </row>
    <row r="63" spans="1:32" s="170" customFormat="1" ht="26" customHeight="1" x14ac:dyDescent="0.2">
      <c r="A63" s="195" t="str">
        <f t="shared" si="8"/>
        <v>02.06.01.01</v>
      </c>
      <c r="B63" s="462">
        <v>41</v>
      </c>
      <c r="C63" s="446" t="s">
        <v>350</v>
      </c>
      <c r="D63" s="425" t="s">
        <v>130</v>
      </c>
      <c r="E63" s="399"/>
      <c r="F63" s="429" t="s">
        <v>214</v>
      </c>
      <c r="G63" s="399"/>
      <c r="H63" s="429" t="s">
        <v>127</v>
      </c>
      <c r="I63" s="429">
        <v>2006</v>
      </c>
      <c r="J63" s="399"/>
      <c r="K63" s="399"/>
      <c r="L63" s="399"/>
      <c r="M63" s="399"/>
      <c r="N63" s="399"/>
      <c r="O63" s="429" t="s">
        <v>75</v>
      </c>
      <c r="P63" s="448">
        <v>1050000</v>
      </c>
      <c r="Q63" s="465" t="s">
        <v>77</v>
      </c>
      <c r="R63" s="426" t="str">
        <f t="shared" si="23"/>
        <v>0</v>
      </c>
      <c r="S63" s="382" t="str">
        <f t="shared" si="9"/>
        <v>02.06.01</v>
      </c>
      <c r="T63" s="178" t="str">
        <f t="shared" si="10"/>
        <v>Alat Kantor</v>
      </c>
      <c r="U63" s="178">
        <f t="shared" si="11"/>
        <v>5</v>
      </c>
      <c r="V63" s="185">
        <f t="shared" si="12"/>
        <v>210000</v>
      </c>
      <c r="W63" s="450">
        <f t="shared" si="13"/>
        <v>5</v>
      </c>
      <c r="X63" s="451">
        <f t="shared" si="14"/>
        <v>1050000</v>
      </c>
      <c r="Y63" s="451">
        <f t="shared" si="15"/>
        <v>0</v>
      </c>
      <c r="Z63" s="451">
        <f t="shared" si="16"/>
        <v>0</v>
      </c>
      <c r="AA63" s="451">
        <f t="shared" si="17"/>
        <v>0</v>
      </c>
      <c r="AB63" s="452">
        <f t="shared" si="18"/>
        <v>0</v>
      </c>
      <c r="AC63" s="452">
        <f t="shared" si="19"/>
        <v>0</v>
      </c>
      <c r="AD63" s="452">
        <f t="shared" si="20"/>
        <v>0</v>
      </c>
      <c r="AE63" s="452">
        <f t="shared" si="21"/>
        <v>1050000</v>
      </c>
      <c r="AF63" s="185">
        <f t="shared" si="22"/>
        <v>0</v>
      </c>
    </row>
    <row r="64" spans="1:32" s="170" customFormat="1" ht="20" customHeight="1" x14ac:dyDescent="0.2">
      <c r="A64" s="195"/>
      <c r="B64" s="398"/>
      <c r="C64" s="429"/>
      <c r="D64" s="425"/>
      <c r="E64" s="399"/>
      <c r="F64" s="429"/>
      <c r="G64" s="399"/>
      <c r="H64" s="429"/>
      <c r="I64" s="430"/>
      <c r="J64" s="399"/>
      <c r="K64" s="399"/>
      <c r="L64" s="399"/>
      <c r="M64" s="399"/>
      <c r="N64" s="399"/>
      <c r="O64" s="430"/>
      <c r="P64" s="399"/>
      <c r="Q64" s="400"/>
      <c r="R64" s="426">
        <f t="shared" si="23"/>
        <v>0</v>
      </c>
      <c r="T64" s="169"/>
      <c r="U64" s="169"/>
      <c r="V64" s="169"/>
    </row>
    <row r="65" spans="1:22" s="170" customFormat="1" ht="30" customHeight="1" x14ac:dyDescent="0.2">
      <c r="A65" s="195"/>
      <c r="B65" s="480" t="s">
        <v>244</v>
      </c>
      <c r="C65" s="422"/>
      <c r="D65" s="460" t="s">
        <v>622</v>
      </c>
      <c r="E65" s="399"/>
      <c r="F65" s="422" t="s">
        <v>60</v>
      </c>
      <c r="G65" s="399"/>
      <c r="H65" s="429"/>
      <c r="I65" s="430"/>
      <c r="J65" s="399"/>
      <c r="K65" s="399"/>
      <c r="L65" s="399"/>
      <c r="M65" s="399"/>
      <c r="N65" s="399"/>
      <c r="O65" s="430"/>
      <c r="P65" s="431">
        <v>0</v>
      </c>
      <c r="Q65" s="400"/>
      <c r="R65" s="426">
        <f t="shared" si="23"/>
        <v>0</v>
      </c>
      <c r="T65" s="169"/>
      <c r="U65" s="169"/>
      <c r="V65" s="169"/>
    </row>
    <row r="66" spans="1:22" s="170" customFormat="1" ht="23" customHeight="1" x14ac:dyDescent="0.2">
      <c r="A66" s="195"/>
      <c r="B66" s="398"/>
      <c r="C66" s="429"/>
      <c r="D66" s="425"/>
      <c r="E66" s="399"/>
      <c r="F66" s="429"/>
      <c r="G66" s="399"/>
      <c r="H66" s="429"/>
      <c r="I66" s="430"/>
      <c r="J66" s="399"/>
      <c r="K66" s="399"/>
      <c r="L66" s="399"/>
      <c r="M66" s="399"/>
      <c r="N66" s="399"/>
      <c r="O66" s="430"/>
      <c r="P66" s="431"/>
      <c r="Q66" s="400"/>
      <c r="R66" s="426">
        <f t="shared" si="23"/>
        <v>0</v>
      </c>
      <c r="T66" s="169"/>
      <c r="U66" s="169"/>
      <c r="V66" s="169"/>
    </row>
    <row r="67" spans="1:22" s="170" customFormat="1" ht="23" customHeight="1" x14ac:dyDescent="0.2">
      <c r="A67" s="195"/>
      <c r="B67" s="480" t="s">
        <v>246</v>
      </c>
      <c r="C67" s="429"/>
      <c r="D67" s="460" t="s">
        <v>623</v>
      </c>
      <c r="E67" s="399"/>
      <c r="F67" s="422" t="s">
        <v>60</v>
      </c>
      <c r="G67" s="399"/>
      <c r="H67" s="429"/>
      <c r="I67" s="430"/>
      <c r="J67" s="399"/>
      <c r="K67" s="399"/>
      <c r="L67" s="399"/>
      <c r="M67" s="399"/>
      <c r="N67" s="399"/>
      <c r="O67" s="430"/>
      <c r="P67" s="431">
        <v>0</v>
      </c>
      <c r="Q67" s="400"/>
      <c r="R67" s="426">
        <f t="shared" si="23"/>
        <v>0</v>
      </c>
      <c r="T67" s="169"/>
      <c r="U67" s="169"/>
      <c r="V67" s="169"/>
    </row>
    <row r="68" spans="1:22" s="170" customFormat="1" ht="23" customHeight="1" x14ac:dyDescent="0.2">
      <c r="A68" s="195"/>
      <c r="B68" s="480"/>
      <c r="C68" s="429"/>
      <c r="D68" s="485"/>
      <c r="E68" s="399"/>
      <c r="F68" s="429"/>
      <c r="G68" s="399"/>
      <c r="H68" s="429"/>
      <c r="I68" s="430"/>
      <c r="J68" s="399"/>
      <c r="K68" s="399"/>
      <c r="L68" s="399"/>
      <c r="M68" s="399"/>
      <c r="N68" s="399"/>
      <c r="O68" s="430"/>
      <c r="P68" s="431"/>
      <c r="Q68" s="400"/>
      <c r="R68" s="426">
        <f t="shared" si="23"/>
        <v>0</v>
      </c>
      <c r="T68" s="169"/>
      <c r="U68" s="169"/>
      <c r="V68" s="169"/>
    </row>
    <row r="69" spans="1:22" s="170" customFormat="1" ht="23" customHeight="1" x14ac:dyDescent="0.2">
      <c r="A69" s="195"/>
      <c r="B69" s="480" t="s">
        <v>248</v>
      </c>
      <c r="C69" s="429"/>
      <c r="D69" s="460" t="s">
        <v>624</v>
      </c>
      <c r="E69" s="399"/>
      <c r="F69" s="422" t="s">
        <v>60</v>
      </c>
      <c r="G69" s="399"/>
      <c r="H69" s="429"/>
      <c r="I69" s="430"/>
      <c r="J69" s="399"/>
      <c r="K69" s="399"/>
      <c r="L69" s="399"/>
      <c r="M69" s="399"/>
      <c r="N69" s="399"/>
      <c r="O69" s="430"/>
      <c r="P69" s="431">
        <v>0</v>
      </c>
      <c r="Q69" s="400"/>
      <c r="R69" s="426">
        <f t="shared" si="23"/>
        <v>0</v>
      </c>
      <c r="T69" s="169"/>
      <c r="U69" s="169"/>
      <c r="V69" s="169"/>
    </row>
    <row r="70" spans="1:22" s="170" customFormat="1" ht="23" customHeight="1" x14ac:dyDescent="0.2">
      <c r="A70" s="195"/>
      <c r="B70" s="480"/>
      <c r="C70" s="429"/>
      <c r="D70" s="485"/>
      <c r="E70" s="399"/>
      <c r="F70" s="429"/>
      <c r="G70" s="399"/>
      <c r="H70" s="429"/>
      <c r="I70" s="430"/>
      <c r="J70" s="399"/>
      <c r="K70" s="399"/>
      <c r="L70" s="399"/>
      <c r="M70" s="399"/>
      <c r="N70" s="399"/>
      <c r="O70" s="430"/>
      <c r="P70" s="431"/>
      <c r="Q70" s="400"/>
      <c r="R70" s="426">
        <f t="shared" si="23"/>
        <v>0</v>
      </c>
      <c r="T70" s="169"/>
      <c r="U70" s="169"/>
      <c r="V70" s="169"/>
    </row>
    <row r="71" spans="1:22" s="170" customFormat="1" ht="23" customHeight="1" x14ac:dyDescent="0.2">
      <c r="A71" s="195"/>
      <c r="B71" s="480" t="s">
        <v>250</v>
      </c>
      <c r="C71" s="429"/>
      <c r="D71" s="460" t="s">
        <v>625</v>
      </c>
      <c r="E71" s="399"/>
      <c r="F71" s="422" t="s">
        <v>60</v>
      </c>
      <c r="G71" s="399"/>
      <c r="H71" s="429"/>
      <c r="I71" s="430"/>
      <c r="J71" s="399"/>
      <c r="K71" s="399"/>
      <c r="L71" s="399"/>
      <c r="M71" s="399"/>
      <c r="N71" s="399"/>
      <c r="O71" s="430"/>
      <c r="P71" s="431">
        <v>0</v>
      </c>
      <c r="Q71" s="400"/>
      <c r="R71" s="426">
        <f t="shared" si="23"/>
        <v>0</v>
      </c>
      <c r="T71" s="169"/>
      <c r="U71" s="169"/>
      <c r="V71" s="169"/>
    </row>
    <row r="72" spans="1:22" s="170" customFormat="1" ht="23" customHeight="1" x14ac:dyDescent="0.2">
      <c r="A72" s="195"/>
      <c r="B72" s="480"/>
      <c r="C72" s="429"/>
      <c r="D72" s="485"/>
      <c r="E72" s="399"/>
      <c r="F72" s="429"/>
      <c r="G72" s="399"/>
      <c r="H72" s="429"/>
      <c r="I72" s="430"/>
      <c r="J72" s="399"/>
      <c r="K72" s="399"/>
      <c r="L72" s="399"/>
      <c r="M72" s="399"/>
      <c r="N72" s="399"/>
      <c r="O72" s="430"/>
      <c r="P72" s="431"/>
      <c r="Q72" s="400"/>
      <c r="R72" s="426">
        <f t="shared" si="23"/>
        <v>0</v>
      </c>
      <c r="T72" s="169"/>
      <c r="U72" s="169"/>
      <c r="V72" s="169"/>
    </row>
    <row r="73" spans="1:22" s="170" customFormat="1" ht="23" customHeight="1" x14ac:dyDescent="0.2">
      <c r="A73" s="195"/>
      <c r="B73" s="480" t="s">
        <v>252</v>
      </c>
      <c r="C73" s="429"/>
      <c r="D73" s="460" t="s">
        <v>626</v>
      </c>
      <c r="E73" s="399"/>
      <c r="F73" s="422" t="s">
        <v>60</v>
      </c>
      <c r="G73" s="399"/>
      <c r="H73" s="429"/>
      <c r="I73" s="430"/>
      <c r="J73" s="399"/>
      <c r="K73" s="399"/>
      <c r="L73" s="399"/>
      <c r="M73" s="399"/>
      <c r="N73" s="399"/>
      <c r="O73" s="430"/>
      <c r="P73" s="431">
        <v>0</v>
      </c>
      <c r="Q73" s="400"/>
      <c r="R73" s="426">
        <f t="shared" si="23"/>
        <v>0</v>
      </c>
      <c r="T73" s="169"/>
      <c r="U73" s="169"/>
      <c r="V73" s="169"/>
    </row>
    <row r="74" spans="1:22" s="170" customFormat="1" ht="23" customHeight="1" thickBot="1" x14ac:dyDescent="0.25">
      <c r="A74" s="195"/>
      <c r="B74" s="408"/>
      <c r="C74" s="466"/>
      <c r="D74" s="467"/>
      <c r="E74" s="467"/>
      <c r="F74" s="466"/>
      <c r="G74" s="467"/>
      <c r="H74" s="466"/>
      <c r="I74" s="467"/>
      <c r="J74" s="467"/>
      <c r="K74" s="467"/>
      <c r="L74" s="467"/>
      <c r="M74" s="467"/>
      <c r="N74" s="467"/>
      <c r="O74" s="467"/>
      <c r="P74" s="467"/>
      <c r="Q74" s="468"/>
      <c r="R74" s="426">
        <f t="shared" si="23"/>
        <v>0</v>
      </c>
      <c r="T74" s="169"/>
      <c r="U74" s="169"/>
      <c r="V74" s="169"/>
    </row>
    <row r="75" spans="1:22" x14ac:dyDescent="0.2">
      <c r="A75" s="196"/>
      <c r="C75" s="395"/>
      <c r="F75" s="395"/>
      <c r="H75" s="395"/>
    </row>
    <row r="76" spans="1:22" s="170" customFormat="1" x14ac:dyDescent="0.2">
      <c r="A76" s="195"/>
      <c r="B76" s="169"/>
      <c r="C76" s="395"/>
      <c r="D76" s="178"/>
      <c r="E76" s="169"/>
      <c r="F76" s="395"/>
      <c r="G76" s="169"/>
      <c r="H76" s="395"/>
      <c r="I76" s="169"/>
      <c r="J76" s="169"/>
      <c r="K76" s="169"/>
      <c r="L76" s="169"/>
      <c r="M76" s="169"/>
      <c r="N76" s="169"/>
      <c r="O76" s="169"/>
      <c r="P76" s="169"/>
      <c r="Q76" s="169"/>
      <c r="T76" s="169"/>
      <c r="U76" s="169"/>
      <c r="V76" s="169"/>
    </row>
    <row r="77" spans="1:22" s="170" customFormat="1" x14ac:dyDescent="0.15">
      <c r="A77" s="195"/>
      <c r="B77" s="493" t="s">
        <v>338</v>
      </c>
      <c r="C77" s="493"/>
      <c r="D77" s="493"/>
      <c r="E77" s="493"/>
      <c r="F77" s="493"/>
      <c r="G77" s="423"/>
      <c r="H77" s="423"/>
      <c r="I77" s="493" t="s">
        <v>378</v>
      </c>
      <c r="J77" s="493"/>
      <c r="K77" s="493"/>
      <c r="L77" s="493"/>
      <c r="M77" s="493"/>
      <c r="N77" s="493"/>
      <c r="O77" s="493"/>
      <c r="P77" s="493"/>
      <c r="Q77" s="493"/>
      <c r="T77" s="169"/>
      <c r="U77" s="169"/>
      <c r="V77" s="169"/>
    </row>
    <row r="78" spans="1:22" s="170" customFormat="1" x14ac:dyDescent="0.15">
      <c r="A78" s="195"/>
      <c r="B78" s="493" t="s">
        <v>315</v>
      </c>
      <c r="C78" s="493"/>
      <c r="D78" s="493"/>
      <c r="E78" s="493"/>
      <c r="F78" s="493"/>
      <c r="G78" s="423"/>
      <c r="H78" s="423"/>
      <c r="I78" s="493"/>
      <c r="J78" s="493"/>
      <c r="K78" s="493"/>
      <c r="L78" s="493"/>
      <c r="M78" s="493"/>
      <c r="N78" s="169"/>
      <c r="O78" s="169"/>
      <c r="P78" s="169"/>
      <c r="Q78" s="169"/>
      <c r="T78" s="169"/>
      <c r="U78" s="169"/>
      <c r="V78" s="169"/>
    </row>
    <row r="79" spans="1:22" s="170" customFormat="1" ht="14" customHeight="1" x14ac:dyDescent="0.15">
      <c r="A79" s="195"/>
      <c r="B79" s="532" t="s">
        <v>612</v>
      </c>
      <c r="C79" s="532"/>
      <c r="D79" s="532"/>
      <c r="E79" s="532"/>
      <c r="F79" s="532"/>
      <c r="G79" s="486"/>
      <c r="H79" s="486"/>
      <c r="I79" s="493" t="s">
        <v>613</v>
      </c>
      <c r="J79" s="493"/>
      <c r="K79" s="493"/>
      <c r="L79" s="493"/>
      <c r="M79" s="493"/>
      <c r="N79" s="493"/>
      <c r="O79" s="493"/>
      <c r="P79" s="493"/>
      <c r="Q79" s="493"/>
      <c r="T79" s="169"/>
      <c r="U79" s="169"/>
      <c r="V79" s="169"/>
    </row>
    <row r="80" spans="1:22" s="170" customFormat="1" x14ac:dyDescent="0.15">
      <c r="A80" s="195"/>
      <c r="B80" s="423"/>
      <c r="C80" s="423"/>
      <c r="D80" s="423"/>
      <c r="E80" s="423"/>
      <c r="F80" s="423"/>
      <c r="G80" s="423"/>
      <c r="H80" s="389"/>
      <c r="I80" s="389"/>
      <c r="J80" s="389"/>
      <c r="K80" s="389"/>
      <c r="L80" s="389"/>
      <c r="M80" s="389"/>
      <c r="N80" s="169"/>
      <c r="O80" s="169"/>
      <c r="P80" s="169"/>
      <c r="Q80" s="169"/>
      <c r="T80" s="169"/>
      <c r="U80" s="169"/>
      <c r="V80" s="169"/>
    </row>
    <row r="81" spans="1:22" s="170" customFormat="1" x14ac:dyDescent="0.15">
      <c r="A81" s="195"/>
      <c r="B81" s="389"/>
      <c r="C81" s="389"/>
      <c r="D81" s="389"/>
      <c r="E81" s="389"/>
      <c r="F81" s="389"/>
      <c r="G81" s="389"/>
      <c r="H81" s="389"/>
      <c r="I81" s="389"/>
      <c r="J81" s="389"/>
      <c r="K81" s="389"/>
      <c r="L81" s="389"/>
      <c r="M81" s="389"/>
      <c r="N81" s="169"/>
      <c r="O81" s="169"/>
      <c r="P81" s="169"/>
      <c r="Q81" s="169"/>
      <c r="T81" s="169"/>
      <c r="U81" s="169"/>
      <c r="V81" s="169"/>
    </row>
    <row r="82" spans="1:22" s="170" customFormat="1" x14ac:dyDescent="0.15">
      <c r="A82" s="195"/>
      <c r="B82" s="389"/>
      <c r="C82" s="389"/>
      <c r="D82" s="389"/>
      <c r="E82" s="389"/>
      <c r="F82" s="389"/>
      <c r="G82" s="389"/>
      <c r="H82" s="389"/>
      <c r="I82" s="389"/>
      <c r="J82" s="389"/>
      <c r="K82" s="389"/>
      <c r="L82" s="389"/>
      <c r="M82" s="389"/>
      <c r="N82" s="169"/>
      <c r="O82" s="169"/>
      <c r="P82" s="169"/>
      <c r="Q82" s="169"/>
      <c r="T82" s="169"/>
      <c r="U82" s="169"/>
      <c r="V82" s="169"/>
    </row>
    <row r="83" spans="1:22" s="170" customFormat="1" x14ac:dyDescent="0.15">
      <c r="A83" s="195"/>
      <c r="B83" s="389"/>
      <c r="C83" s="389"/>
      <c r="D83" s="423"/>
      <c r="E83" s="423"/>
      <c r="F83" s="389"/>
      <c r="G83" s="389"/>
      <c r="H83" s="389"/>
      <c r="I83" s="389"/>
      <c r="J83" s="389"/>
      <c r="K83" s="389"/>
      <c r="L83" s="389"/>
      <c r="M83" s="389"/>
      <c r="N83" s="183"/>
      <c r="O83" s="183"/>
      <c r="P83" s="183"/>
      <c r="Q83" s="183"/>
      <c r="T83" s="169"/>
      <c r="U83" s="169"/>
      <c r="V83" s="169"/>
    </row>
    <row r="84" spans="1:22" s="170" customFormat="1" x14ac:dyDescent="0.15">
      <c r="A84" s="195"/>
      <c r="B84" s="497" t="s">
        <v>614</v>
      </c>
      <c r="C84" s="497"/>
      <c r="D84" s="497"/>
      <c r="E84" s="497"/>
      <c r="F84" s="497"/>
      <c r="G84" s="168"/>
      <c r="H84" s="168"/>
      <c r="I84" s="497" t="s">
        <v>336</v>
      </c>
      <c r="J84" s="497"/>
      <c r="K84" s="497"/>
      <c r="L84" s="497"/>
      <c r="M84" s="497"/>
      <c r="N84" s="497"/>
      <c r="O84" s="497"/>
      <c r="P84" s="497"/>
      <c r="Q84" s="497"/>
      <c r="T84" s="169"/>
      <c r="U84" s="169"/>
      <c r="V84" s="169"/>
    </row>
    <row r="85" spans="1:22" s="170" customFormat="1" x14ac:dyDescent="0.15">
      <c r="A85" s="195"/>
      <c r="B85" s="493" t="s">
        <v>615</v>
      </c>
      <c r="C85" s="493"/>
      <c r="D85" s="493"/>
      <c r="E85" s="493"/>
      <c r="F85" s="493"/>
      <c r="G85" s="423"/>
      <c r="H85" s="423"/>
      <c r="I85" s="493" t="s">
        <v>337</v>
      </c>
      <c r="J85" s="493"/>
      <c r="K85" s="493"/>
      <c r="L85" s="493"/>
      <c r="M85" s="493"/>
      <c r="N85" s="493"/>
      <c r="O85" s="493"/>
      <c r="P85" s="493"/>
      <c r="Q85" s="493"/>
      <c r="T85" s="169"/>
      <c r="U85" s="169"/>
      <c r="V85" s="169"/>
    </row>
    <row r="86" spans="1:22" x14ac:dyDescent="0.2">
      <c r="A86" s="196"/>
      <c r="C86" s="395"/>
      <c r="F86" s="169"/>
      <c r="H86" s="169"/>
    </row>
  </sheetData>
  <autoFilter ref="A9:AF74" xr:uid="{00000000-0009-0000-0000-000003000000}"/>
  <mergeCells count="38">
    <mergeCell ref="X6:AD6"/>
    <mergeCell ref="AE6:AE7"/>
    <mergeCell ref="AF6:AF7"/>
    <mergeCell ref="S6:S7"/>
    <mergeCell ref="T6:T7"/>
    <mergeCell ref="U6:U7"/>
    <mergeCell ref="V6:V7"/>
    <mergeCell ref="W6:W7"/>
    <mergeCell ref="O6:O8"/>
    <mergeCell ref="P6:P8"/>
    <mergeCell ref="B1:Q1"/>
    <mergeCell ref="B2:Q2"/>
    <mergeCell ref="B6:B8"/>
    <mergeCell ref="C6:C8"/>
    <mergeCell ref="D6:D8"/>
    <mergeCell ref="E6:E8"/>
    <mergeCell ref="F6:F8"/>
    <mergeCell ref="Q6:Q8"/>
    <mergeCell ref="C4:D4"/>
    <mergeCell ref="J7:J8"/>
    <mergeCell ref="K7:K8"/>
    <mergeCell ref="L7:L8"/>
    <mergeCell ref="M7:M8"/>
    <mergeCell ref="G6:G8"/>
    <mergeCell ref="H6:H8"/>
    <mergeCell ref="I6:I8"/>
    <mergeCell ref="J6:N6"/>
    <mergeCell ref="N7:N8"/>
    <mergeCell ref="I77:Q77"/>
    <mergeCell ref="I79:Q79"/>
    <mergeCell ref="I84:Q84"/>
    <mergeCell ref="I85:Q85"/>
    <mergeCell ref="I78:M78"/>
    <mergeCell ref="B77:F77"/>
    <mergeCell ref="B78:F78"/>
    <mergeCell ref="B79:F79"/>
    <mergeCell ref="B84:F84"/>
    <mergeCell ref="B85:F85"/>
  </mergeCells>
  <pageMargins left="1" right="1" top="0.75" bottom="1.5" header="0.75" footer="0.25"/>
  <pageSetup paperSize="5" scale="65" orientation="landscape"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X203"/>
  <sheetViews>
    <sheetView view="pageBreakPreview" zoomScale="64" zoomScaleNormal="86" zoomScaleSheetLayoutView="64" workbookViewId="0">
      <selection activeCell="L30" sqref="L30"/>
    </sheetView>
  </sheetViews>
  <sheetFormatPr baseColWidth="10" defaultColWidth="8.83203125" defaultRowHeight="15" x14ac:dyDescent="0.2"/>
  <cols>
    <col min="1" max="1" width="5.33203125" customWidth="1"/>
    <col min="2" max="2" width="24.6640625" hidden="1" customWidth="1"/>
    <col min="3" max="3" width="19.5" style="29" customWidth="1"/>
    <col min="4" max="4" width="27.1640625" customWidth="1"/>
    <col min="5" max="5" width="17.5" hidden="1" customWidth="1"/>
    <col min="6" max="6" width="9.1640625" customWidth="1"/>
    <col min="7" max="10" width="9.1640625" hidden="1" customWidth="1"/>
    <col min="11" max="11" width="17.1640625" style="29" customWidth="1"/>
    <col min="12" max="12" width="9.1640625" customWidth="1"/>
    <col min="13" max="13" width="19.83203125" style="29" customWidth="1"/>
    <col min="14" max="14" width="10.1640625" customWidth="1"/>
    <col min="15" max="15" width="9.1640625" customWidth="1"/>
    <col min="16" max="16" width="14.83203125" customWidth="1"/>
    <col min="17" max="17" width="16.6640625" bestFit="1" customWidth="1"/>
    <col min="18" max="18" width="11.83203125" bestFit="1" customWidth="1"/>
    <col min="19" max="19" width="11.5" bestFit="1" customWidth="1"/>
    <col min="20" max="36" width="9.1640625" hidden="1" customWidth="1"/>
    <col min="37" max="37" width="10.5" customWidth="1"/>
    <col min="38" max="38" width="10.1640625" hidden="1" customWidth="1"/>
    <col min="39" max="41" width="9.1640625" hidden="1" customWidth="1"/>
    <col min="42" max="42" width="21.5" customWidth="1"/>
    <col min="43" max="43" width="11" hidden="1" customWidth="1"/>
    <col min="44" max="44" width="15.33203125" hidden="1" customWidth="1"/>
    <col min="45" max="45" width="7" hidden="1" customWidth="1"/>
    <col min="46" max="46" width="11.5" hidden="1" customWidth="1"/>
    <col min="47" max="47" width="12.5" customWidth="1"/>
    <col min="48" max="48" width="10.5" hidden="1" customWidth="1"/>
    <col min="49" max="50" width="0" hidden="1" customWidth="1"/>
  </cols>
  <sheetData>
    <row r="1" spans="1:50" ht="26" x14ac:dyDescent="0.3">
      <c r="A1" s="505" t="s">
        <v>323</v>
      </c>
      <c r="B1" s="505"/>
      <c r="C1" s="505"/>
      <c r="D1" s="505"/>
      <c r="E1" s="505"/>
      <c r="F1" s="505"/>
      <c r="G1" s="505"/>
      <c r="H1" s="505"/>
      <c r="I1" s="505"/>
      <c r="J1" s="505"/>
      <c r="K1" s="505"/>
      <c r="L1" s="505"/>
      <c r="M1" s="505"/>
      <c r="N1" s="505"/>
      <c r="O1" s="505"/>
      <c r="P1" s="505"/>
      <c r="Q1" s="505"/>
      <c r="R1" s="505"/>
      <c r="S1" s="505"/>
      <c r="T1" s="505"/>
      <c r="U1" s="505"/>
      <c r="V1" s="505"/>
      <c r="W1" s="505"/>
      <c r="X1" s="505"/>
      <c r="Y1" s="505"/>
      <c r="Z1" s="505"/>
      <c r="AA1" s="505"/>
      <c r="AB1" s="505"/>
      <c r="AC1" s="505"/>
      <c r="AD1" s="505"/>
      <c r="AE1" s="505"/>
      <c r="AF1" s="505"/>
      <c r="AG1" s="505"/>
      <c r="AH1" s="505"/>
      <c r="AI1" s="505"/>
      <c r="AJ1" s="505"/>
      <c r="AK1" s="505"/>
      <c r="AL1" s="505"/>
      <c r="AM1" s="505"/>
      <c r="AN1" s="505"/>
      <c r="AO1" s="505"/>
      <c r="AP1" s="505"/>
      <c r="AQ1" s="505"/>
      <c r="AR1" s="505"/>
      <c r="AS1" s="505"/>
      <c r="AT1" s="505"/>
      <c r="AU1" s="505"/>
      <c r="AV1" s="19"/>
      <c r="AW1" s="19"/>
      <c r="AX1" s="19"/>
    </row>
    <row r="2" spans="1:50" ht="21.75" customHeight="1" x14ac:dyDescent="0.3">
      <c r="A2" s="505" t="s">
        <v>324</v>
      </c>
      <c r="B2" s="505"/>
      <c r="C2" s="505"/>
      <c r="D2" s="505"/>
      <c r="E2" s="505"/>
      <c r="F2" s="505"/>
      <c r="G2" s="505"/>
      <c r="H2" s="505"/>
      <c r="I2" s="505"/>
      <c r="J2" s="505"/>
      <c r="K2" s="505"/>
      <c r="L2" s="505"/>
      <c r="M2" s="505"/>
      <c r="N2" s="505"/>
      <c r="O2" s="505"/>
      <c r="P2" s="505"/>
      <c r="Q2" s="505"/>
      <c r="R2" s="505"/>
      <c r="S2" s="505"/>
      <c r="T2" s="505"/>
      <c r="U2" s="505"/>
      <c r="V2" s="505"/>
      <c r="W2" s="505"/>
      <c r="X2" s="505"/>
      <c r="Y2" s="505"/>
      <c r="Z2" s="505"/>
      <c r="AA2" s="505"/>
      <c r="AB2" s="505"/>
      <c r="AC2" s="505"/>
      <c r="AD2" s="505"/>
      <c r="AE2" s="505"/>
      <c r="AF2" s="505"/>
      <c r="AG2" s="505"/>
      <c r="AH2" s="505"/>
      <c r="AI2" s="505"/>
      <c r="AJ2" s="505"/>
      <c r="AK2" s="505"/>
      <c r="AL2" s="505"/>
      <c r="AM2" s="505"/>
      <c r="AN2" s="505"/>
      <c r="AO2" s="505"/>
      <c r="AP2" s="505"/>
      <c r="AQ2" s="505"/>
      <c r="AR2" s="505"/>
      <c r="AS2" s="505"/>
      <c r="AT2" s="505"/>
      <c r="AU2" s="505"/>
      <c r="AV2" s="20"/>
      <c r="AW2" s="20"/>
      <c r="AX2" s="20"/>
    </row>
    <row r="3" spans="1:50" ht="10.5" customHeight="1" x14ac:dyDescent="0.3">
      <c r="A3" s="20"/>
      <c r="B3" s="20"/>
      <c r="C3" s="17"/>
      <c r="D3" s="20"/>
      <c r="E3" s="20"/>
      <c r="F3" s="20"/>
      <c r="G3" s="20"/>
      <c r="H3" s="20"/>
      <c r="I3" s="20"/>
      <c r="J3" s="20"/>
      <c r="K3" s="17"/>
      <c r="L3" s="20"/>
      <c r="M3" s="17"/>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row>
    <row r="4" spans="1:50" ht="26" x14ac:dyDescent="0.3">
      <c r="A4" s="30"/>
      <c r="B4" s="19"/>
      <c r="C4" s="16" t="s">
        <v>325</v>
      </c>
      <c r="D4" s="19"/>
      <c r="E4" s="19"/>
      <c r="F4" s="19"/>
      <c r="G4" s="19"/>
      <c r="H4" s="19"/>
      <c r="I4" s="19"/>
      <c r="J4" s="19"/>
      <c r="K4" s="16"/>
      <c r="L4" s="19"/>
      <c r="M4" s="16"/>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row>
    <row r="5" spans="1:50" x14ac:dyDescent="0.2">
      <c r="AQ5" s="1"/>
      <c r="AR5" s="1"/>
      <c r="AS5" s="1"/>
      <c r="AT5" s="1"/>
      <c r="AU5" s="1"/>
      <c r="AV5" s="1"/>
      <c r="AW5" s="1"/>
      <c r="AX5" s="1"/>
    </row>
    <row r="6" spans="1:50" ht="28.5" customHeight="1" x14ac:dyDescent="0.2">
      <c r="A6" s="506" t="s">
        <v>0</v>
      </c>
      <c r="B6" s="507" t="s">
        <v>1</v>
      </c>
      <c r="C6" s="508" t="s">
        <v>3</v>
      </c>
      <c r="D6" s="508" t="s">
        <v>2</v>
      </c>
      <c r="E6" s="508" t="s">
        <v>3</v>
      </c>
      <c r="F6" s="508" t="s">
        <v>4</v>
      </c>
      <c r="G6" s="508" t="s">
        <v>5</v>
      </c>
      <c r="H6" s="508"/>
      <c r="I6" s="508"/>
      <c r="J6" s="508"/>
      <c r="K6" s="509" t="s">
        <v>6</v>
      </c>
      <c r="L6" s="508" t="s">
        <v>7</v>
      </c>
      <c r="M6" s="508" t="s">
        <v>8</v>
      </c>
      <c r="N6" s="518" t="s">
        <v>21</v>
      </c>
      <c r="O6" s="508" t="s">
        <v>9</v>
      </c>
      <c r="P6" s="508"/>
      <c r="Q6" s="508"/>
      <c r="R6" s="508"/>
      <c r="S6" s="508"/>
      <c r="T6" s="508" t="s">
        <v>10</v>
      </c>
      <c r="U6" s="508"/>
      <c r="V6" s="508"/>
      <c r="W6" s="508" t="s">
        <v>11</v>
      </c>
      <c r="X6" s="508"/>
      <c r="Y6" s="508" t="s">
        <v>12</v>
      </c>
      <c r="Z6" s="508" t="s">
        <v>13</v>
      </c>
      <c r="AA6" s="508"/>
      <c r="AB6" s="508" t="s">
        <v>14</v>
      </c>
      <c r="AC6" s="508"/>
      <c r="AD6" s="508"/>
      <c r="AE6" s="508" t="s">
        <v>15</v>
      </c>
      <c r="AF6" s="508"/>
      <c r="AG6" s="506" t="s">
        <v>16</v>
      </c>
      <c r="AH6" s="518" t="s">
        <v>17</v>
      </c>
      <c r="AI6" s="518" t="s">
        <v>18</v>
      </c>
      <c r="AJ6" s="518" t="s">
        <v>19</v>
      </c>
      <c r="AK6" s="508" t="s">
        <v>20</v>
      </c>
      <c r="AL6" s="518" t="s">
        <v>21</v>
      </c>
      <c r="AM6" s="22" t="s">
        <v>22</v>
      </c>
      <c r="AN6" s="23"/>
      <c r="AO6" s="23"/>
      <c r="AP6" s="519" t="s">
        <v>322</v>
      </c>
      <c r="AQ6" s="512" t="s">
        <v>23</v>
      </c>
      <c r="AR6" s="512" t="s">
        <v>24</v>
      </c>
      <c r="AS6" s="512"/>
      <c r="AT6" s="512"/>
      <c r="AU6" s="513" t="s">
        <v>25</v>
      </c>
      <c r="AV6" s="516" t="s">
        <v>26</v>
      </c>
      <c r="AW6" s="516"/>
      <c r="AX6" s="516"/>
    </row>
    <row r="7" spans="1:50" ht="15" customHeight="1" x14ac:dyDescent="0.2">
      <c r="A7" s="506"/>
      <c r="B7" s="507"/>
      <c r="C7" s="508"/>
      <c r="D7" s="508"/>
      <c r="E7" s="508"/>
      <c r="F7" s="508"/>
      <c r="G7" s="517" t="s">
        <v>27</v>
      </c>
      <c r="H7" s="517" t="s">
        <v>28</v>
      </c>
      <c r="I7" s="517"/>
      <c r="J7" s="517" t="s">
        <v>29</v>
      </c>
      <c r="K7" s="510"/>
      <c r="L7" s="508"/>
      <c r="M7" s="508"/>
      <c r="N7" s="518"/>
      <c r="O7" s="517" t="s">
        <v>30</v>
      </c>
      <c r="P7" s="517" t="s">
        <v>31</v>
      </c>
      <c r="Q7" s="517" t="s">
        <v>32</v>
      </c>
      <c r="R7" s="517" t="s">
        <v>33</v>
      </c>
      <c r="S7" s="517" t="s">
        <v>34</v>
      </c>
      <c r="T7" s="508" t="s">
        <v>35</v>
      </c>
      <c r="U7" s="508" t="s">
        <v>36</v>
      </c>
      <c r="V7" s="508" t="s">
        <v>37</v>
      </c>
      <c r="W7" s="517" t="s">
        <v>38</v>
      </c>
      <c r="X7" s="517" t="s">
        <v>9</v>
      </c>
      <c r="Y7" s="508"/>
      <c r="Z7" s="508" t="s">
        <v>39</v>
      </c>
      <c r="AA7" s="508" t="s">
        <v>40</v>
      </c>
      <c r="AB7" s="508" t="s">
        <v>41</v>
      </c>
      <c r="AC7" s="508" t="s">
        <v>42</v>
      </c>
      <c r="AD7" s="508" t="s">
        <v>8</v>
      </c>
      <c r="AE7" s="517" t="s">
        <v>43</v>
      </c>
      <c r="AF7" s="517" t="s">
        <v>44</v>
      </c>
      <c r="AG7" s="506"/>
      <c r="AH7" s="518"/>
      <c r="AI7" s="518"/>
      <c r="AJ7" s="518"/>
      <c r="AK7" s="508"/>
      <c r="AL7" s="518"/>
      <c r="AM7" s="24" t="s">
        <v>45</v>
      </c>
      <c r="AN7" s="24" t="s">
        <v>46</v>
      </c>
      <c r="AO7" s="24" t="s">
        <v>47</v>
      </c>
      <c r="AP7" s="520"/>
      <c r="AQ7" s="512"/>
      <c r="AR7" s="512" t="s">
        <v>48</v>
      </c>
      <c r="AS7" s="528" t="s">
        <v>49</v>
      </c>
      <c r="AT7" s="528" t="s">
        <v>50</v>
      </c>
      <c r="AU7" s="514"/>
      <c r="AV7" s="512" t="s">
        <v>51</v>
      </c>
      <c r="AW7" s="522" t="s">
        <v>52</v>
      </c>
      <c r="AX7" s="523"/>
    </row>
    <row r="8" spans="1:50" ht="16" x14ac:dyDescent="0.2">
      <c r="A8" s="506"/>
      <c r="B8" s="507"/>
      <c r="C8" s="508"/>
      <c r="D8" s="508"/>
      <c r="E8" s="508"/>
      <c r="F8" s="508"/>
      <c r="G8" s="517"/>
      <c r="H8" s="2" t="s">
        <v>38</v>
      </c>
      <c r="I8" s="2" t="s">
        <v>9</v>
      </c>
      <c r="J8" s="517"/>
      <c r="K8" s="511"/>
      <c r="L8" s="508"/>
      <c r="M8" s="508"/>
      <c r="N8" s="518"/>
      <c r="O8" s="517"/>
      <c r="P8" s="517"/>
      <c r="Q8" s="517"/>
      <c r="R8" s="517"/>
      <c r="S8" s="517"/>
      <c r="T8" s="508"/>
      <c r="U8" s="508"/>
      <c r="V8" s="508"/>
      <c r="W8" s="517"/>
      <c r="X8" s="517"/>
      <c r="Y8" s="508"/>
      <c r="Z8" s="508"/>
      <c r="AA8" s="508"/>
      <c r="AB8" s="508"/>
      <c r="AC8" s="508"/>
      <c r="AD8" s="508"/>
      <c r="AE8" s="517"/>
      <c r="AF8" s="517"/>
      <c r="AG8" s="506"/>
      <c r="AH8" s="518"/>
      <c r="AI8" s="518"/>
      <c r="AJ8" s="518"/>
      <c r="AK8" s="508"/>
      <c r="AL8" s="518"/>
      <c r="AM8" s="25"/>
      <c r="AN8" s="25"/>
      <c r="AO8" s="25"/>
      <c r="AP8" s="521"/>
      <c r="AQ8" s="512"/>
      <c r="AR8" s="512"/>
      <c r="AS8" s="528"/>
      <c r="AT8" s="528"/>
      <c r="AU8" s="515"/>
      <c r="AV8" s="512"/>
      <c r="AW8" s="18" t="s">
        <v>53</v>
      </c>
      <c r="AX8" s="3" t="s">
        <v>54</v>
      </c>
    </row>
    <row r="9" spans="1:50" ht="15.75" customHeight="1" x14ac:dyDescent="0.2">
      <c r="A9" s="11">
        <v>1</v>
      </c>
      <c r="B9" s="11">
        <v>2</v>
      </c>
      <c r="C9" s="11">
        <v>2</v>
      </c>
      <c r="D9" s="11">
        <v>3</v>
      </c>
      <c r="E9" s="11">
        <v>4</v>
      </c>
      <c r="F9" s="11">
        <v>4</v>
      </c>
      <c r="G9" s="11">
        <v>6</v>
      </c>
      <c r="H9" s="11">
        <v>7</v>
      </c>
      <c r="I9" s="11">
        <v>8</v>
      </c>
      <c r="J9" s="11">
        <v>9</v>
      </c>
      <c r="K9" s="11">
        <v>5</v>
      </c>
      <c r="L9" s="11">
        <v>6</v>
      </c>
      <c r="M9" s="11">
        <v>7</v>
      </c>
      <c r="N9" s="11">
        <v>8</v>
      </c>
      <c r="O9" s="11">
        <v>9</v>
      </c>
      <c r="P9" s="11">
        <v>10</v>
      </c>
      <c r="Q9" s="11">
        <v>11</v>
      </c>
      <c r="R9" s="11">
        <v>12</v>
      </c>
      <c r="S9" s="11">
        <v>13</v>
      </c>
      <c r="T9" s="11">
        <v>18</v>
      </c>
      <c r="U9" s="11">
        <v>19</v>
      </c>
      <c r="V9" s="11">
        <v>20</v>
      </c>
      <c r="W9" s="11">
        <v>21</v>
      </c>
      <c r="X9" s="11">
        <v>22</v>
      </c>
      <c r="Y9" s="11">
        <v>23</v>
      </c>
      <c r="Z9" s="11">
        <v>24</v>
      </c>
      <c r="AA9" s="11">
        <v>25</v>
      </c>
      <c r="AB9" s="11">
        <v>26</v>
      </c>
      <c r="AC9" s="11">
        <v>27</v>
      </c>
      <c r="AD9" s="11">
        <v>28</v>
      </c>
      <c r="AE9" s="11">
        <v>29</v>
      </c>
      <c r="AF9" s="11">
        <v>30</v>
      </c>
      <c r="AG9" s="11">
        <v>31</v>
      </c>
      <c r="AH9" s="11">
        <v>32</v>
      </c>
      <c r="AI9" s="11">
        <v>33</v>
      </c>
      <c r="AJ9" s="11">
        <v>34</v>
      </c>
      <c r="AK9" s="11">
        <v>14</v>
      </c>
      <c r="AL9" s="11">
        <v>36</v>
      </c>
      <c r="AM9" s="11">
        <v>37</v>
      </c>
      <c r="AN9" s="11">
        <v>38</v>
      </c>
      <c r="AO9" s="11">
        <v>39</v>
      </c>
      <c r="AP9" s="11">
        <v>15</v>
      </c>
      <c r="AQ9" s="11">
        <v>41</v>
      </c>
      <c r="AR9" s="11">
        <v>42</v>
      </c>
      <c r="AS9" s="11">
        <v>43</v>
      </c>
      <c r="AT9" s="11">
        <v>44</v>
      </c>
      <c r="AU9" s="11">
        <v>16</v>
      </c>
      <c r="AV9" s="11">
        <v>46</v>
      </c>
      <c r="AW9" s="11">
        <v>47</v>
      </c>
      <c r="AX9" s="11">
        <v>48</v>
      </c>
    </row>
    <row r="10" spans="1:50" s="21" customFormat="1" hidden="1" x14ac:dyDescent="0.2">
      <c r="A10" s="32">
        <v>1</v>
      </c>
      <c r="B10" s="33" t="s">
        <v>55</v>
      </c>
      <c r="C10" s="34"/>
      <c r="D10" s="35"/>
      <c r="E10" s="35"/>
      <c r="F10" s="35"/>
      <c r="G10" s="35"/>
      <c r="H10" s="35"/>
      <c r="I10" s="35"/>
      <c r="J10" s="35"/>
      <c r="K10" s="34"/>
      <c r="L10" s="35"/>
      <c r="M10" s="34"/>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6">
        <f>AP15+AP147</f>
        <v>1108466050</v>
      </c>
      <c r="AQ10" s="35"/>
      <c r="AR10" s="35"/>
      <c r="AS10" s="35"/>
      <c r="AT10" s="35"/>
      <c r="AU10" s="35"/>
      <c r="AV10" s="5"/>
      <c r="AW10" s="5"/>
      <c r="AX10" s="5"/>
    </row>
    <row r="11" spans="1:50" hidden="1" x14ac:dyDescent="0.2">
      <c r="A11" s="37" t="s">
        <v>56</v>
      </c>
      <c r="B11" s="33" t="s">
        <v>57</v>
      </c>
      <c r="C11" s="83"/>
      <c r="D11" s="84"/>
      <c r="E11" s="84"/>
      <c r="F11" s="84"/>
      <c r="G11" s="84"/>
      <c r="H11" s="84"/>
      <c r="I11" s="84"/>
      <c r="J11" s="84"/>
      <c r="K11" s="34"/>
      <c r="L11" s="38"/>
      <c r="M11" s="34"/>
      <c r="N11" s="35"/>
      <c r="O11" s="38"/>
      <c r="P11" s="38"/>
      <c r="Q11" s="38"/>
      <c r="R11" s="38"/>
      <c r="S11" s="38"/>
      <c r="T11" s="38"/>
      <c r="U11" s="38"/>
      <c r="V11" s="38"/>
      <c r="W11" s="38"/>
      <c r="X11" s="38"/>
      <c r="Y11" s="38"/>
      <c r="Z11" s="38"/>
      <c r="AA11" s="38"/>
      <c r="AB11" s="38"/>
      <c r="AC11" s="38"/>
      <c r="AD11" s="38"/>
      <c r="AE11" s="38"/>
      <c r="AF11" s="38"/>
      <c r="AG11" s="38"/>
      <c r="AH11" s="38"/>
      <c r="AI11" s="38"/>
      <c r="AJ11" s="35"/>
      <c r="AK11" s="35"/>
      <c r="AL11" s="35"/>
      <c r="AM11" s="38"/>
      <c r="AN11" s="38"/>
      <c r="AO11" s="38"/>
      <c r="AP11" s="35"/>
      <c r="AQ11" s="38"/>
      <c r="AR11" s="35"/>
      <c r="AS11" s="35"/>
      <c r="AT11" s="35"/>
      <c r="AU11" s="35"/>
      <c r="AV11" s="4"/>
      <c r="AW11" s="4"/>
      <c r="AX11" s="4"/>
    </row>
    <row r="12" spans="1:50" hidden="1" x14ac:dyDescent="0.2">
      <c r="A12" s="37" t="s">
        <v>58</v>
      </c>
      <c r="B12" s="39" t="s">
        <v>57</v>
      </c>
      <c r="C12" s="83"/>
      <c r="D12" s="84"/>
      <c r="E12" s="84"/>
      <c r="F12" s="84"/>
      <c r="G12" s="84"/>
      <c r="H12" s="84"/>
      <c r="I12" s="84"/>
      <c r="J12" s="84"/>
      <c r="K12" s="34"/>
      <c r="L12" s="38"/>
      <c r="M12" s="34"/>
      <c r="N12" s="35"/>
      <c r="O12" s="38"/>
      <c r="P12" s="38"/>
      <c r="Q12" s="38"/>
      <c r="R12" s="38"/>
      <c r="S12" s="38"/>
      <c r="T12" s="38"/>
      <c r="U12" s="38"/>
      <c r="V12" s="38"/>
      <c r="W12" s="38"/>
      <c r="X12" s="38"/>
      <c r="Y12" s="38"/>
      <c r="Z12" s="38"/>
      <c r="AA12" s="38"/>
      <c r="AB12" s="38"/>
      <c r="AC12" s="38"/>
      <c r="AD12" s="38"/>
      <c r="AE12" s="38"/>
      <c r="AF12" s="38"/>
      <c r="AG12" s="38"/>
      <c r="AH12" s="38"/>
      <c r="AI12" s="38"/>
      <c r="AJ12" s="35"/>
      <c r="AK12" s="35"/>
      <c r="AL12" s="35"/>
      <c r="AM12" s="38"/>
      <c r="AN12" s="38"/>
      <c r="AO12" s="38"/>
      <c r="AP12" s="40">
        <v>0</v>
      </c>
      <c r="AQ12" s="38"/>
      <c r="AR12" s="35"/>
      <c r="AS12" s="35"/>
      <c r="AT12" s="35"/>
      <c r="AU12" s="35"/>
      <c r="AV12" s="4"/>
      <c r="AW12" s="4"/>
      <c r="AX12" s="4"/>
    </row>
    <row r="13" spans="1:50" hidden="1" x14ac:dyDescent="0.2">
      <c r="A13" s="37"/>
      <c r="B13" s="39" t="s">
        <v>59</v>
      </c>
      <c r="C13" s="83"/>
      <c r="D13" s="41" t="s">
        <v>60</v>
      </c>
      <c r="E13" s="84"/>
      <c r="F13" s="84"/>
      <c r="G13" s="84"/>
      <c r="H13" s="84"/>
      <c r="I13" s="84"/>
      <c r="J13" s="84"/>
      <c r="K13" s="34"/>
      <c r="L13" s="38"/>
      <c r="M13" s="34"/>
      <c r="N13" s="35"/>
      <c r="O13" s="38"/>
      <c r="P13" s="38"/>
      <c r="Q13" s="38"/>
      <c r="R13" s="38"/>
      <c r="S13" s="38"/>
      <c r="T13" s="38"/>
      <c r="U13" s="38"/>
      <c r="V13" s="38"/>
      <c r="W13" s="38"/>
      <c r="X13" s="38"/>
      <c r="Y13" s="38"/>
      <c r="Z13" s="38"/>
      <c r="AA13" s="38"/>
      <c r="AB13" s="38"/>
      <c r="AC13" s="38"/>
      <c r="AD13" s="38"/>
      <c r="AE13" s="38"/>
      <c r="AF13" s="38"/>
      <c r="AG13" s="38"/>
      <c r="AH13" s="38"/>
      <c r="AI13" s="38"/>
      <c r="AJ13" s="35"/>
      <c r="AK13" s="35"/>
      <c r="AL13" s="35"/>
      <c r="AM13" s="38"/>
      <c r="AN13" s="38"/>
      <c r="AO13" s="38"/>
      <c r="AP13" s="41" t="s">
        <v>60</v>
      </c>
      <c r="AQ13" s="38"/>
      <c r="AR13" s="35"/>
      <c r="AS13" s="35"/>
      <c r="AT13" s="35"/>
      <c r="AU13" s="35"/>
      <c r="AV13" s="4"/>
      <c r="AW13" s="4"/>
      <c r="AX13" s="4"/>
    </row>
    <row r="14" spans="1:50" x14ac:dyDescent="0.2">
      <c r="A14" s="42"/>
      <c r="B14" s="43"/>
      <c r="C14" s="44"/>
      <c r="D14" s="45"/>
      <c r="E14" s="45"/>
      <c r="F14" s="45"/>
      <c r="G14" s="45"/>
      <c r="H14" s="45"/>
      <c r="I14" s="45"/>
      <c r="J14" s="45"/>
      <c r="K14" s="44"/>
      <c r="L14" s="45"/>
      <c r="M14" s="44"/>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
      <c r="AW14" s="4"/>
      <c r="AX14" s="4"/>
    </row>
    <row r="15" spans="1:50" ht="18.75" customHeight="1" x14ac:dyDescent="0.2">
      <c r="A15" s="46" t="s">
        <v>61</v>
      </c>
      <c r="B15" s="47" t="s">
        <v>62</v>
      </c>
      <c r="C15" s="48"/>
      <c r="D15" s="47" t="s">
        <v>62</v>
      </c>
      <c r="E15" s="31"/>
      <c r="F15" s="31"/>
      <c r="G15" s="31"/>
      <c r="H15" s="31"/>
      <c r="I15" s="31"/>
      <c r="J15" s="31"/>
      <c r="K15" s="48"/>
      <c r="L15" s="31"/>
      <c r="M15" s="48"/>
      <c r="N15" s="49"/>
      <c r="O15" s="31"/>
      <c r="P15" s="31"/>
      <c r="Q15" s="31"/>
      <c r="R15" s="31"/>
      <c r="S15" s="31"/>
      <c r="T15" s="31"/>
      <c r="U15" s="31"/>
      <c r="V15" s="31"/>
      <c r="W15" s="31"/>
      <c r="X15" s="31"/>
      <c r="Y15" s="31"/>
      <c r="Z15" s="31"/>
      <c r="AA15" s="31"/>
      <c r="AB15" s="31"/>
      <c r="AC15" s="31"/>
      <c r="AD15" s="31"/>
      <c r="AE15" s="31"/>
      <c r="AF15" s="31"/>
      <c r="AG15" s="31"/>
      <c r="AH15" s="31"/>
      <c r="AI15" s="31"/>
      <c r="AJ15" s="49"/>
      <c r="AK15" s="49"/>
      <c r="AL15" s="49"/>
      <c r="AM15" s="31"/>
      <c r="AN15" s="31"/>
      <c r="AO15" s="31"/>
      <c r="AP15" s="50">
        <f>AP16+AP19+AP33+AP36+AP39+AP131+AP134+AP137+AP140+AP143</f>
        <v>231869250</v>
      </c>
      <c r="AQ15" s="31"/>
      <c r="AR15" s="31"/>
      <c r="AS15" s="31"/>
      <c r="AT15" s="31"/>
      <c r="AU15" s="31"/>
      <c r="AV15" s="7"/>
      <c r="AW15" s="6"/>
      <c r="AX15" s="6"/>
    </row>
    <row r="16" spans="1:50" ht="20.25" customHeight="1" x14ac:dyDescent="0.2">
      <c r="A16" s="46" t="s">
        <v>63</v>
      </c>
      <c r="B16" s="51" t="s">
        <v>64</v>
      </c>
      <c r="C16" s="52"/>
      <c r="D16" s="51" t="s">
        <v>64</v>
      </c>
      <c r="E16" s="53"/>
      <c r="F16" s="53"/>
      <c r="G16" s="54"/>
      <c r="H16" s="54"/>
      <c r="I16" s="54"/>
      <c r="J16" s="54"/>
      <c r="K16" s="52"/>
      <c r="L16" s="53"/>
      <c r="M16" s="52"/>
      <c r="N16" s="49"/>
      <c r="O16" s="53"/>
      <c r="P16" s="53"/>
      <c r="Q16" s="53"/>
      <c r="R16" s="53"/>
      <c r="S16" s="53"/>
      <c r="T16" s="54"/>
      <c r="U16" s="54"/>
      <c r="V16" s="54"/>
      <c r="W16" s="54"/>
      <c r="X16" s="54"/>
      <c r="Y16" s="54"/>
      <c r="Z16" s="54"/>
      <c r="AA16" s="54"/>
      <c r="AB16" s="54"/>
      <c r="AC16" s="54"/>
      <c r="AD16" s="54"/>
      <c r="AE16" s="54"/>
      <c r="AF16" s="54"/>
      <c r="AG16" s="54"/>
      <c r="AH16" s="54"/>
      <c r="AI16" s="54"/>
      <c r="AJ16" s="49"/>
      <c r="AK16" s="49"/>
      <c r="AL16" s="49"/>
      <c r="AM16" s="54"/>
      <c r="AN16" s="54"/>
      <c r="AO16" s="54"/>
      <c r="AP16" s="55">
        <v>0</v>
      </c>
      <c r="AQ16" s="53"/>
      <c r="AR16" s="53"/>
      <c r="AS16" s="53"/>
      <c r="AT16" s="53"/>
      <c r="AU16" s="53"/>
      <c r="AV16" s="9"/>
      <c r="AW16" s="8"/>
      <c r="AX16" s="8"/>
    </row>
    <row r="17" spans="1:50" x14ac:dyDescent="0.2">
      <c r="A17" s="46"/>
      <c r="B17" s="51" t="s">
        <v>65</v>
      </c>
      <c r="C17" s="52"/>
      <c r="D17" s="53"/>
      <c r="E17" s="53"/>
      <c r="F17" s="53"/>
      <c r="G17" s="54"/>
      <c r="H17" s="54"/>
      <c r="I17" s="54"/>
      <c r="J17" s="54"/>
      <c r="K17" s="52"/>
      <c r="L17" s="53"/>
      <c r="M17" s="52"/>
      <c r="N17" s="49"/>
      <c r="O17" s="53"/>
      <c r="P17" s="53"/>
      <c r="Q17" s="53"/>
      <c r="R17" s="53"/>
      <c r="S17" s="53"/>
      <c r="T17" s="54"/>
      <c r="U17" s="54"/>
      <c r="V17" s="54"/>
      <c r="W17" s="54"/>
      <c r="X17" s="54"/>
      <c r="Y17" s="54"/>
      <c r="Z17" s="54"/>
      <c r="AA17" s="54"/>
      <c r="AB17" s="54"/>
      <c r="AC17" s="54"/>
      <c r="AD17" s="54"/>
      <c r="AE17" s="54"/>
      <c r="AF17" s="54"/>
      <c r="AG17" s="54"/>
      <c r="AH17" s="54"/>
      <c r="AI17" s="54"/>
      <c r="AJ17" s="49"/>
      <c r="AK17" s="49"/>
      <c r="AL17" s="49"/>
      <c r="AM17" s="54"/>
      <c r="AN17" s="54"/>
      <c r="AO17" s="54"/>
      <c r="AP17" s="53"/>
      <c r="AQ17" s="53"/>
      <c r="AR17" s="53"/>
      <c r="AS17" s="53"/>
      <c r="AT17" s="53"/>
      <c r="AU17" s="53"/>
      <c r="AV17" s="9"/>
      <c r="AW17" s="8"/>
      <c r="AX17" s="8"/>
    </row>
    <row r="18" spans="1:50" x14ac:dyDescent="0.2">
      <c r="A18" s="46"/>
      <c r="B18" s="51"/>
      <c r="C18" s="52"/>
      <c r="D18" s="53"/>
      <c r="E18" s="53"/>
      <c r="F18" s="53"/>
      <c r="G18" s="54"/>
      <c r="H18" s="54"/>
      <c r="I18" s="54"/>
      <c r="J18" s="54"/>
      <c r="K18" s="52"/>
      <c r="L18" s="53"/>
      <c r="M18" s="52"/>
      <c r="N18" s="49"/>
      <c r="O18" s="53"/>
      <c r="P18" s="53"/>
      <c r="Q18" s="53"/>
      <c r="R18" s="53"/>
      <c r="S18" s="53"/>
      <c r="T18" s="54"/>
      <c r="U18" s="54"/>
      <c r="V18" s="54"/>
      <c r="W18" s="54"/>
      <c r="X18" s="54"/>
      <c r="Y18" s="54"/>
      <c r="Z18" s="54"/>
      <c r="AA18" s="54"/>
      <c r="AB18" s="54"/>
      <c r="AC18" s="54"/>
      <c r="AD18" s="54"/>
      <c r="AE18" s="54"/>
      <c r="AF18" s="54"/>
      <c r="AG18" s="54"/>
      <c r="AH18" s="54"/>
      <c r="AI18" s="54"/>
      <c r="AJ18" s="49"/>
      <c r="AK18" s="49"/>
      <c r="AL18" s="49"/>
      <c r="AM18" s="54"/>
      <c r="AN18" s="54"/>
      <c r="AO18" s="54"/>
      <c r="AP18" s="53"/>
      <c r="AQ18" s="53"/>
      <c r="AR18" s="53"/>
      <c r="AS18" s="53"/>
      <c r="AT18" s="53"/>
      <c r="AU18" s="53"/>
      <c r="AV18" s="9"/>
      <c r="AW18" s="8"/>
      <c r="AX18" s="8"/>
    </row>
    <row r="19" spans="1:50" ht="21.75" customHeight="1" x14ac:dyDescent="0.2">
      <c r="A19" s="46" t="s">
        <v>66</v>
      </c>
      <c r="B19" s="56" t="s">
        <v>67</v>
      </c>
      <c r="C19" s="48"/>
      <c r="D19" s="56" t="s">
        <v>67</v>
      </c>
      <c r="E19" s="31"/>
      <c r="F19" s="31"/>
      <c r="G19" s="31"/>
      <c r="H19" s="31"/>
      <c r="I19" s="31"/>
      <c r="J19" s="31"/>
      <c r="K19" s="48"/>
      <c r="L19" s="31"/>
      <c r="M19" s="48"/>
      <c r="N19" s="49"/>
      <c r="O19" s="31"/>
      <c r="P19" s="31"/>
      <c r="Q19" s="31"/>
      <c r="R19" s="31"/>
      <c r="S19" s="31"/>
      <c r="T19" s="31"/>
      <c r="U19" s="31"/>
      <c r="V19" s="31"/>
      <c r="W19" s="31"/>
      <c r="X19" s="31"/>
      <c r="Y19" s="31"/>
      <c r="Z19" s="31"/>
      <c r="AA19" s="31"/>
      <c r="AB19" s="31"/>
      <c r="AC19" s="31"/>
      <c r="AD19" s="31"/>
      <c r="AE19" s="31"/>
      <c r="AF19" s="31"/>
      <c r="AG19" s="31"/>
      <c r="AH19" s="31"/>
      <c r="AI19" s="31"/>
      <c r="AJ19" s="49"/>
      <c r="AK19" s="49"/>
      <c r="AL19" s="49"/>
      <c r="AM19" s="31"/>
      <c r="AN19" s="31"/>
      <c r="AO19" s="31"/>
      <c r="AP19" s="57">
        <f>SUM(AP20:AP30)</f>
        <v>170000000</v>
      </c>
      <c r="AQ19" s="31"/>
      <c r="AR19" s="31"/>
      <c r="AS19" s="31"/>
      <c r="AT19" s="31"/>
      <c r="AU19" s="31"/>
      <c r="AV19" s="7"/>
      <c r="AW19" s="6"/>
      <c r="AX19" s="6"/>
    </row>
    <row r="20" spans="1:50" ht="30" x14ac:dyDescent="0.2">
      <c r="A20" s="46"/>
      <c r="B20" s="56" t="s">
        <v>65</v>
      </c>
      <c r="C20" s="48" t="s">
        <v>69</v>
      </c>
      <c r="D20" s="31" t="s">
        <v>68</v>
      </c>
      <c r="E20" s="31" t="s">
        <v>69</v>
      </c>
      <c r="F20" s="31"/>
      <c r="G20" s="31"/>
      <c r="H20" s="31"/>
      <c r="I20" s="31"/>
      <c r="J20" s="31"/>
      <c r="K20" s="48" t="s">
        <v>70</v>
      </c>
      <c r="L20" s="48"/>
      <c r="M20" s="48" t="s">
        <v>71</v>
      </c>
      <c r="N20" s="48" t="s">
        <v>76</v>
      </c>
      <c r="O20" s="31"/>
      <c r="P20" s="58" t="s">
        <v>72</v>
      </c>
      <c r="Q20" s="31" t="s">
        <v>73</v>
      </c>
      <c r="R20" s="31" t="s">
        <v>74</v>
      </c>
      <c r="S20" s="59"/>
      <c r="T20" s="31"/>
      <c r="U20" s="31"/>
      <c r="V20" s="31"/>
      <c r="W20" s="31"/>
      <c r="X20" s="31"/>
      <c r="Y20" s="31"/>
      <c r="Z20" s="31"/>
      <c r="AA20" s="31"/>
      <c r="AB20" s="31"/>
      <c r="AC20" s="31"/>
      <c r="AD20" s="31"/>
      <c r="AE20" s="31"/>
      <c r="AF20" s="31"/>
      <c r="AG20" s="31"/>
      <c r="AH20" s="31"/>
      <c r="AI20" s="31"/>
      <c r="AJ20" s="60"/>
      <c r="AK20" s="48" t="s">
        <v>75</v>
      </c>
      <c r="AL20" s="48" t="s">
        <v>76</v>
      </c>
      <c r="AM20" s="31"/>
      <c r="AN20" s="31"/>
      <c r="AO20" s="31"/>
      <c r="AP20" s="61">
        <v>120000000</v>
      </c>
      <c r="AQ20" s="48" t="s">
        <v>77</v>
      </c>
      <c r="AR20" s="31" t="s">
        <v>78</v>
      </c>
      <c r="AS20" s="31"/>
      <c r="AT20" s="31" t="s">
        <v>79</v>
      </c>
      <c r="AU20" s="48" t="s">
        <v>77</v>
      </c>
      <c r="AV20" s="7" t="s">
        <v>78</v>
      </c>
      <c r="AW20" s="6"/>
      <c r="AX20" s="6"/>
    </row>
    <row r="21" spans="1:50" x14ac:dyDescent="0.2">
      <c r="A21" s="46"/>
      <c r="B21" s="56"/>
      <c r="C21" s="48" t="s">
        <v>81</v>
      </c>
      <c r="D21" s="31" t="s">
        <v>80</v>
      </c>
      <c r="E21" s="31" t="s">
        <v>81</v>
      </c>
      <c r="F21" s="31"/>
      <c r="G21" s="31"/>
      <c r="H21" s="31"/>
      <c r="I21" s="31"/>
      <c r="J21" s="31"/>
      <c r="K21" s="48" t="s">
        <v>82</v>
      </c>
      <c r="L21" s="48" t="s">
        <v>83</v>
      </c>
      <c r="M21" s="48" t="s">
        <v>71</v>
      </c>
      <c r="N21" s="48" t="s">
        <v>76</v>
      </c>
      <c r="O21" s="31"/>
      <c r="P21" s="58"/>
      <c r="Q21" s="58"/>
      <c r="R21" s="31" t="s">
        <v>84</v>
      </c>
      <c r="S21" s="59"/>
      <c r="T21" s="31"/>
      <c r="U21" s="31"/>
      <c r="V21" s="31"/>
      <c r="W21" s="31"/>
      <c r="X21" s="31"/>
      <c r="Y21" s="31"/>
      <c r="Z21" s="31"/>
      <c r="AA21" s="31"/>
      <c r="AB21" s="31"/>
      <c r="AC21" s="31"/>
      <c r="AD21" s="31"/>
      <c r="AE21" s="31"/>
      <c r="AF21" s="31"/>
      <c r="AG21" s="31"/>
      <c r="AH21" s="31"/>
      <c r="AI21" s="31"/>
      <c r="AJ21" s="60"/>
      <c r="AK21" s="48" t="s">
        <v>75</v>
      </c>
      <c r="AL21" s="48" t="s">
        <v>76</v>
      </c>
      <c r="AM21" s="31"/>
      <c r="AN21" s="31"/>
      <c r="AO21" s="31"/>
      <c r="AP21" s="61">
        <v>5000000</v>
      </c>
      <c r="AQ21" s="31"/>
      <c r="AR21" s="31"/>
      <c r="AS21" s="31"/>
      <c r="AT21" s="31"/>
      <c r="AU21" s="31"/>
      <c r="AV21" s="7"/>
      <c r="AW21" s="6"/>
      <c r="AX21" s="6"/>
    </row>
    <row r="22" spans="1:50" ht="30" x14ac:dyDescent="0.2">
      <c r="A22" s="46"/>
      <c r="B22" s="56"/>
      <c r="C22" s="48" t="s">
        <v>81</v>
      </c>
      <c r="D22" s="31" t="s">
        <v>80</v>
      </c>
      <c r="E22" s="31" t="s">
        <v>81</v>
      </c>
      <c r="F22" s="31"/>
      <c r="G22" s="31"/>
      <c r="H22" s="31"/>
      <c r="I22" s="31"/>
      <c r="J22" s="31"/>
      <c r="K22" s="48" t="s">
        <v>82</v>
      </c>
      <c r="L22" s="48" t="s">
        <v>83</v>
      </c>
      <c r="M22" s="48" t="s">
        <v>71</v>
      </c>
      <c r="N22" s="48" t="s">
        <v>76</v>
      </c>
      <c r="O22" s="31"/>
      <c r="P22" s="58" t="s">
        <v>85</v>
      </c>
      <c r="Q22" s="58" t="s">
        <v>86</v>
      </c>
      <c r="R22" s="31" t="s">
        <v>87</v>
      </c>
      <c r="S22" s="62" t="s">
        <v>88</v>
      </c>
      <c r="T22" s="31"/>
      <c r="U22" s="31"/>
      <c r="V22" s="31"/>
      <c r="W22" s="31"/>
      <c r="X22" s="31"/>
      <c r="Y22" s="31"/>
      <c r="Z22" s="31"/>
      <c r="AA22" s="31"/>
      <c r="AB22" s="31"/>
      <c r="AC22" s="31"/>
      <c r="AD22" s="31"/>
      <c r="AE22" s="31"/>
      <c r="AF22" s="31"/>
      <c r="AG22" s="31"/>
      <c r="AH22" s="31"/>
      <c r="AI22" s="31"/>
      <c r="AJ22" s="60"/>
      <c r="AK22" s="48" t="s">
        <v>75</v>
      </c>
      <c r="AL22" s="48" t="s">
        <v>76</v>
      </c>
      <c r="AM22" s="31"/>
      <c r="AN22" s="31"/>
      <c r="AO22" s="31"/>
      <c r="AP22" s="61">
        <v>5000000</v>
      </c>
      <c r="AQ22" s="48" t="s">
        <v>77</v>
      </c>
      <c r="AR22" s="31" t="s">
        <v>89</v>
      </c>
      <c r="AS22" s="31"/>
      <c r="AT22" s="31" t="s">
        <v>90</v>
      </c>
      <c r="AU22" s="48" t="s">
        <v>77</v>
      </c>
      <c r="AV22" s="7" t="s">
        <v>91</v>
      </c>
      <c r="AW22" s="6"/>
      <c r="AX22" s="6"/>
    </row>
    <row r="23" spans="1:50" x14ac:dyDescent="0.2">
      <c r="A23" s="46"/>
      <c r="B23" s="56"/>
      <c r="C23" s="48" t="s">
        <v>81</v>
      </c>
      <c r="D23" s="31" t="s">
        <v>80</v>
      </c>
      <c r="E23" s="31" t="s">
        <v>81</v>
      </c>
      <c r="F23" s="31"/>
      <c r="G23" s="31"/>
      <c r="H23" s="31"/>
      <c r="I23" s="31"/>
      <c r="J23" s="31"/>
      <c r="K23" s="48" t="s">
        <v>92</v>
      </c>
      <c r="L23" s="48" t="s">
        <v>83</v>
      </c>
      <c r="M23" s="48" t="s">
        <v>71</v>
      </c>
      <c r="N23" s="48"/>
      <c r="O23" s="31"/>
      <c r="P23" s="58"/>
      <c r="Q23" s="58"/>
      <c r="R23" s="31" t="s">
        <v>87</v>
      </c>
      <c r="S23" s="59"/>
      <c r="T23" s="31"/>
      <c r="U23" s="31"/>
      <c r="V23" s="31"/>
      <c r="W23" s="31"/>
      <c r="X23" s="31"/>
      <c r="Y23" s="31"/>
      <c r="Z23" s="31"/>
      <c r="AA23" s="31"/>
      <c r="AB23" s="31"/>
      <c r="AC23" s="31"/>
      <c r="AD23" s="31"/>
      <c r="AE23" s="31"/>
      <c r="AF23" s="31"/>
      <c r="AG23" s="31"/>
      <c r="AH23" s="31"/>
      <c r="AI23" s="31"/>
      <c r="AJ23" s="60"/>
      <c r="AK23" s="48" t="s">
        <v>75</v>
      </c>
      <c r="AL23" s="48"/>
      <c r="AM23" s="31"/>
      <c r="AN23" s="31"/>
      <c r="AO23" s="31"/>
      <c r="AP23" s="61">
        <v>5000000</v>
      </c>
      <c r="AQ23" s="31"/>
      <c r="AR23" s="31"/>
      <c r="AS23" s="31"/>
      <c r="AT23" s="31"/>
      <c r="AU23" s="31"/>
      <c r="AV23" s="7"/>
      <c r="AW23" s="6"/>
      <c r="AX23" s="6"/>
    </row>
    <row r="24" spans="1:50" x14ac:dyDescent="0.2">
      <c r="A24" s="46"/>
      <c r="B24" s="56"/>
      <c r="C24" s="48" t="s">
        <v>81</v>
      </c>
      <c r="D24" s="31" t="s">
        <v>80</v>
      </c>
      <c r="E24" s="31" t="s">
        <v>81</v>
      </c>
      <c r="F24" s="31"/>
      <c r="G24" s="31"/>
      <c r="H24" s="31"/>
      <c r="I24" s="31"/>
      <c r="J24" s="31"/>
      <c r="K24" s="48" t="s">
        <v>92</v>
      </c>
      <c r="L24" s="48" t="s">
        <v>83</v>
      </c>
      <c r="M24" s="48" t="s">
        <v>71</v>
      </c>
      <c r="N24" s="48" t="s">
        <v>76</v>
      </c>
      <c r="O24" s="31"/>
      <c r="P24" s="58"/>
      <c r="Q24" s="58"/>
      <c r="R24" s="31" t="s">
        <v>93</v>
      </c>
      <c r="S24" s="59"/>
      <c r="T24" s="31"/>
      <c r="U24" s="31"/>
      <c r="V24" s="31"/>
      <c r="W24" s="31"/>
      <c r="X24" s="31"/>
      <c r="Y24" s="31"/>
      <c r="Z24" s="31"/>
      <c r="AA24" s="31"/>
      <c r="AB24" s="31"/>
      <c r="AC24" s="31"/>
      <c r="AD24" s="31"/>
      <c r="AE24" s="31"/>
      <c r="AF24" s="31"/>
      <c r="AG24" s="31"/>
      <c r="AH24" s="31"/>
      <c r="AI24" s="31"/>
      <c r="AJ24" s="60"/>
      <c r="AK24" s="48" t="s">
        <v>75</v>
      </c>
      <c r="AL24" s="48" t="s">
        <v>76</v>
      </c>
      <c r="AM24" s="31"/>
      <c r="AN24" s="31"/>
      <c r="AO24" s="31"/>
      <c r="AP24" s="61">
        <v>5000000</v>
      </c>
      <c r="AQ24" s="31"/>
      <c r="AR24" s="31"/>
      <c r="AS24" s="31"/>
      <c r="AT24" s="31"/>
      <c r="AU24" s="31"/>
      <c r="AV24" s="7"/>
      <c r="AW24" s="6"/>
      <c r="AX24" s="6"/>
    </row>
    <row r="25" spans="1:50" x14ac:dyDescent="0.2">
      <c r="A25" s="46"/>
      <c r="B25" s="56"/>
      <c r="C25" s="48" t="s">
        <v>81</v>
      </c>
      <c r="D25" s="31" t="s">
        <v>80</v>
      </c>
      <c r="E25" s="31" t="s">
        <v>81</v>
      </c>
      <c r="F25" s="31"/>
      <c r="G25" s="31"/>
      <c r="H25" s="31"/>
      <c r="I25" s="31"/>
      <c r="J25" s="31"/>
      <c r="K25" s="48" t="s">
        <v>92</v>
      </c>
      <c r="L25" s="48" t="s">
        <v>83</v>
      </c>
      <c r="M25" s="48" t="s">
        <v>71</v>
      </c>
      <c r="N25" s="48" t="s">
        <v>76</v>
      </c>
      <c r="O25" s="31"/>
      <c r="P25" s="58" t="s">
        <v>94</v>
      </c>
      <c r="Q25" s="31" t="s">
        <v>95</v>
      </c>
      <c r="R25" s="31" t="s">
        <v>96</v>
      </c>
      <c r="S25" s="59"/>
      <c r="T25" s="31"/>
      <c r="U25" s="31"/>
      <c r="V25" s="31"/>
      <c r="W25" s="31"/>
      <c r="X25" s="31"/>
      <c r="Y25" s="31"/>
      <c r="Z25" s="31"/>
      <c r="AA25" s="31"/>
      <c r="AB25" s="31"/>
      <c r="AC25" s="31"/>
      <c r="AD25" s="31"/>
      <c r="AE25" s="31"/>
      <c r="AF25" s="31"/>
      <c r="AG25" s="31"/>
      <c r="AH25" s="31"/>
      <c r="AI25" s="31"/>
      <c r="AJ25" s="60"/>
      <c r="AK25" s="48" t="s">
        <v>75</v>
      </c>
      <c r="AL25" s="48" t="s">
        <v>76</v>
      </c>
      <c r="AM25" s="31"/>
      <c r="AN25" s="31"/>
      <c r="AO25" s="31"/>
      <c r="AP25" s="61">
        <v>5000000</v>
      </c>
      <c r="AQ25" s="31"/>
      <c r="AR25" s="31"/>
      <c r="AS25" s="31"/>
      <c r="AT25" s="31"/>
      <c r="AU25" s="31"/>
      <c r="AV25" s="7"/>
      <c r="AW25" s="6"/>
      <c r="AX25" s="6"/>
    </row>
    <row r="26" spans="1:50" ht="30" x14ac:dyDescent="0.2">
      <c r="A26" s="46"/>
      <c r="B26" s="56"/>
      <c r="C26" s="48" t="s">
        <v>81</v>
      </c>
      <c r="D26" s="31" t="s">
        <v>80</v>
      </c>
      <c r="E26" s="31" t="s">
        <v>81</v>
      </c>
      <c r="F26" s="31"/>
      <c r="G26" s="31"/>
      <c r="H26" s="31"/>
      <c r="I26" s="31"/>
      <c r="J26" s="31"/>
      <c r="K26" s="48" t="s">
        <v>92</v>
      </c>
      <c r="L26" s="48" t="s">
        <v>83</v>
      </c>
      <c r="M26" s="48" t="s">
        <v>71</v>
      </c>
      <c r="N26" s="48" t="s">
        <v>76</v>
      </c>
      <c r="O26" s="31"/>
      <c r="P26" s="58" t="s">
        <v>97</v>
      </c>
      <c r="Q26" s="31" t="s">
        <v>98</v>
      </c>
      <c r="R26" s="31" t="s">
        <v>87</v>
      </c>
      <c r="S26" s="59"/>
      <c r="T26" s="31"/>
      <c r="U26" s="31"/>
      <c r="V26" s="31"/>
      <c r="W26" s="31"/>
      <c r="X26" s="31"/>
      <c r="Y26" s="31"/>
      <c r="Z26" s="31"/>
      <c r="AA26" s="31"/>
      <c r="AB26" s="31"/>
      <c r="AC26" s="31"/>
      <c r="AD26" s="31"/>
      <c r="AE26" s="31"/>
      <c r="AF26" s="31"/>
      <c r="AG26" s="31"/>
      <c r="AH26" s="31"/>
      <c r="AI26" s="31"/>
      <c r="AJ26" s="60"/>
      <c r="AK26" s="48" t="s">
        <v>75</v>
      </c>
      <c r="AL26" s="48" t="s">
        <v>76</v>
      </c>
      <c r="AM26" s="31"/>
      <c r="AN26" s="31"/>
      <c r="AO26" s="31"/>
      <c r="AP26" s="61">
        <v>5000000</v>
      </c>
      <c r="AQ26" s="31"/>
      <c r="AR26" s="31"/>
      <c r="AS26" s="31"/>
      <c r="AT26" s="31"/>
      <c r="AU26" s="31"/>
      <c r="AV26" s="7"/>
      <c r="AW26" s="6"/>
      <c r="AX26" s="6"/>
    </row>
    <row r="27" spans="1:50" ht="30" x14ac:dyDescent="0.2">
      <c r="A27" s="46"/>
      <c r="B27" s="56"/>
      <c r="C27" s="48" t="s">
        <v>81</v>
      </c>
      <c r="D27" s="31" t="s">
        <v>80</v>
      </c>
      <c r="E27" s="31" t="s">
        <v>81</v>
      </c>
      <c r="F27" s="31"/>
      <c r="G27" s="31"/>
      <c r="H27" s="31"/>
      <c r="I27" s="31"/>
      <c r="J27" s="31"/>
      <c r="K27" s="48" t="s">
        <v>92</v>
      </c>
      <c r="L27" s="48" t="s">
        <v>83</v>
      </c>
      <c r="M27" s="48" t="s">
        <v>71</v>
      </c>
      <c r="N27" s="48" t="s">
        <v>76</v>
      </c>
      <c r="O27" s="31"/>
      <c r="P27" s="58" t="s">
        <v>99</v>
      </c>
      <c r="Q27" s="31" t="s">
        <v>100</v>
      </c>
      <c r="R27" s="31" t="s">
        <v>101</v>
      </c>
      <c r="S27" s="31"/>
      <c r="T27" s="31"/>
      <c r="U27" s="31"/>
      <c r="V27" s="31"/>
      <c r="W27" s="31"/>
      <c r="X27" s="31"/>
      <c r="Y27" s="31"/>
      <c r="Z27" s="31"/>
      <c r="AA27" s="31"/>
      <c r="AB27" s="31"/>
      <c r="AC27" s="31"/>
      <c r="AD27" s="31"/>
      <c r="AE27" s="31"/>
      <c r="AF27" s="31"/>
      <c r="AG27" s="31"/>
      <c r="AH27" s="31"/>
      <c r="AI27" s="31"/>
      <c r="AJ27" s="60"/>
      <c r="AK27" s="48" t="s">
        <v>75</v>
      </c>
      <c r="AL27" s="48" t="s">
        <v>76</v>
      </c>
      <c r="AM27" s="31"/>
      <c r="AN27" s="31"/>
      <c r="AO27" s="31"/>
      <c r="AP27" s="61">
        <v>5000000</v>
      </c>
      <c r="AQ27" s="48" t="s">
        <v>77</v>
      </c>
      <c r="AR27" s="31" t="s">
        <v>102</v>
      </c>
      <c r="AS27" s="31" t="s">
        <v>103</v>
      </c>
      <c r="AT27" s="31" t="s">
        <v>90</v>
      </c>
      <c r="AU27" s="48" t="s">
        <v>77</v>
      </c>
      <c r="AV27" s="7" t="s">
        <v>102</v>
      </c>
      <c r="AW27" s="6"/>
      <c r="AX27" s="6"/>
    </row>
    <row r="28" spans="1:50" ht="30" x14ac:dyDescent="0.2">
      <c r="A28" s="46"/>
      <c r="B28" s="56"/>
      <c r="C28" s="48" t="s">
        <v>81</v>
      </c>
      <c r="D28" s="31" t="s">
        <v>80</v>
      </c>
      <c r="E28" s="31" t="s">
        <v>81</v>
      </c>
      <c r="F28" s="31"/>
      <c r="G28" s="31"/>
      <c r="H28" s="31"/>
      <c r="I28" s="31"/>
      <c r="J28" s="31"/>
      <c r="K28" s="48" t="s">
        <v>92</v>
      </c>
      <c r="L28" s="48" t="s">
        <v>83</v>
      </c>
      <c r="M28" s="48" t="s">
        <v>71</v>
      </c>
      <c r="N28" s="48" t="s">
        <v>76</v>
      </c>
      <c r="O28" s="31"/>
      <c r="P28" s="58" t="s">
        <v>104</v>
      </c>
      <c r="Q28" s="31" t="s">
        <v>105</v>
      </c>
      <c r="R28" s="31" t="s">
        <v>106</v>
      </c>
      <c r="S28" s="31" t="s">
        <v>107</v>
      </c>
      <c r="T28" s="31"/>
      <c r="U28" s="31"/>
      <c r="V28" s="31"/>
      <c r="W28" s="31"/>
      <c r="X28" s="31"/>
      <c r="Y28" s="31"/>
      <c r="Z28" s="31"/>
      <c r="AA28" s="31"/>
      <c r="AB28" s="31"/>
      <c r="AC28" s="31"/>
      <c r="AD28" s="31"/>
      <c r="AE28" s="31"/>
      <c r="AF28" s="31"/>
      <c r="AG28" s="31"/>
      <c r="AH28" s="31"/>
      <c r="AI28" s="31"/>
      <c r="AJ28" s="60"/>
      <c r="AK28" s="48" t="s">
        <v>75</v>
      </c>
      <c r="AL28" s="48" t="s">
        <v>76</v>
      </c>
      <c r="AM28" s="31"/>
      <c r="AN28" s="31"/>
      <c r="AO28" s="31"/>
      <c r="AP28" s="61">
        <v>5000000</v>
      </c>
      <c r="AQ28" s="48" t="s">
        <v>77</v>
      </c>
      <c r="AR28" s="31" t="s">
        <v>108</v>
      </c>
      <c r="AS28" s="31" t="s">
        <v>103</v>
      </c>
      <c r="AT28" s="31" t="s">
        <v>108</v>
      </c>
      <c r="AU28" s="48" t="s">
        <v>77</v>
      </c>
      <c r="AV28" s="7" t="s">
        <v>108</v>
      </c>
      <c r="AW28" s="6"/>
      <c r="AX28" s="6"/>
    </row>
    <row r="29" spans="1:50" ht="30" x14ac:dyDescent="0.2">
      <c r="A29" s="46"/>
      <c r="B29" s="56"/>
      <c r="C29" s="48" t="s">
        <v>81</v>
      </c>
      <c r="D29" s="31" t="s">
        <v>80</v>
      </c>
      <c r="E29" s="31" t="s">
        <v>81</v>
      </c>
      <c r="F29" s="31"/>
      <c r="G29" s="31"/>
      <c r="H29" s="31"/>
      <c r="I29" s="31"/>
      <c r="J29" s="31"/>
      <c r="K29" s="48" t="s">
        <v>92</v>
      </c>
      <c r="L29" s="48" t="s">
        <v>109</v>
      </c>
      <c r="M29" s="48" t="s">
        <v>71</v>
      </c>
      <c r="N29" s="48" t="s">
        <v>76</v>
      </c>
      <c r="O29" s="31"/>
      <c r="P29" s="58" t="s">
        <v>110</v>
      </c>
      <c r="Q29" s="31" t="s">
        <v>107</v>
      </c>
      <c r="R29" s="31" t="s">
        <v>111</v>
      </c>
      <c r="S29" s="31" t="s">
        <v>112</v>
      </c>
      <c r="T29" s="31"/>
      <c r="U29" s="31"/>
      <c r="V29" s="31"/>
      <c r="W29" s="31"/>
      <c r="X29" s="31"/>
      <c r="Y29" s="31"/>
      <c r="Z29" s="31"/>
      <c r="AA29" s="31"/>
      <c r="AB29" s="31"/>
      <c r="AC29" s="31"/>
      <c r="AD29" s="31"/>
      <c r="AE29" s="31"/>
      <c r="AF29" s="31"/>
      <c r="AG29" s="31"/>
      <c r="AH29" s="31"/>
      <c r="AI29" s="31"/>
      <c r="AJ29" s="60"/>
      <c r="AK29" s="48" t="s">
        <v>75</v>
      </c>
      <c r="AL29" s="48" t="s">
        <v>76</v>
      </c>
      <c r="AM29" s="31"/>
      <c r="AN29" s="31"/>
      <c r="AO29" s="31"/>
      <c r="AP29" s="61">
        <v>5000000</v>
      </c>
      <c r="AQ29" s="31"/>
      <c r="AR29" s="31"/>
      <c r="AS29" s="31"/>
      <c r="AT29" s="31"/>
      <c r="AU29" s="31"/>
      <c r="AV29" s="7"/>
      <c r="AW29" s="6"/>
      <c r="AX29" s="6"/>
    </row>
    <row r="30" spans="1:50" ht="30" x14ac:dyDescent="0.2">
      <c r="A30" s="46"/>
      <c r="B30" s="56"/>
      <c r="C30" s="48" t="s">
        <v>81</v>
      </c>
      <c r="D30" s="31" t="s">
        <v>80</v>
      </c>
      <c r="E30" s="31" t="s">
        <v>81</v>
      </c>
      <c r="F30" s="31"/>
      <c r="G30" s="31"/>
      <c r="H30" s="31"/>
      <c r="I30" s="31"/>
      <c r="J30" s="31"/>
      <c r="K30" s="48" t="s">
        <v>92</v>
      </c>
      <c r="L30" s="48" t="s">
        <v>83</v>
      </c>
      <c r="M30" s="48" t="s">
        <v>71</v>
      </c>
      <c r="N30" s="48" t="s">
        <v>76</v>
      </c>
      <c r="O30" s="31"/>
      <c r="P30" s="58" t="s">
        <v>113</v>
      </c>
      <c r="Q30" s="31" t="s">
        <v>114</v>
      </c>
      <c r="R30" s="31" t="s">
        <v>115</v>
      </c>
      <c r="S30" s="31" t="s">
        <v>116</v>
      </c>
      <c r="T30" s="31"/>
      <c r="U30" s="31"/>
      <c r="V30" s="31"/>
      <c r="W30" s="31"/>
      <c r="X30" s="31"/>
      <c r="Y30" s="31"/>
      <c r="Z30" s="31"/>
      <c r="AA30" s="31"/>
      <c r="AB30" s="31"/>
      <c r="AC30" s="31"/>
      <c r="AD30" s="31"/>
      <c r="AE30" s="31"/>
      <c r="AF30" s="31"/>
      <c r="AG30" s="31"/>
      <c r="AH30" s="31"/>
      <c r="AI30" s="31"/>
      <c r="AJ30" s="60"/>
      <c r="AK30" s="48" t="s">
        <v>75</v>
      </c>
      <c r="AL30" s="48" t="s">
        <v>76</v>
      </c>
      <c r="AM30" s="31"/>
      <c r="AN30" s="31"/>
      <c r="AO30" s="31"/>
      <c r="AP30" s="61">
        <v>5000000</v>
      </c>
      <c r="AQ30" s="48" t="s">
        <v>77</v>
      </c>
      <c r="AR30" s="31" t="s">
        <v>117</v>
      </c>
      <c r="AS30" s="31" t="s">
        <v>103</v>
      </c>
      <c r="AT30" s="31" t="s">
        <v>117</v>
      </c>
      <c r="AU30" s="48" t="s">
        <v>77</v>
      </c>
      <c r="AV30" s="7" t="s">
        <v>117</v>
      </c>
      <c r="AW30" s="6"/>
      <c r="AX30" s="6"/>
    </row>
    <row r="31" spans="1:50" x14ac:dyDescent="0.2">
      <c r="A31" s="46"/>
      <c r="B31" s="51"/>
      <c r="C31" s="52"/>
      <c r="D31" s="53"/>
      <c r="E31" s="53"/>
      <c r="F31" s="53"/>
      <c r="G31" s="54"/>
      <c r="H31" s="54"/>
      <c r="I31" s="54"/>
      <c r="J31" s="54"/>
      <c r="K31" s="52"/>
      <c r="L31" s="53"/>
      <c r="M31" s="52"/>
      <c r="N31" s="49"/>
      <c r="O31" s="53"/>
      <c r="P31" s="53"/>
      <c r="Q31" s="53"/>
      <c r="R31" s="53"/>
      <c r="S31" s="53"/>
      <c r="T31" s="54"/>
      <c r="U31" s="54"/>
      <c r="V31" s="54"/>
      <c r="W31" s="54"/>
      <c r="X31" s="54"/>
      <c r="Y31" s="54"/>
      <c r="Z31" s="54"/>
      <c r="AA31" s="54"/>
      <c r="AB31" s="54"/>
      <c r="AC31" s="54"/>
      <c r="AD31" s="54"/>
      <c r="AE31" s="54"/>
      <c r="AF31" s="54"/>
      <c r="AG31" s="54"/>
      <c r="AH31" s="54"/>
      <c r="AI31" s="54"/>
      <c r="AJ31" s="60"/>
      <c r="AK31" s="49"/>
      <c r="AL31" s="49"/>
      <c r="AM31" s="54"/>
      <c r="AN31" s="54"/>
      <c r="AO31" s="54"/>
      <c r="AP31" s="53"/>
      <c r="AQ31" s="53"/>
      <c r="AR31" s="53"/>
      <c r="AS31" s="53"/>
      <c r="AT31" s="53"/>
      <c r="AU31" s="53"/>
      <c r="AV31" s="9"/>
      <c r="AW31" s="8"/>
      <c r="AX31" s="8"/>
    </row>
    <row r="32" spans="1:50" x14ac:dyDescent="0.2">
      <c r="A32" s="46"/>
      <c r="B32" s="51"/>
      <c r="C32" s="52"/>
      <c r="D32" s="53"/>
      <c r="E32" s="53"/>
      <c r="F32" s="53"/>
      <c r="G32" s="54"/>
      <c r="H32" s="54"/>
      <c r="I32" s="54"/>
      <c r="J32" s="54"/>
      <c r="K32" s="52"/>
      <c r="L32" s="53"/>
      <c r="M32" s="52"/>
      <c r="N32" s="49"/>
      <c r="O32" s="53"/>
      <c r="P32" s="53"/>
      <c r="Q32" s="53"/>
      <c r="R32" s="53"/>
      <c r="S32" s="53"/>
      <c r="T32" s="54"/>
      <c r="U32" s="54"/>
      <c r="V32" s="54"/>
      <c r="W32" s="54"/>
      <c r="X32" s="54"/>
      <c r="Y32" s="54"/>
      <c r="Z32" s="54"/>
      <c r="AA32" s="54"/>
      <c r="AB32" s="54"/>
      <c r="AC32" s="54"/>
      <c r="AD32" s="54"/>
      <c r="AE32" s="54"/>
      <c r="AF32" s="54"/>
      <c r="AG32" s="54"/>
      <c r="AH32" s="54"/>
      <c r="AI32" s="54"/>
      <c r="AJ32" s="60"/>
      <c r="AK32" s="49"/>
      <c r="AL32" s="49"/>
      <c r="AM32" s="54"/>
      <c r="AN32" s="54"/>
      <c r="AO32" s="54"/>
      <c r="AP32" s="53"/>
      <c r="AQ32" s="53"/>
      <c r="AR32" s="53"/>
      <c r="AS32" s="53"/>
      <c r="AT32" s="53"/>
      <c r="AU32" s="53"/>
      <c r="AV32" s="9"/>
      <c r="AW32" s="8"/>
      <c r="AX32" s="8"/>
    </row>
    <row r="33" spans="1:50" x14ac:dyDescent="0.2">
      <c r="A33" s="46" t="s">
        <v>118</v>
      </c>
      <c r="B33" s="51" t="s">
        <v>119</v>
      </c>
      <c r="C33" s="52"/>
      <c r="D33" s="51" t="s">
        <v>119</v>
      </c>
      <c r="E33" s="53"/>
      <c r="F33" s="53"/>
      <c r="G33" s="54"/>
      <c r="H33" s="54"/>
      <c r="I33" s="54"/>
      <c r="J33" s="54"/>
      <c r="K33" s="52"/>
      <c r="L33" s="53"/>
      <c r="M33" s="52"/>
      <c r="N33" s="49"/>
      <c r="O33" s="53"/>
      <c r="P33" s="53"/>
      <c r="Q33" s="53"/>
      <c r="R33" s="53"/>
      <c r="S33" s="53"/>
      <c r="T33" s="54"/>
      <c r="U33" s="54"/>
      <c r="V33" s="54"/>
      <c r="W33" s="54"/>
      <c r="X33" s="54"/>
      <c r="Y33" s="54"/>
      <c r="Z33" s="54"/>
      <c r="AA33" s="54"/>
      <c r="AB33" s="54"/>
      <c r="AC33" s="54"/>
      <c r="AD33" s="54"/>
      <c r="AE33" s="54"/>
      <c r="AF33" s="54"/>
      <c r="AG33" s="54"/>
      <c r="AH33" s="54"/>
      <c r="AI33" s="54"/>
      <c r="AJ33" s="63"/>
      <c r="AK33" s="49"/>
      <c r="AL33" s="49"/>
      <c r="AM33" s="54"/>
      <c r="AN33" s="54"/>
      <c r="AO33" s="54"/>
      <c r="AP33" s="55">
        <v>0</v>
      </c>
      <c r="AQ33" s="53"/>
      <c r="AR33" s="53"/>
      <c r="AS33" s="53"/>
      <c r="AT33" s="53"/>
      <c r="AU33" s="53"/>
      <c r="AV33" s="9"/>
      <c r="AW33" s="8"/>
      <c r="AX33" s="8"/>
    </row>
    <row r="34" spans="1:50" x14ac:dyDescent="0.2">
      <c r="A34" s="46"/>
      <c r="B34" s="51" t="s">
        <v>65</v>
      </c>
      <c r="C34" s="52"/>
      <c r="D34" s="64"/>
      <c r="E34" s="53"/>
      <c r="F34" s="524" t="s">
        <v>60</v>
      </c>
      <c r="G34" s="525"/>
      <c r="H34" s="525"/>
      <c r="I34" s="525"/>
      <c r="J34" s="525"/>
      <c r="K34" s="525"/>
      <c r="L34" s="525"/>
      <c r="M34" s="525"/>
      <c r="N34" s="525"/>
      <c r="O34" s="526"/>
      <c r="P34" s="53"/>
      <c r="Q34" s="53"/>
      <c r="R34" s="53"/>
      <c r="S34" s="53"/>
      <c r="T34" s="54"/>
      <c r="U34" s="54"/>
      <c r="V34" s="54"/>
      <c r="W34" s="54"/>
      <c r="X34" s="54"/>
      <c r="Y34" s="54"/>
      <c r="Z34" s="54"/>
      <c r="AA34" s="54"/>
      <c r="AB34" s="54"/>
      <c r="AC34" s="54"/>
      <c r="AD34" s="54"/>
      <c r="AE34" s="54"/>
      <c r="AF34" s="54"/>
      <c r="AG34" s="54"/>
      <c r="AH34" s="54"/>
      <c r="AI34" s="54"/>
      <c r="AJ34" s="63"/>
      <c r="AK34" s="49"/>
      <c r="AL34" s="49"/>
      <c r="AM34" s="54"/>
      <c r="AN34" s="54"/>
      <c r="AO34" s="54"/>
      <c r="AP34" s="53"/>
      <c r="AQ34" s="53"/>
      <c r="AR34" s="53"/>
      <c r="AS34" s="53"/>
      <c r="AT34" s="53"/>
      <c r="AU34" s="53"/>
      <c r="AV34" s="9"/>
      <c r="AW34" s="8"/>
      <c r="AX34" s="8"/>
    </row>
    <row r="35" spans="1:50" x14ac:dyDescent="0.2">
      <c r="A35" s="46"/>
      <c r="B35" s="51"/>
      <c r="C35" s="52"/>
      <c r="D35" s="53"/>
      <c r="E35" s="53"/>
      <c r="F35" s="53"/>
      <c r="G35" s="54"/>
      <c r="H35" s="54"/>
      <c r="I35" s="54"/>
      <c r="J35" s="54"/>
      <c r="K35" s="52"/>
      <c r="L35" s="53"/>
      <c r="M35" s="52"/>
      <c r="N35" s="49"/>
      <c r="O35" s="53"/>
      <c r="P35" s="53"/>
      <c r="Q35" s="53"/>
      <c r="R35" s="53"/>
      <c r="S35" s="53"/>
      <c r="T35" s="54"/>
      <c r="U35" s="54"/>
      <c r="V35" s="54"/>
      <c r="W35" s="54"/>
      <c r="X35" s="54"/>
      <c r="Y35" s="54"/>
      <c r="Z35" s="54"/>
      <c r="AA35" s="54"/>
      <c r="AB35" s="54"/>
      <c r="AC35" s="54"/>
      <c r="AD35" s="54"/>
      <c r="AE35" s="54"/>
      <c r="AF35" s="54"/>
      <c r="AG35" s="54"/>
      <c r="AH35" s="54"/>
      <c r="AI35" s="54"/>
      <c r="AJ35" s="63"/>
      <c r="AK35" s="49"/>
      <c r="AL35" s="49"/>
      <c r="AM35" s="54"/>
      <c r="AN35" s="54"/>
      <c r="AO35" s="54"/>
      <c r="AP35" s="53"/>
      <c r="AQ35" s="53"/>
      <c r="AR35" s="53"/>
      <c r="AS35" s="53"/>
      <c r="AT35" s="53"/>
      <c r="AU35" s="53"/>
      <c r="AV35" s="9"/>
      <c r="AW35" s="8"/>
      <c r="AX35" s="8"/>
    </row>
    <row r="36" spans="1:50" ht="30" x14ac:dyDescent="0.2">
      <c r="A36" s="46" t="s">
        <v>120</v>
      </c>
      <c r="B36" s="51" t="s">
        <v>121</v>
      </c>
      <c r="C36" s="52"/>
      <c r="D36" s="56" t="s">
        <v>121</v>
      </c>
      <c r="E36" s="53"/>
      <c r="F36" s="53"/>
      <c r="G36" s="54"/>
      <c r="H36" s="54"/>
      <c r="I36" s="54"/>
      <c r="J36" s="54"/>
      <c r="K36" s="52"/>
      <c r="L36" s="53"/>
      <c r="M36" s="52"/>
      <c r="N36" s="49"/>
      <c r="O36" s="53"/>
      <c r="P36" s="53"/>
      <c r="Q36" s="53"/>
      <c r="R36" s="53"/>
      <c r="S36" s="53"/>
      <c r="T36" s="54"/>
      <c r="U36" s="54"/>
      <c r="V36" s="54"/>
      <c r="W36" s="54"/>
      <c r="X36" s="54"/>
      <c r="Y36" s="54"/>
      <c r="Z36" s="54"/>
      <c r="AA36" s="54"/>
      <c r="AB36" s="54"/>
      <c r="AC36" s="54"/>
      <c r="AD36" s="54"/>
      <c r="AE36" s="54"/>
      <c r="AF36" s="54"/>
      <c r="AG36" s="54"/>
      <c r="AH36" s="54"/>
      <c r="AI36" s="54"/>
      <c r="AJ36" s="54"/>
      <c r="AK36" s="49"/>
      <c r="AL36" s="49"/>
      <c r="AM36" s="54"/>
      <c r="AN36" s="54"/>
      <c r="AO36" s="54"/>
      <c r="AP36" s="55">
        <v>0</v>
      </c>
      <c r="AQ36" s="53"/>
      <c r="AR36" s="53"/>
      <c r="AS36" s="53"/>
      <c r="AT36" s="53"/>
      <c r="AU36" s="53"/>
      <c r="AV36" s="9"/>
      <c r="AW36" s="8"/>
      <c r="AX36" s="8"/>
    </row>
    <row r="37" spans="1:50" x14ac:dyDescent="0.2">
      <c r="A37" s="85"/>
      <c r="B37" s="86" t="s">
        <v>65</v>
      </c>
      <c r="C37" s="87"/>
      <c r="D37" s="96"/>
      <c r="E37" s="88"/>
      <c r="F37" s="527" t="s">
        <v>60</v>
      </c>
      <c r="G37" s="527"/>
      <c r="H37" s="527"/>
      <c r="I37" s="527"/>
      <c r="J37" s="527"/>
      <c r="K37" s="527"/>
      <c r="L37" s="527"/>
      <c r="M37" s="527"/>
      <c r="N37" s="527"/>
      <c r="O37" s="527"/>
      <c r="P37" s="88"/>
      <c r="Q37" s="88"/>
      <c r="R37" s="88"/>
      <c r="S37" s="88"/>
      <c r="T37" s="89"/>
      <c r="U37" s="89"/>
      <c r="V37" s="89"/>
      <c r="W37" s="89"/>
      <c r="X37" s="89"/>
      <c r="Y37" s="89"/>
      <c r="Z37" s="89"/>
      <c r="AA37" s="89"/>
      <c r="AB37" s="89"/>
      <c r="AC37" s="89"/>
      <c r="AD37" s="89"/>
      <c r="AE37" s="89"/>
      <c r="AF37" s="89"/>
      <c r="AG37" s="89"/>
      <c r="AH37" s="89"/>
      <c r="AI37" s="89"/>
      <c r="AJ37" s="89"/>
      <c r="AK37" s="90"/>
      <c r="AL37" s="90"/>
      <c r="AM37" s="89"/>
      <c r="AN37" s="89"/>
      <c r="AO37" s="89"/>
      <c r="AP37" s="88"/>
      <c r="AQ37" s="88"/>
      <c r="AR37" s="88"/>
      <c r="AS37" s="88"/>
      <c r="AT37" s="88"/>
      <c r="AU37" s="88"/>
      <c r="AV37" s="9"/>
      <c r="AW37" s="8"/>
      <c r="AX37" s="8"/>
    </row>
    <row r="38" spans="1:50" x14ac:dyDescent="0.2">
      <c r="A38" s="65"/>
      <c r="B38" s="66"/>
      <c r="C38" s="67"/>
      <c r="D38" s="68"/>
      <c r="E38" s="68"/>
      <c r="F38" s="68"/>
      <c r="G38" s="69"/>
      <c r="H38" s="69"/>
      <c r="I38" s="69"/>
      <c r="J38" s="69"/>
      <c r="K38" s="67"/>
      <c r="L38" s="68"/>
      <c r="M38" s="67"/>
      <c r="N38" s="70"/>
      <c r="O38" s="68"/>
      <c r="P38" s="68"/>
      <c r="Q38" s="68"/>
      <c r="R38" s="68"/>
      <c r="S38" s="68"/>
      <c r="T38" s="69"/>
      <c r="U38" s="69"/>
      <c r="V38" s="69"/>
      <c r="W38" s="69"/>
      <c r="X38" s="69"/>
      <c r="Y38" s="69"/>
      <c r="Z38" s="69"/>
      <c r="AA38" s="69"/>
      <c r="AB38" s="69"/>
      <c r="AC38" s="69"/>
      <c r="AD38" s="69"/>
      <c r="AE38" s="69"/>
      <c r="AF38" s="69"/>
      <c r="AG38" s="69"/>
      <c r="AH38" s="69"/>
      <c r="AI38" s="69"/>
      <c r="AJ38" s="69"/>
      <c r="AK38" s="70"/>
      <c r="AL38" s="70"/>
      <c r="AM38" s="69"/>
      <c r="AN38" s="69"/>
      <c r="AO38" s="69"/>
      <c r="AP38" s="68"/>
      <c r="AQ38" s="68"/>
      <c r="AR38" s="68"/>
      <c r="AS38" s="68"/>
      <c r="AT38" s="68"/>
      <c r="AU38" s="68"/>
      <c r="AV38" s="9"/>
      <c r="AW38" s="8"/>
      <c r="AX38" s="8"/>
    </row>
    <row r="39" spans="1:50" ht="30" x14ac:dyDescent="0.2">
      <c r="A39" s="46" t="s">
        <v>122</v>
      </c>
      <c r="B39" s="51" t="s">
        <v>123</v>
      </c>
      <c r="C39" s="52"/>
      <c r="D39" s="56" t="s">
        <v>123</v>
      </c>
      <c r="E39" s="53"/>
      <c r="F39" s="53"/>
      <c r="G39" s="54"/>
      <c r="H39" s="54"/>
      <c r="I39" s="54"/>
      <c r="J39" s="54"/>
      <c r="K39" s="52"/>
      <c r="L39" s="53"/>
      <c r="M39" s="52"/>
      <c r="N39" s="49"/>
      <c r="O39" s="53"/>
      <c r="P39" s="53"/>
      <c r="Q39" s="53"/>
      <c r="R39" s="53"/>
      <c r="S39" s="53"/>
      <c r="T39" s="54"/>
      <c r="U39" s="54"/>
      <c r="V39" s="54"/>
      <c r="W39" s="54"/>
      <c r="X39" s="54"/>
      <c r="Y39" s="54"/>
      <c r="Z39" s="54"/>
      <c r="AA39" s="54"/>
      <c r="AB39" s="54"/>
      <c r="AC39" s="54"/>
      <c r="AD39" s="54"/>
      <c r="AE39" s="54"/>
      <c r="AF39" s="54"/>
      <c r="AG39" s="54"/>
      <c r="AH39" s="54"/>
      <c r="AI39" s="54"/>
      <c r="AJ39" s="54"/>
      <c r="AK39" s="49"/>
      <c r="AL39" s="49"/>
      <c r="AM39" s="54"/>
      <c r="AN39" s="54"/>
      <c r="AO39" s="54"/>
      <c r="AP39" s="91">
        <f>SUM(AP40:AP128)</f>
        <v>61869250</v>
      </c>
      <c r="AQ39" s="53"/>
      <c r="AR39" s="53"/>
      <c r="AS39" s="53"/>
      <c r="AT39" s="53"/>
      <c r="AU39" s="53"/>
      <c r="AV39" s="9"/>
      <c r="AW39" s="8"/>
      <c r="AX39" s="8"/>
    </row>
    <row r="40" spans="1:50" x14ac:dyDescent="0.2">
      <c r="A40" s="46"/>
      <c r="B40" s="51"/>
      <c r="C40" s="52" t="s">
        <v>143</v>
      </c>
      <c r="D40" s="53" t="s">
        <v>135</v>
      </c>
      <c r="E40" s="53" t="s">
        <v>143</v>
      </c>
      <c r="F40" s="53"/>
      <c r="G40" s="54"/>
      <c r="H40" s="54"/>
      <c r="I40" s="54"/>
      <c r="J40" s="54"/>
      <c r="K40" s="52" t="s">
        <v>126</v>
      </c>
      <c r="L40" s="53"/>
      <c r="M40" s="52" t="s">
        <v>137</v>
      </c>
      <c r="N40" s="52">
        <v>1996</v>
      </c>
      <c r="O40" s="53"/>
      <c r="P40" s="53"/>
      <c r="Q40" s="53"/>
      <c r="R40" s="53"/>
      <c r="S40" s="53"/>
      <c r="T40" s="54"/>
      <c r="U40" s="54"/>
      <c r="V40" s="54"/>
      <c r="W40" s="54"/>
      <c r="X40" s="54"/>
      <c r="Y40" s="54"/>
      <c r="Z40" s="54"/>
      <c r="AA40" s="54"/>
      <c r="AB40" s="54"/>
      <c r="AC40" s="54"/>
      <c r="AD40" s="54"/>
      <c r="AE40" s="54"/>
      <c r="AF40" s="54"/>
      <c r="AG40" s="54"/>
      <c r="AH40" s="54"/>
      <c r="AI40" s="54"/>
      <c r="AJ40" s="54"/>
      <c r="AK40" s="52" t="s">
        <v>75</v>
      </c>
      <c r="AL40" s="52">
        <v>1996</v>
      </c>
      <c r="AM40" s="54"/>
      <c r="AN40" s="54"/>
      <c r="AO40" s="54"/>
      <c r="AP40" s="92">
        <v>1040000</v>
      </c>
      <c r="AQ40" s="52" t="s">
        <v>77</v>
      </c>
      <c r="AR40" s="53" t="s">
        <v>128</v>
      </c>
      <c r="AS40" s="53" t="s">
        <v>103</v>
      </c>
      <c r="AT40" s="53" t="s">
        <v>108</v>
      </c>
      <c r="AU40" s="52" t="s">
        <v>77</v>
      </c>
      <c r="AV40" s="9" t="s">
        <v>129</v>
      </c>
      <c r="AW40" s="8"/>
      <c r="AX40" s="8"/>
    </row>
    <row r="41" spans="1:50" x14ac:dyDescent="0.2">
      <c r="A41" s="46"/>
      <c r="B41" s="51"/>
      <c r="C41" s="52" t="s">
        <v>145</v>
      </c>
      <c r="D41" s="53" t="s">
        <v>146</v>
      </c>
      <c r="E41" s="53" t="s">
        <v>145</v>
      </c>
      <c r="F41" s="53"/>
      <c r="G41" s="54"/>
      <c r="H41" s="54"/>
      <c r="I41" s="54"/>
      <c r="J41" s="54"/>
      <c r="K41" s="52" t="s">
        <v>126</v>
      </c>
      <c r="L41" s="53"/>
      <c r="M41" s="52" t="s">
        <v>137</v>
      </c>
      <c r="N41" s="52">
        <v>1996</v>
      </c>
      <c r="O41" s="53"/>
      <c r="P41" s="53"/>
      <c r="Q41" s="53"/>
      <c r="R41" s="53"/>
      <c r="S41" s="53"/>
      <c r="T41" s="54"/>
      <c r="U41" s="54"/>
      <c r="V41" s="54"/>
      <c r="W41" s="54"/>
      <c r="X41" s="54"/>
      <c r="Y41" s="54"/>
      <c r="Z41" s="54"/>
      <c r="AA41" s="54"/>
      <c r="AB41" s="54"/>
      <c r="AC41" s="54"/>
      <c r="AD41" s="54"/>
      <c r="AE41" s="54"/>
      <c r="AF41" s="54"/>
      <c r="AG41" s="54"/>
      <c r="AH41" s="54"/>
      <c r="AI41" s="54"/>
      <c r="AJ41" s="54"/>
      <c r="AK41" s="52" t="s">
        <v>75</v>
      </c>
      <c r="AL41" s="52">
        <v>1996</v>
      </c>
      <c r="AM41" s="54"/>
      <c r="AN41" s="54"/>
      <c r="AO41" s="54"/>
      <c r="AP41" s="92">
        <v>390000</v>
      </c>
      <c r="AQ41" s="52" t="s">
        <v>77</v>
      </c>
      <c r="AR41" s="53" t="s">
        <v>138</v>
      </c>
      <c r="AS41" s="53" t="s">
        <v>103</v>
      </c>
      <c r="AT41" s="53" t="s">
        <v>139</v>
      </c>
      <c r="AU41" s="52" t="s">
        <v>77</v>
      </c>
      <c r="AV41" s="9" t="s">
        <v>139</v>
      </c>
      <c r="AW41" s="8"/>
      <c r="AX41" s="8"/>
    </row>
    <row r="42" spans="1:50" x14ac:dyDescent="0.2">
      <c r="A42" s="46"/>
      <c r="B42" s="51"/>
      <c r="C42" s="52" t="s">
        <v>125</v>
      </c>
      <c r="D42" s="53" t="s">
        <v>147</v>
      </c>
      <c r="E42" s="53" t="s">
        <v>125</v>
      </c>
      <c r="F42" s="53"/>
      <c r="G42" s="54"/>
      <c r="H42" s="54"/>
      <c r="I42" s="54"/>
      <c r="J42" s="54"/>
      <c r="K42" s="52" t="s">
        <v>126</v>
      </c>
      <c r="L42" s="53"/>
      <c r="M42" s="52" t="s">
        <v>137</v>
      </c>
      <c r="N42" s="52">
        <v>1999</v>
      </c>
      <c r="O42" s="53"/>
      <c r="P42" s="53"/>
      <c r="Q42" s="53"/>
      <c r="R42" s="53"/>
      <c r="S42" s="53"/>
      <c r="T42" s="54"/>
      <c r="U42" s="54"/>
      <c r="V42" s="54"/>
      <c r="W42" s="54"/>
      <c r="X42" s="54"/>
      <c r="Y42" s="54"/>
      <c r="Z42" s="54"/>
      <c r="AA42" s="54"/>
      <c r="AB42" s="54"/>
      <c r="AC42" s="54"/>
      <c r="AD42" s="54"/>
      <c r="AE42" s="54"/>
      <c r="AF42" s="54"/>
      <c r="AG42" s="54"/>
      <c r="AH42" s="54"/>
      <c r="AI42" s="54"/>
      <c r="AJ42" s="54"/>
      <c r="AK42" s="52" t="s">
        <v>75</v>
      </c>
      <c r="AL42" s="52">
        <v>1999</v>
      </c>
      <c r="AM42" s="54"/>
      <c r="AN42" s="54"/>
      <c r="AO42" s="54"/>
      <c r="AP42" s="92">
        <v>500000</v>
      </c>
      <c r="AQ42" s="52" t="s">
        <v>77</v>
      </c>
      <c r="AR42" s="53" t="s">
        <v>148</v>
      </c>
      <c r="AS42" s="53" t="s">
        <v>103</v>
      </c>
      <c r="AT42" s="53" t="s">
        <v>132</v>
      </c>
      <c r="AU42" s="52" t="s">
        <v>77</v>
      </c>
      <c r="AV42" s="9" t="s">
        <v>132</v>
      </c>
      <c r="AW42" s="8"/>
      <c r="AX42" s="8"/>
    </row>
    <row r="43" spans="1:50" x14ac:dyDescent="0.2">
      <c r="A43" s="46"/>
      <c r="B43" s="51"/>
      <c r="C43" s="52" t="s">
        <v>149</v>
      </c>
      <c r="D43" s="53" t="s">
        <v>135</v>
      </c>
      <c r="E43" s="53" t="s">
        <v>149</v>
      </c>
      <c r="F43" s="53"/>
      <c r="G43" s="54"/>
      <c r="H43" s="54"/>
      <c r="I43" s="54"/>
      <c r="J43" s="54"/>
      <c r="K43" s="52" t="s">
        <v>126</v>
      </c>
      <c r="L43" s="53"/>
      <c r="M43" s="52" t="s">
        <v>150</v>
      </c>
      <c r="N43" s="52">
        <v>2000</v>
      </c>
      <c r="O43" s="53"/>
      <c r="P43" s="53"/>
      <c r="Q43" s="53"/>
      <c r="R43" s="53"/>
      <c r="S43" s="53"/>
      <c r="T43" s="54"/>
      <c r="U43" s="54"/>
      <c r="V43" s="54"/>
      <c r="W43" s="54"/>
      <c r="X43" s="54"/>
      <c r="Y43" s="54"/>
      <c r="Z43" s="54"/>
      <c r="AA43" s="54"/>
      <c r="AB43" s="54"/>
      <c r="AC43" s="54"/>
      <c r="AD43" s="54"/>
      <c r="AE43" s="54"/>
      <c r="AF43" s="54"/>
      <c r="AG43" s="54"/>
      <c r="AH43" s="54"/>
      <c r="AI43" s="54"/>
      <c r="AJ43" s="54"/>
      <c r="AK43" s="52" t="s">
        <v>75</v>
      </c>
      <c r="AL43" s="52">
        <v>2000</v>
      </c>
      <c r="AM43" s="54"/>
      <c r="AN43" s="54"/>
      <c r="AO43" s="54"/>
      <c r="AP43" s="93">
        <v>487500</v>
      </c>
      <c r="AQ43" s="52" t="s">
        <v>151</v>
      </c>
      <c r="AR43" s="53" t="s">
        <v>128</v>
      </c>
      <c r="AS43" s="53" t="s">
        <v>103</v>
      </c>
      <c r="AT43" s="53" t="s">
        <v>108</v>
      </c>
      <c r="AU43" s="52" t="s">
        <v>151</v>
      </c>
      <c r="AV43" s="9" t="s">
        <v>103</v>
      </c>
      <c r="AW43" s="8"/>
      <c r="AX43" s="8"/>
    </row>
    <row r="44" spans="1:50" x14ac:dyDescent="0.2">
      <c r="A44" s="46"/>
      <c r="B44" s="51"/>
      <c r="C44" s="52" t="s">
        <v>153</v>
      </c>
      <c r="D44" s="53" t="s">
        <v>152</v>
      </c>
      <c r="E44" s="53" t="s">
        <v>153</v>
      </c>
      <c r="F44" s="53"/>
      <c r="G44" s="54"/>
      <c r="H44" s="54"/>
      <c r="I44" s="54"/>
      <c r="J44" s="54"/>
      <c r="K44" s="52" t="s">
        <v>126</v>
      </c>
      <c r="L44" s="53"/>
      <c r="M44" s="52" t="s">
        <v>154</v>
      </c>
      <c r="N44" s="52">
        <v>2000</v>
      </c>
      <c r="O44" s="53"/>
      <c r="P44" s="53"/>
      <c r="Q44" s="53"/>
      <c r="R44" s="53"/>
      <c r="S44" s="53"/>
      <c r="T44" s="54"/>
      <c r="U44" s="54"/>
      <c r="V44" s="54"/>
      <c r="W44" s="54"/>
      <c r="X44" s="54"/>
      <c r="Y44" s="54"/>
      <c r="Z44" s="54"/>
      <c r="AA44" s="54"/>
      <c r="AB44" s="54"/>
      <c r="AC44" s="54"/>
      <c r="AD44" s="54"/>
      <c r="AE44" s="54"/>
      <c r="AF44" s="54"/>
      <c r="AG44" s="54"/>
      <c r="AH44" s="54"/>
      <c r="AI44" s="54"/>
      <c r="AJ44" s="54"/>
      <c r="AK44" s="52" t="s">
        <v>75</v>
      </c>
      <c r="AL44" s="52">
        <v>2000</v>
      </c>
      <c r="AM44" s="54"/>
      <c r="AN44" s="54"/>
      <c r="AO44" s="54"/>
      <c r="AP44" s="93">
        <v>525000</v>
      </c>
      <c r="AQ44" s="52" t="s">
        <v>77</v>
      </c>
      <c r="AR44" s="53" t="s">
        <v>128</v>
      </c>
      <c r="AS44" s="53" t="s">
        <v>103</v>
      </c>
      <c r="AT44" s="53" t="s">
        <v>108</v>
      </c>
      <c r="AU44" s="52" t="s">
        <v>77</v>
      </c>
      <c r="AV44" s="9" t="s">
        <v>103</v>
      </c>
      <c r="AW44" s="8"/>
      <c r="AX44" s="8"/>
    </row>
    <row r="45" spans="1:50" x14ac:dyDescent="0.2">
      <c r="A45" s="46"/>
      <c r="B45" s="51"/>
      <c r="C45" s="52" t="s">
        <v>153</v>
      </c>
      <c r="D45" s="53" t="s">
        <v>152</v>
      </c>
      <c r="E45" s="53" t="s">
        <v>153</v>
      </c>
      <c r="F45" s="53"/>
      <c r="G45" s="54"/>
      <c r="H45" s="54"/>
      <c r="I45" s="54"/>
      <c r="J45" s="54"/>
      <c r="K45" s="52" t="s">
        <v>126</v>
      </c>
      <c r="L45" s="53"/>
      <c r="M45" s="52" t="s">
        <v>154</v>
      </c>
      <c r="N45" s="52">
        <v>2000</v>
      </c>
      <c r="O45" s="53"/>
      <c r="P45" s="53"/>
      <c r="Q45" s="53"/>
      <c r="R45" s="53"/>
      <c r="S45" s="53"/>
      <c r="T45" s="54"/>
      <c r="U45" s="54"/>
      <c r="V45" s="54"/>
      <c r="W45" s="54"/>
      <c r="X45" s="54"/>
      <c r="Y45" s="54"/>
      <c r="Z45" s="54"/>
      <c r="AA45" s="54"/>
      <c r="AB45" s="54"/>
      <c r="AC45" s="54"/>
      <c r="AD45" s="54"/>
      <c r="AE45" s="54"/>
      <c r="AF45" s="54"/>
      <c r="AG45" s="54"/>
      <c r="AH45" s="54"/>
      <c r="AI45" s="54"/>
      <c r="AJ45" s="54"/>
      <c r="AK45" s="52" t="s">
        <v>75</v>
      </c>
      <c r="AL45" s="52">
        <v>2000</v>
      </c>
      <c r="AM45" s="54"/>
      <c r="AN45" s="54"/>
      <c r="AO45" s="54"/>
      <c r="AP45" s="93">
        <v>2100000</v>
      </c>
      <c r="AQ45" s="52" t="s">
        <v>77</v>
      </c>
      <c r="AR45" s="53" t="s">
        <v>128</v>
      </c>
      <c r="AS45" s="53" t="s">
        <v>103</v>
      </c>
      <c r="AT45" s="53" t="s">
        <v>108</v>
      </c>
      <c r="AU45" s="52" t="s">
        <v>77</v>
      </c>
      <c r="AV45" s="9" t="s">
        <v>103</v>
      </c>
      <c r="AW45" s="8"/>
      <c r="AX45" s="8"/>
    </row>
    <row r="46" spans="1:50" x14ac:dyDescent="0.2">
      <c r="A46" s="46"/>
      <c r="B46" s="51"/>
      <c r="C46" s="52" t="s">
        <v>156</v>
      </c>
      <c r="D46" s="53" t="s">
        <v>155</v>
      </c>
      <c r="E46" s="53" t="s">
        <v>156</v>
      </c>
      <c r="F46" s="53"/>
      <c r="G46" s="54"/>
      <c r="H46" s="54"/>
      <c r="I46" s="54"/>
      <c r="J46" s="54"/>
      <c r="K46" s="52" t="s">
        <v>126</v>
      </c>
      <c r="L46" s="53"/>
      <c r="M46" s="52" t="s">
        <v>157</v>
      </c>
      <c r="N46" s="52">
        <v>2000</v>
      </c>
      <c r="O46" s="53"/>
      <c r="P46" s="53"/>
      <c r="Q46" s="53"/>
      <c r="R46" s="53"/>
      <c r="S46" s="53"/>
      <c r="T46" s="54"/>
      <c r="U46" s="54"/>
      <c r="V46" s="54"/>
      <c r="W46" s="54"/>
      <c r="X46" s="54"/>
      <c r="Y46" s="54"/>
      <c r="Z46" s="54"/>
      <c r="AA46" s="54"/>
      <c r="AB46" s="54"/>
      <c r="AC46" s="54"/>
      <c r="AD46" s="54"/>
      <c r="AE46" s="54"/>
      <c r="AF46" s="54"/>
      <c r="AG46" s="54"/>
      <c r="AH46" s="54"/>
      <c r="AI46" s="54"/>
      <c r="AJ46" s="54"/>
      <c r="AK46" s="52" t="s">
        <v>75</v>
      </c>
      <c r="AL46" s="52">
        <v>2000</v>
      </c>
      <c r="AM46" s="54"/>
      <c r="AN46" s="54"/>
      <c r="AO46" s="54"/>
      <c r="AP46" s="93">
        <v>3187500</v>
      </c>
      <c r="AQ46" s="52" t="s">
        <v>151</v>
      </c>
      <c r="AR46" s="53" t="s">
        <v>128</v>
      </c>
      <c r="AS46" s="53" t="s">
        <v>103</v>
      </c>
      <c r="AT46" s="53" t="s">
        <v>108</v>
      </c>
      <c r="AU46" s="52" t="s">
        <v>151</v>
      </c>
      <c r="AV46" s="9" t="s">
        <v>103</v>
      </c>
      <c r="AW46" s="8"/>
      <c r="AX46" s="8"/>
    </row>
    <row r="47" spans="1:50" x14ac:dyDescent="0.2">
      <c r="A47" s="46"/>
      <c r="B47" s="51"/>
      <c r="C47" s="52" t="s">
        <v>161</v>
      </c>
      <c r="D47" s="53" t="s">
        <v>160</v>
      </c>
      <c r="E47" s="53" t="s">
        <v>161</v>
      </c>
      <c r="F47" s="53"/>
      <c r="G47" s="54"/>
      <c r="H47" s="54"/>
      <c r="I47" s="54"/>
      <c r="J47" s="54"/>
      <c r="K47" s="52" t="s">
        <v>162</v>
      </c>
      <c r="L47" s="53"/>
      <c r="M47" s="52" t="s">
        <v>163</v>
      </c>
      <c r="N47" s="52">
        <v>2000</v>
      </c>
      <c r="O47" s="53"/>
      <c r="P47" s="53"/>
      <c r="Q47" s="53"/>
      <c r="R47" s="53"/>
      <c r="S47" s="53"/>
      <c r="T47" s="54"/>
      <c r="U47" s="54"/>
      <c r="V47" s="54"/>
      <c r="W47" s="54"/>
      <c r="X47" s="54"/>
      <c r="Y47" s="54"/>
      <c r="Z47" s="54"/>
      <c r="AA47" s="54"/>
      <c r="AB47" s="54"/>
      <c r="AC47" s="54"/>
      <c r="AD47" s="54"/>
      <c r="AE47" s="54"/>
      <c r="AF47" s="54"/>
      <c r="AG47" s="54"/>
      <c r="AH47" s="54"/>
      <c r="AI47" s="54"/>
      <c r="AJ47" s="54"/>
      <c r="AK47" s="52" t="s">
        <v>75</v>
      </c>
      <c r="AL47" s="52">
        <v>2000</v>
      </c>
      <c r="AM47" s="54"/>
      <c r="AN47" s="54"/>
      <c r="AO47" s="54"/>
      <c r="AP47" s="93">
        <v>3562500</v>
      </c>
      <c r="AQ47" s="52" t="s">
        <v>151</v>
      </c>
      <c r="AR47" s="53" t="s">
        <v>128</v>
      </c>
      <c r="AS47" s="53" t="s">
        <v>103</v>
      </c>
      <c r="AT47" s="53" t="s">
        <v>164</v>
      </c>
      <c r="AU47" s="52" t="s">
        <v>151</v>
      </c>
      <c r="AV47" s="9" t="s">
        <v>165</v>
      </c>
      <c r="AW47" s="8"/>
      <c r="AX47" s="8"/>
    </row>
    <row r="48" spans="1:50" x14ac:dyDescent="0.2">
      <c r="A48" s="46"/>
      <c r="B48" s="51"/>
      <c r="C48" s="52" t="s">
        <v>167</v>
      </c>
      <c r="D48" s="53" t="s">
        <v>166</v>
      </c>
      <c r="E48" s="53" t="s">
        <v>167</v>
      </c>
      <c r="F48" s="53"/>
      <c r="G48" s="54"/>
      <c r="H48" s="54"/>
      <c r="I48" s="54"/>
      <c r="J48" s="54"/>
      <c r="K48" s="52" t="s">
        <v>126</v>
      </c>
      <c r="L48" s="53"/>
      <c r="M48" s="52" t="s">
        <v>168</v>
      </c>
      <c r="N48" s="52">
        <v>2000</v>
      </c>
      <c r="O48" s="53"/>
      <c r="P48" s="53"/>
      <c r="Q48" s="53"/>
      <c r="R48" s="53"/>
      <c r="S48" s="53"/>
      <c r="T48" s="54"/>
      <c r="U48" s="54"/>
      <c r="V48" s="54"/>
      <c r="W48" s="54"/>
      <c r="X48" s="54"/>
      <c r="Y48" s="54"/>
      <c r="Z48" s="54"/>
      <c r="AA48" s="54"/>
      <c r="AB48" s="54"/>
      <c r="AC48" s="54"/>
      <c r="AD48" s="54"/>
      <c r="AE48" s="54"/>
      <c r="AF48" s="54"/>
      <c r="AG48" s="54"/>
      <c r="AH48" s="54"/>
      <c r="AI48" s="54"/>
      <c r="AJ48" s="54"/>
      <c r="AK48" s="52" t="s">
        <v>75</v>
      </c>
      <c r="AL48" s="52">
        <v>2000</v>
      </c>
      <c r="AM48" s="54"/>
      <c r="AN48" s="54"/>
      <c r="AO48" s="54"/>
      <c r="AP48" s="93">
        <v>45000</v>
      </c>
      <c r="AQ48" s="52" t="s">
        <v>77</v>
      </c>
      <c r="AR48" s="53" t="s">
        <v>128</v>
      </c>
      <c r="AS48" s="53" t="s">
        <v>103</v>
      </c>
      <c r="AT48" s="53" t="s">
        <v>108</v>
      </c>
      <c r="AU48" s="52" t="s">
        <v>77</v>
      </c>
      <c r="AV48" s="9" t="s">
        <v>169</v>
      </c>
      <c r="AW48" s="8"/>
      <c r="AX48" s="8"/>
    </row>
    <row r="49" spans="1:50" x14ac:dyDescent="0.2">
      <c r="A49" s="46"/>
      <c r="B49" s="51"/>
      <c r="C49" s="52" t="s">
        <v>136</v>
      </c>
      <c r="D49" s="53" t="s">
        <v>135</v>
      </c>
      <c r="E49" s="53" t="s">
        <v>136</v>
      </c>
      <c r="F49" s="53"/>
      <c r="G49" s="54"/>
      <c r="H49" s="54"/>
      <c r="I49" s="54"/>
      <c r="J49" s="54"/>
      <c r="K49" s="52" t="s">
        <v>126</v>
      </c>
      <c r="L49" s="53"/>
      <c r="M49" s="52" t="s">
        <v>170</v>
      </c>
      <c r="N49" s="52">
        <v>2000</v>
      </c>
      <c r="O49" s="53"/>
      <c r="P49" s="53"/>
      <c r="Q49" s="53"/>
      <c r="R49" s="53"/>
      <c r="S49" s="53"/>
      <c r="T49" s="54"/>
      <c r="U49" s="54"/>
      <c r="V49" s="54"/>
      <c r="W49" s="54"/>
      <c r="X49" s="54"/>
      <c r="Y49" s="54"/>
      <c r="Z49" s="54"/>
      <c r="AA49" s="54"/>
      <c r="AB49" s="54"/>
      <c r="AC49" s="54"/>
      <c r="AD49" s="54"/>
      <c r="AE49" s="54"/>
      <c r="AF49" s="54"/>
      <c r="AG49" s="54"/>
      <c r="AH49" s="54"/>
      <c r="AI49" s="54"/>
      <c r="AJ49" s="54"/>
      <c r="AK49" s="52" t="s">
        <v>75</v>
      </c>
      <c r="AL49" s="52">
        <v>2000</v>
      </c>
      <c r="AM49" s="54"/>
      <c r="AN49" s="54"/>
      <c r="AO49" s="54"/>
      <c r="AP49" s="93">
        <v>450000</v>
      </c>
      <c r="AQ49" s="52" t="s">
        <v>77</v>
      </c>
      <c r="AR49" s="53" t="s">
        <v>128</v>
      </c>
      <c r="AS49" s="53" t="s">
        <v>103</v>
      </c>
      <c r="AT49" s="53" t="s">
        <v>108</v>
      </c>
      <c r="AU49" s="52" t="s">
        <v>77</v>
      </c>
      <c r="AV49" s="9" t="s">
        <v>169</v>
      </c>
      <c r="AW49" s="8"/>
      <c r="AX49" s="8"/>
    </row>
    <row r="50" spans="1:50" x14ac:dyDescent="0.2">
      <c r="A50" s="46"/>
      <c r="B50" s="51"/>
      <c r="C50" s="52" t="s">
        <v>153</v>
      </c>
      <c r="D50" s="53" t="s">
        <v>152</v>
      </c>
      <c r="E50" s="53" t="s">
        <v>153</v>
      </c>
      <c r="F50" s="53"/>
      <c r="G50" s="54"/>
      <c r="H50" s="54"/>
      <c r="I50" s="54"/>
      <c r="J50" s="54"/>
      <c r="K50" s="52" t="s">
        <v>126</v>
      </c>
      <c r="L50" s="53"/>
      <c r="M50" s="52" t="s">
        <v>154</v>
      </c>
      <c r="N50" s="52">
        <v>2000</v>
      </c>
      <c r="O50" s="53"/>
      <c r="P50" s="53"/>
      <c r="Q50" s="53"/>
      <c r="R50" s="53"/>
      <c r="S50" s="53"/>
      <c r="T50" s="54"/>
      <c r="U50" s="54"/>
      <c r="V50" s="54"/>
      <c r="W50" s="54"/>
      <c r="X50" s="54"/>
      <c r="Y50" s="54"/>
      <c r="Z50" s="54"/>
      <c r="AA50" s="54"/>
      <c r="AB50" s="54"/>
      <c r="AC50" s="54"/>
      <c r="AD50" s="54"/>
      <c r="AE50" s="54"/>
      <c r="AF50" s="54"/>
      <c r="AG50" s="54"/>
      <c r="AH50" s="54"/>
      <c r="AI50" s="54"/>
      <c r="AJ50" s="54"/>
      <c r="AK50" s="52" t="s">
        <v>75</v>
      </c>
      <c r="AL50" s="52">
        <v>2000</v>
      </c>
      <c r="AM50" s="54"/>
      <c r="AN50" s="54"/>
      <c r="AO50" s="54"/>
      <c r="AP50" s="93">
        <v>525000</v>
      </c>
      <c r="AQ50" s="52" t="s">
        <v>77</v>
      </c>
      <c r="AR50" s="53" t="s">
        <v>128</v>
      </c>
      <c r="AS50" s="53" t="s">
        <v>103</v>
      </c>
      <c r="AT50" s="53" t="s">
        <v>108</v>
      </c>
      <c r="AU50" s="52" t="s">
        <v>77</v>
      </c>
      <c r="AV50" s="9" t="s">
        <v>169</v>
      </c>
      <c r="AW50" s="8"/>
      <c r="AX50" s="8"/>
    </row>
    <row r="51" spans="1:50" x14ac:dyDescent="0.2">
      <c r="A51" s="46"/>
      <c r="B51" s="51"/>
      <c r="C51" s="52" t="s">
        <v>156</v>
      </c>
      <c r="D51" s="53" t="s">
        <v>155</v>
      </c>
      <c r="E51" s="53" t="s">
        <v>156</v>
      </c>
      <c r="F51" s="53"/>
      <c r="G51" s="54"/>
      <c r="H51" s="54"/>
      <c r="I51" s="54"/>
      <c r="J51" s="54"/>
      <c r="K51" s="52" t="s">
        <v>126</v>
      </c>
      <c r="L51" s="53"/>
      <c r="M51" s="52" t="s">
        <v>157</v>
      </c>
      <c r="N51" s="52">
        <v>2000</v>
      </c>
      <c r="O51" s="53"/>
      <c r="P51" s="53"/>
      <c r="Q51" s="53"/>
      <c r="R51" s="53"/>
      <c r="S51" s="53"/>
      <c r="T51" s="54"/>
      <c r="U51" s="54"/>
      <c r="V51" s="54"/>
      <c r="W51" s="54"/>
      <c r="X51" s="54"/>
      <c r="Y51" s="54"/>
      <c r="Z51" s="54"/>
      <c r="AA51" s="54"/>
      <c r="AB51" s="54"/>
      <c r="AC51" s="54"/>
      <c r="AD51" s="54"/>
      <c r="AE51" s="54"/>
      <c r="AF51" s="54"/>
      <c r="AG51" s="54"/>
      <c r="AH51" s="54"/>
      <c r="AI51" s="54"/>
      <c r="AJ51" s="54"/>
      <c r="AK51" s="52" t="s">
        <v>75</v>
      </c>
      <c r="AL51" s="52">
        <v>2000</v>
      </c>
      <c r="AM51" s="54"/>
      <c r="AN51" s="54"/>
      <c r="AO51" s="54"/>
      <c r="AP51" s="93">
        <v>2975000</v>
      </c>
      <c r="AQ51" s="52" t="s">
        <v>77</v>
      </c>
      <c r="AR51" s="53" t="s">
        <v>128</v>
      </c>
      <c r="AS51" s="53" t="s">
        <v>103</v>
      </c>
      <c r="AT51" s="53" t="s">
        <v>108</v>
      </c>
      <c r="AU51" s="52" t="s">
        <v>77</v>
      </c>
      <c r="AV51" s="9" t="s">
        <v>169</v>
      </c>
      <c r="AW51" s="8"/>
      <c r="AX51" s="8"/>
    </row>
    <row r="52" spans="1:50" x14ac:dyDescent="0.2">
      <c r="A52" s="46"/>
      <c r="B52" s="51"/>
      <c r="C52" s="52" t="s">
        <v>171</v>
      </c>
      <c r="D52" s="53" t="s">
        <v>140</v>
      </c>
      <c r="E52" s="53" t="s">
        <v>171</v>
      </c>
      <c r="F52" s="53"/>
      <c r="G52" s="54"/>
      <c r="H52" s="54"/>
      <c r="I52" s="54"/>
      <c r="J52" s="54"/>
      <c r="K52" s="52" t="s">
        <v>126</v>
      </c>
      <c r="L52" s="53"/>
      <c r="M52" s="52" t="s">
        <v>137</v>
      </c>
      <c r="N52" s="52">
        <v>2000</v>
      </c>
      <c r="O52" s="53"/>
      <c r="P52" s="53"/>
      <c r="Q52" s="53"/>
      <c r="R52" s="53"/>
      <c r="S52" s="53"/>
      <c r="T52" s="54"/>
      <c r="U52" s="54"/>
      <c r="V52" s="54"/>
      <c r="W52" s="54"/>
      <c r="X52" s="54"/>
      <c r="Y52" s="54"/>
      <c r="Z52" s="54"/>
      <c r="AA52" s="54"/>
      <c r="AB52" s="54"/>
      <c r="AC52" s="54"/>
      <c r="AD52" s="54"/>
      <c r="AE52" s="54"/>
      <c r="AF52" s="54"/>
      <c r="AG52" s="54"/>
      <c r="AH52" s="54"/>
      <c r="AI52" s="54"/>
      <c r="AJ52" s="54"/>
      <c r="AK52" s="52" t="s">
        <v>75</v>
      </c>
      <c r="AL52" s="52">
        <v>2000</v>
      </c>
      <c r="AM52" s="54"/>
      <c r="AN52" s="54"/>
      <c r="AO52" s="54"/>
      <c r="AP52" s="93">
        <v>450000</v>
      </c>
      <c r="AQ52" s="52" t="s">
        <v>151</v>
      </c>
      <c r="AR52" s="53" t="s">
        <v>128</v>
      </c>
      <c r="AS52" s="53" t="s">
        <v>103</v>
      </c>
      <c r="AT52" s="53" t="s">
        <v>108</v>
      </c>
      <c r="AU52" s="52" t="s">
        <v>151</v>
      </c>
      <c r="AV52" s="9" t="s">
        <v>169</v>
      </c>
      <c r="AW52" s="8"/>
      <c r="AX52" s="8"/>
    </row>
    <row r="53" spans="1:50" x14ac:dyDescent="0.2">
      <c r="A53" s="46"/>
      <c r="B53" s="51"/>
      <c r="C53" s="52" t="s">
        <v>173</v>
      </c>
      <c r="D53" s="53" t="s">
        <v>172</v>
      </c>
      <c r="E53" s="53" t="s">
        <v>173</v>
      </c>
      <c r="F53" s="53"/>
      <c r="G53" s="54"/>
      <c r="H53" s="54"/>
      <c r="I53" s="54"/>
      <c r="J53" s="54"/>
      <c r="K53" s="52" t="s">
        <v>174</v>
      </c>
      <c r="L53" s="53"/>
      <c r="M53" s="52" t="s">
        <v>175</v>
      </c>
      <c r="N53" s="52">
        <v>2000</v>
      </c>
      <c r="O53" s="53"/>
      <c r="P53" s="53"/>
      <c r="Q53" s="53"/>
      <c r="R53" s="53"/>
      <c r="S53" s="53"/>
      <c r="T53" s="54"/>
      <c r="U53" s="54"/>
      <c r="V53" s="54"/>
      <c r="W53" s="54"/>
      <c r="X53" s="54"/>
      <c r="Y53" s="54"/>
      <c r="Z53" s="54"/>
      <c r="AA53" s="54"/>
      <c r="AB53" s="54"/>
      <c r="AC53" s="54"/>
      <c r="AD53" s="54"/>
      <c r="AE53" s="54"/>
      <c r="AF53" s="54"/>
      <c r="AG53" s="54"/>
      <c r="AH53" s="54"/>
      <c r="AI53" s="54"/>
      <c r="AJ53" s="54"/>
      <c r="AK53" s="52" t="s">
        <v>75</v>
      </c>
      <c r="AL53" s="52">
        <v>2000</v>
      </c>
      <c r="AM53" s="54"/>
      <c r="AN53" s="54"/>
      <c r="AO53" s="54"/>
      <c r="AP53" s="93">
        <v>262500</v>
      </c>
      <c r="AQ53" s="52" t="s">
        <v>77</v>
      </c>
      <c r="AR53" s="53" t="s">
        <v>128</v>
      </c>
      <c r="AS53" s="53" t="s">
        <v>103</v>
      </c>
      <c r="AT53" s="53" t="s">
        <v>164</v>
      </c>
      <c r="AU53" s="52" t="s">
        <v>77</v>
      </c>
      <c r="AV53" s="9" t="s">
        <v>165</v>
      </c>
      <c r="AW53" s="8"/>
      <c r="AX53" s="8"/>
    </row>
    <row r="54" spans="1:50" x14ac:dyDescent="0.2">
      <c r="A54" s="46"/>
      <c r="B54" s="51"/>
      <c r="C54" s="52" t="s">
        <v>161</v>
      </c>
      <c r="D54" s="53" t="s">
        <v>160</v>
      </c>
      <c r="E54" s="53" t="s">
        <v>161</v>
      </c>
      <c r="F54" s="53"/>
      <c r="G54" s="54"/>
      <c r="H54" s="54"/>
      <c r="I54" s="54"/>
      <c r="J54" s="54"/>
      <c r="K54" s="52" t="s">
        <v>162</v>
      </c>
      <c r="L54" s="53"/>
      <c r="M54" s="52" t="s">
        <v>163</v>
      </c>
      <c r="N54" s="52">
        <v>2000</v>
      </c>
      <c r="O54" s="53"/>
      <c r="P54" s="53"/>
      <c r="Q54" s="53"/>
      <c r="R54" s="53"/>
      <c r="S54" s="53"/>
      <c r="T54" s="54"/>
      <c r="U54" s="54"/>
      <c r="V54" s="54"/>
      <c r="W54" s="54"/>
      <c r="X54" s="54"/>
      <c r="Y54" s="54"/>
      <c r="Z54" s="54"/>
      <c r="AA54" s="54"/>
      <c r="AB54" s="54"/>
      <c r="AC54" s="54"/>
      <c r="AD54" s="54"/>
      <c r="AE54" s="54"/>
      <c r="AF54" s="54"/>
      <c r="AG54" s="54"/>
      <c r="AH54" s="54"/>
      <c r="AI54" s="54"/>
      <c r="AJ54" s="54"/>
      <c r="AK54" s="52" t="s">
        <v>75</v>
      </c>
      <c r="AL54" s="52">
        <v>2000</v>
      </c>
      <c r="AM54" s="54"/>
      <c r="AN54" s="54"/>
      <c r="AO54" s="54"/>
      <c r="AP54" s="93">
        <v>2062500</v>
      </c>
      <c r="AQ54" s="52" t="s">
        <v>151</v>
      </c>
      <c r="AR54" s="53" t="s">
        <v>128</v>
      </c>
      <c r="AS54" s="53" t="s">
        <v>103</v>
      </c>
      <c r="AT54" s="53" t="s">
        <v>164</v>
      </c>
      <c r="AU54" s="52" t="s">
        <v>151</v>
      </c>
      <c r="AV54" s="9" t="s">
        <v>176</v>
      </c>
      <c r="AW54" s="8"/>
      <c r="AX54" s="8"/>
    </row>
    <row r="55" spans="1:50" x14ac:dyDescent="0.2">
      <c r="A55" s="46"/>
      <c r="B55" s="51"/>
      <c r="C55" s="52" t="s">
        <v>125</v>
      </c>
      <c r="D55" s="53" t="s">
        <v>147</v>
      </c>
      <c r="E55" s="53" t="s">
        <v>125</v>
      </c>
      <c r="F55" s="53"/>
      <c r="G55" s="54"/>
      <c r="H55" s="54"/>
      <c r="I55" s="54"/>
      <c r="J55" s="54"/>
      <c r="K55" s="52" t="s">
        <v>126</v>
      </c>
      <c r="L55" s="53"/>
      <c r="M55" s="52" t="s">
        <v>137</v>
      </c>
      <c r="N55" s="52">
        <v>2000</v>
      </c>
      <c r="O55" s="53"/>
      <c r="P55" s="53"/>
      <c r="Q55" s="53"/>
      <c r="R55" s="53"/>
      <c r="S55" s="53"/>
      <c r="T55" s="54"/>
      <c r="U55" s="54"/>
      <c r="V55" s="54"/>
      <c r="W55" s="54"/>
      <c r="X55" s="54"/>
      <c r="Y55" s="54"/>
      <c r="Z55" s="54"/>
      <c r="AA55" s="54"/>
      <c r="AB55" s="54"/>
      <c r="AC55" s="54"/>
      <c r="AD55" s="54"/>
      <c r="AE55" s="54"/>
      <c r="AF55" s="54"/>
      <c r="AG55" s="54"/>
      <c r="AH55" s="54"/>
      <c r="AI55" s="54"/>
      <c r="AJ55" s="54"/>
      <c r="AK55" s="52" t="s">
        <v>75</v>
      </c>
      <c r="AL55" s="52">
        <v>2000</v>
      </c>
      <c r="AM55" s="54"/>
      <c r="AN55" s="54"/>
      <c r="AO55" s="54"/>
      <c r="AP55" s="93">
        <v>550000</v>
      </c>
      <c r="AQ55" s="52" t="s">
        <v>77</v>
      </c>
      <c r="AR55" s="53" t="s">
        <v>128</v>
      </c>
      <c r="AS55" s="53" t="s">
        <v>103</v>
      </c>
      <c r="AT55" s="53" t="s">
        <v>108</v>
      </c>
      <c r="AU55" s="52" t="s">
        <v>77</v>
      </c>
      <c r="AV55" s="9" t="s">
        <v>177</v>
      </c>
      <c r="AW55" s="8"/>
      <c r="AX55" s="8"/>
    </row>
    <row r="56" spans="1:50" x14ac:dyDescent="0.2">
      <c r="A56" s="46"/>
      <c r="B56" s="51"/>
      <c r="C56" s="52" t="s">
        <v>136</v>
      </c>
      <c r="D56" s="53" t="s">
        <v>178</v>
      </c>
      <c r="E56" s="53" t="s">
        <v>136</v>
      </c>
      <c r="F56" s="53"/>
      <c r="G56" s="54"/>
      <c r="H56" s="54"/>
      <c r="I56" s="54"/>
      <c r="J56" s="54"/>
      <c r="K56" s="52" t="s">
        <v>179</v>
      </c>
      <c r="L56" s="53"/>
      <c r="M56" s="52" t="s">
        <v>137</v>
      </c>
      <c r="N56" s="52">
        <v>2000</v>
      </c>
      <c r="O56" s="53"/>
      <c r="P56" s="53"/>
      <c r="Q56" s="53"/>
      <c r="R56" s="53"/>
      <c r="S56" s="53"/>
      <c r="T56" s="54"/>
      <c r="U56" s="54"/>
      <c r="V56" s="54"/>
      <c r="W56" s="54"/>
      <c r="X56" s="54"/>
      <c r="Y56" s="54"/>
      <c r="Z56" s="54"/>
      <c r="AA56" s="54"/>
      <c r="AB56" s="54"/>
      <c r="AC56" s="54"/>
      <c r="AD56" s="54"/>
      <c r="AE56" s="54"/>
      <c r="AF56" s="54"/>
      <c r="AG56" s="54"/>
      <c r="AH56" s="54"/>
      <c r="AI56" s="54"/>
      <c r="AJ56" s="54"/>
      <c r="AK56" s="52" t="s">
        <v>75</v>
      </c>
      <c r="AL56" s="52">
        <v>2000</v>
      </c>
      <c r="AM56" s="54"/>
      <c r="AN56" s="54"/>
      <c r="AO56" s="54"/>
      <c r="AP56" s="93">
        <v>680000</v>
      </c>
      <c r="AQ56" s="52" t="s">
        <v>151</v>
      </c>
      <c r="AR56" s="53" t="s">
        <v>128</v>
      </c>
      <c r="AS56" s="53" t="s">
        <v>103</v>
      </c>
      <c r="AT56" s="53" t="s">
        <v>108</v>
      </c>
      <c r="AU56" s="52" t="s">
        <v>151</v>
      </c>
      <c r="AV56" s="9" t="s">
        <v>177</v>
      </c>
      <c r="AW56" s="8"/>
      <c r="AX56" s="8"/>
    </row>
    <row r="57" spans="1:50" x14ac:dyDescent="0.2">
      <c r="A57" s="46"/>
      <c r="B57" s="51"/>
      <c r="C57" s="52" t="s">
        <v>136</v>
      </c>
      <c r="D57" s="53" t="s">
        <v>178</v>
      </c>
      <c r="E57" s="53" t="s">
        <v>136</v>
      </c>
      <c r="F57" s="53"/>
      <c r="G57" s="54"/>
      <c r="H57" s="54"/>
      <c r="I57" s="54"/>
      <c r="J57" s="54"/>
      <c r="K57" s="52" t="s">
        <v>126</v>
      </c>
      <c r="L57" s="53"/>
      <c r="M57" s="52" t="s">
        <v>137</v>
      </c>
      <c r="N57" s="52">
        <v>2000</v>
      </c>
      <c r="O57" s="53"/>
      <c r="P57" s="53"/>
      <c r="Q57" s="53"/>
      <c r="R57" s="53"/>
      <c r="S57" s="53"/>
      <c r="T57" s="54"/>
      <c r="U57" s="54"/>
      <c r="V57" s="54"/>
      <c r="W57" s="54"/>
      <c r="X57" s="54"/>
      <c r="Y57" s="54"/>
      <c r="Z57" s="54"/>
      <c r="AA57" s="54"/>
      <c r="AB57" s="54"/>
      <c r="AC57" s="54"/>
      <c r="AD57" s="54"/>
      <c r="AE57" s="54"/>
      <c r="AF57" s="54"/>
      <c r="AG57" s="54"/>
      <c r="AH57" s="54"/>
      <c r="AI57" s="54"/>
      <c r="AJ57" s="54"/>
      <c r="AK57" s="52" t="s">
        <v>75</v>
      </c>
      <c r="AL57" s="52">
        <v>2000</v>
      </c>
      <c r="AM57" s="54"/>
      <c r="AN57" s="54"/>
      <c r="AO57" s="54"/>
      <c r="AP57" s="93">
        <v>1020000</v>
      </c>
      <c r="AQ57" s="52" t="s">
        <v>77</v>
      </c>
      <c r="AR57" s="53" t="s">
        <v>128</v>
      </c>
      <c r="AS57" s="53" t="s">
        <v>103</v>
      </c>
      <c r="AT57" s="53" t="s">
        <v>108</v>
      </c>
      <c r="AU57" s="52" t="s">
        <v>77</v>
      </c>
      <c r="AV57" s="9" t="s">
        <v>177</v>
      </c>
      <c r="AW57" s="8"/>
      <c r="AX57" s="8"/>
    </row>
    <row r="58" spans="1:50" x14ac:dyDescent="0.2">
      <c r="A58" s="46"/>
      <c r="B58" s="51"/>
      <c r="C58" s="52" t="s">
        <v>153</v>
      </c>
      <c r="D58" s="53" t="s">
        <v>152</v>
      </c>
      <c r="E58" s="53" t="s">
        <v>153</v>
      </c>
      <c r="F58" s="53"/>
      <c r="G58" s="54"/>
      <c r="H58" s="54"/>
      <c r="I58" s="54"/>
      <c r="J58" s="54"/>
      <c r="K58" s="52" t="s">
        <v>126</v>
      </c>
      <c r="L58" s="53"/>
      <c r="M58" s="52" t="s">
        <v>180</v>
      </c>
      <c r="N58" s="52">
        <v>2000</v>
      </c>
      <c r="O58" s="53"/>
      <c r="P58" s="53"/>
      <c r="Q58" s="53"/>
      <c r="R58" s="53"/>
      <c r="S58" s="53"/>
      <c r="T58" s="54"/>
      <c r="U58" s="54"/>
      <c r="V58" s="54"/>
      <c r="W58" s="54"/>
      <c r="X58" s="54"/>
      <c r="Y58" s="54"/>
      <c r="Z58" s="54"/>
      <c r="AA58" s="54"/>
      <c r="AB58" s="54"/>
      <c r="AC58" s="54"/>
      <c r="AD58" s="54"/>
      <c r="AE58" s="54"/>
      <c r="AF58" s="54"/>
      <c r="AG58" s="54"/>
      <c r="AH58" s="54"/>
      <c r="AI58" s="54"/>
      <c r="AJ58" s="54"/>
      <c r="AK58" s="52" t="s">
        <v>75</v>
      </c>
      <c r="AL58" s="52">
        <v>2000</v>
      </c>
      <c r="AM58" s="54"/>
      <c r="AN58" s="54"/>
      <c r="AO58" s="54"/>
      <c r="AP58" s="93">
        <v>455000</v>
      </c>
      <c r="AQ58" s="52" t="s">
        <v>77</v>
      </c>
      <c r="AR58" s="53" t="s">
        <v>128</v>
      </c>
      <c r="AS58" s="53" t="s">
        <v>103</v>
      </c>
      <c r="AT58" s="53" t="s">
        <v>108</v>
      </c>
      <c r="AU58" s="52" t="s">
        <v>77</v>
      </c>
      <c r="AV58" s="9" t="s">
        <v>177</v>
      </c>
      <c r="AW58" s="8"/>
      <c r="AX58" s="8"/>
    </row>
    <row r="59" spans="1:50" x14ac:dyDescent="0.2">
      <c r="A59" s="46"/>
      <c r="B59" s="51"/>
      <c r="C59" s="52" t="s">
        <v>145</v>
      </c>
      <c r="D59" s="53" t="s">
        <v>181</v>
      </c>
      <c r="E59" s="53" t="s">
        <v>145</v>
      </c>
      <c r="F59" s="53"/>
      <c r="G59" s="54"/>
      <c r="H59" s="54"/>
      <c r="I59" s="54"/>
      <c r="J59" s="54"/>
      <c r="K59" s="52" t="s">
        <v>126</v>
      </c>
      <c r="L59" s="53"/>
      <c r="M59" s="52" t="s">
        <v>157</v>
      </c>
      <c r="N59" s="52">
        <v>2000</v>
      </c>
      <c r="O59" s="53"/>
      <c r="P59" s="53"/>
      <c r="Q59" s="53"/>
      <c r="R59" s="53"/>
      <c r="S59" s="53"/>
      <c r="T59" s="54"/>
      <c r="U59" s="54"/>
      <c r="V59" s="54"/>
      <c r="W59" s="54"/>
      <c r="X59" s="54"/>
      <c r="Y59" s="54"/>
      <c r="Z59" s="54"/>
      <c r="AA59" s="54"/>
      <c r="AB59" s="54"/>
      <c r="AC59" s="54"/>
      <c r="AD59" s="54"/>
      <c r="AE59" s="54"/>
      <c r="AF59" s="54"/>
      <c r="AG59" s="54"/>
      <c r="AH59" s="54"/>
      <c r="AI59" s="54"/>
      <c r="AJ59" s="54"/>
      <c r="AK59" s="52" t="s">
        <v>75</v>
      </c>
      <c r="AL59" s="52">
        <v>2000</v>
      </c>
      <c r="AM59" s="54"/>
      <c r="AN59" s="54"/>
      <c r="AO59" s="54"/>
      <c r="AP59" s="93">
        <v>90000</v>
      </c>
      <c r="AQ59" s="52" t="s">
        <v>151</v>
      </c>
      <c r="AR59" s="53" t="s">
        <v>128</v>
      </c>
      <c r="AS59" s="53" t="s">
        <v>103</v>
      </c>
      <c r="AT59" s="53" t="s">
        <v>108</v>
      </c>
      <c r="AU59" s="52" t="s">
        <v>151</v>
      </c>
      <c r="AV59" s="9" t="s">
        <v>177</v>
      </c>
      <c r="AW59" s="8"/>
      <c r="AX59" s="8"/>
    </row>
    <row r="60" spans="1:50" x14ac:dyDescent="0.2">
      <c r="A60" s="46"/>
      <c r="B60" s="51"/>
      <c r="C60" s="52" t="s">
        <v>153</v>
      </c>
      <c r="D60" s="53" t="s">
        <v>152</v>
      </c>
      <c r="E60" s="53" t="s">
        <v>153</v>
      </c>
      <c r="F60" s="53"/>
      <c r="G60" s="54"/>
      <c r="H60" s="54"/>
      <c r="I60" s="54"/>
      <c r="J60" s="54"/>
      <c r="K60" s="52" t="s">
        <v>126</v>
      </c>
      <c r="L60" s="53"/>
      <c r="M60" s="52" t="s">
        <v>180</v>
      </c>
      <c r="N60" s="52">
        <v>2000</v>
      </c>
      <c r="O60" s="53"/>
      <c r="P60" s="53"/>
      <c r="Q60" s="53"/>
      <c r="R60" s="53"/>
      <c r="S60" s="53"/>
      <c r="T60" s="54"/>
      <c r="U60" s="54"/>
      <c r="V60" s="54"/>
      <c r="W60" s="54"/>
      <c r="X60" s="54"/>
      <c r="Y60" s="54"/>
      <c r="Z60" s="54"/>
      <c r="AA60" s="54"/>
      <c r="AB60" s="54"/>
      <c r="AC60" s="54"/>
      <c r="AD60" s="54"/>
      <c r="AE60" s="54"/>
      <c r="AF60" s="54"/>
      <c r="AG60" s="54"/>
      <c r="AH60" s="54"/>
      <c r="AI60" s="54"/>
      <c r="AJ60" s="54"/>
      <c r="AK60" s="52" t="s">
        <v>75</v>
      </c>
      <c r="AL60" s="52">
        <v>2000</v>
      </c>
      <c r="AM60" s="54"/>
      <c r="AN60" s="54"/>
      <c r="AO60" s="54"/>
      <c r="AP60" s="93">
        <v>192500</v>
      </c>
      <c r="AQ60" s="52" t="s">
        <v>77</v>
      </c>
      <c r="AR60" s="53" t="s">
        <v>128</v>
      </c>
      <c r="AS60" s="53" t="s">
        <v>103</v>
      </c>
      <c r="AT60" s="53" t="s">
        <v>108</v>
      </c>
      <c r="AU60" s="52" t="s">
        <v>77</v>
      </c>
      <c r="AV60" s="9" t="s">
        <v>177</v>
      </c>
      <c r="AW60" s="8"/>
      <c r="AX60" s="8"/>
    </row>
    <row r="61" spans="1:50" x14ac:dyDescent="0.2">
      <c r="A61" s="46"/>
      <c r="B61" s="51"/>
      <c r="C61" s="52" t="s">
        <v>173</v>
      </c>
      <c r="D61" s="53" t="s">
        <v>172</v>
      </c>
      <c r="E61" s="53" t="s">
        <v>173</v>
      </c>
      <c r="F61" s="53"/>
      <c r="G61" s="54"/>
      <c r="H61" s="54"/>
      <c r="I61" s="54"/>
      <c r="J61" s="54"/>
      <c r="K61" s="52" t="s">
        <v>174</v>
      </c>
      <c r="L61" s="53"/>
      <c r="M61" s="52" t="s">
        <v>180</v>
      </c>
      <c r="N61" s="52">
        <v>2000</v>
      </c>
      <c r="O61" s="53"/>
      <c r="P61" s="53"/>
      <c r="Q61" s="53"/>
      <c r="R61" s="53"/>
      <c r="S61" s="53"/>
      <c r="T61" s="54"/>
      <c r="U61" s="54"/>
      <c r="V61" s="54"/>
      <c r="W61" s="54"/>
      <c r="X61" s="54"/>
      <c r="Y61" s="54"/>
      <c r="Z61" s="54"/>
      <c r="AA61" s="54"/>
      <c r="AB61" s="54"/>
      <c r="AC61" s="54"/>
      <c r="AD61" s="54"/>
      <c r="AE61" s="54"/>
      <c r="AF61" s="54"/>
      <c r="AG61" s="54"/>
      <c r="AH61" s="54"/>
      <c r="AI61" s="54"/>
      <c r="AJ61" s="54"/>
      <c r="AK61" s="52" t="s">
        <v>75</v>
      </c>
      <c r="AL61" s="52">
        <v>2000</v>
      </c>
      <c r="AM61" s="54"/>
      <c r="AN61" s="54"/>
      <c r="AO61" s="54"/>
      <c r="AP61" s="93">
        <v>113750</v>
      </c>
      <c r="AQ61" s="52" t="s">
        <v>77</v>
      </c>
      <c r="AR61" s="53" t="s">
        <v>128</v>
      </c>
      <c r="AS61" s="53" t="s">
        <v>103</v>
      </c>
      <c r="AT61" s="53" t="s">
        <v>108</v>
      </c>
      <c r="AU61" s="52" t="s">
        <v>77</v>
      </c>
      <c r="AV61" s="9" t="s">
        <v>177</v>
      </c>
      <c r="AW61" s="8"/>
      <c r="AX61" s="8"/>
    </row>
    <row r="62" spans="1:50" x14ac:dyDescent="0.2">
      <c r="A62" s="46"/>
      <c r="B62" s="51"/>
      <c r="C62" s="52" t="s">
        <v>186</v>
      </c>
      <c r="D62" s="53" t="s">
        <v>185</v>
      </c>
      <c r="E62" s="53" t="s">
        <v>186</v>
      </c>
      <c r="F62" s="53"/>
      <c r="G62" s="54"/>
      <c r="H62" s="54"/>
      <c r="I62" s="54"/>
      <c r="J62" s="54"/>
      <c r="K62" s="52" t="s">
        <v>187</v>
      </c>
      <c r="L62" s="53"/>
      <c r="M62" s="52" t="s">
        <v>127</v>
      </c>
      <c r="N62" s="52">
        <v>2000</v>
      </c>
      <c r="O62" s="53"/>
      <c r="P62" s="53"/>
      <c r="Q62" s="53"/>
      <c r="R62" s="53"/>
      <c r="S62" s="53"/>
      <c r="T62" s="54"/>
      <c r="U62" s="54"/>
      <c r="V62" s="54"/>
      <c r="W62" s="54"/>
      <c r="X62" s="54"/>
      <c r="Y62" s="54"/>
      <c r="Z62" s="54"/>
      <c r="AA62" s="54"/>
      <c r="AB62" s="54"/>
      <c r="AC62" s="54"/>
      <c r="AD62" s="54"/>
      <c r="AE62" s="54"/>
      <c r="AF62" s="54"/>
      <c r="AG62" s="54"/>
      <c r="AH62" s="54"/>
      <c r="AI62" s="54"/>
      <c r="AJ62" s="54"/>
      <c r="AK62" s="52" t="s">
        <v>75</v>
      </c>
      <c r="AL62" s="52">
        <v>2000</v>
      </c>
      <c r="AM62" s="54"/>
      <c r="AN62" s="54"/>
      <c r="AO62" s="54"/>
      <c r="AP62" s="93">
        <v>2100000</v>
      </c>
      <c r="AQ62" s="52" t="s">
        <v>77</v>
      </c>
      <c r="AR62" s="53" t="s">
        <v>128</v>
      </c>
      <c r="AS62" s="53" t="s">
        <v>103</v>
      </c>
      <c r="AT62" s="53" t="s">
        <v>164</v>
      </c>
      <c r="AU62" s="52" t="s">
        <v>77</v>
      </c>
      <c r="AV62" s="9" t="s">
        <v>128</v>
      </c>
      <c r="AW62" s="8"/>
      <c r="AX62" s="8"/>
    </row>
    <row r="63" spans="1:50" x14ac:dyDescent="0.2">
      <c r="A63" s="46"/>
      <c r="B63" s="51"/>
      <c r="C63" s="52" t="s">
        <v>191</v>
      </c>
      <c r="D63" s="53" t="s">
        <v>190</v>
      </c>
      <c r="E63" s="53" t="s">
        <v>191</v>
      </c>
      <c r="F63" s="53"/>
      <c r="G63" s="54"/>
      <c r="H63" s="54"/>
      <c r="I63" s="54"/>
      <c r="J63" s="54"/>
      <c r="K63" s="52" t="s">
        <v>192</v>
      </c>
      <c r="L63" s="53"/>
      <c r="M63" s="52" t="s">
        <v>163</v>
      </c>
      <c r="N63" s="52">
        <v>2000</v>
      </c>
      <c r="O63" s="53"/>
      <c r="P63" s="53"/>
      <c r="Q63" s="53"/>
      <c r="R63" s="53"/>
      <c r="S63" s="53"/>
      <c r="T63" s="54"/>
      <c r="U63" s="54"/>
      <c r="V63" s="54"/>
      <c r="W63" s="54"/>
      <c r="X63" s="54"/>
      <c r="Y63" s="54"/>
      <c r="Z63" s="54"/>
      <c r="AA63" s="54"/>
      <c r="AB63" s="54"/>
      <c r="AC63" s="54"/>
      <c r="AD63" s="54"/>
      <c r="AE63" s="54"/>
      <c r="AF63" s="54"/>
      <c r="AG63" s="54"/>
      <c r="AH63" s="54"/>
      <c r="AI63" s="54"/>
      <c r="AJ63" s="54"/>
      <c r="AK63" s="52" t="s">
        <v>75</v>
      </c>
      <c r="AL63" s="52">
        <v>2000</v>
      </c>
      <c r="AM63" s="54"/>
      <c r="AN63" s="54"/>
      <c r="AO63" s="54"/>
      <c r="AP63" s="93">
        <v>280000</v>
      </c>
      <c r="AQ63" s="52" t="s">
        <v>77</v>
      </c>
      <c r="AR63" s="53" t="s">
        <v>128</v>
      </c>
      <c r="AS63" s="53" t="s">
        <v>103</v>
      </c>
      <c r="AT63" s="53" t="s">
        <v>164</v>
      </c>
      <c r="AU63" s="52" t="s">
        <v>77</v>
      </c>
      <c r="AV63" s="9" t="s">
        <v>128</v>
      </c>
      <c r="AW63" s="8"/>
      <c r="AX63" s="8"/>
    </row>
    <row r="64" spans="1:50" x14ac:dyDescent="0.2">
      <c r="A64" s="46"/>
      <c r="B64" s="51"/>
      <c r="C64" s="52" t="s">
        <v>173</v>
      </c>
      <c r="D64" s="53" t="s">
        <v>172</v>
      </c>
      <c r="E64" s="53" t="s">
        <v>173</v>
      </c>
      <c r="F64" s="53"/>
      <c r="G64" s="54"/>
      <c r="H64" s="54"/>
      <c r="I64" s="54"/>
      <c r="J64" s="54"/>
      <c r="K64" s="52" t="s">
        <v>174</v>
      </c>
      <c r="L64" s="53"/>
      <c r="M64" s="52" t="s">
        <v>180</v>
      </c>
      <c r="N64" s="52">
        <v>2000</v>
      </c>
      <c r="O64" s="53"/>
      <c r="P64" s="53"/>
      <c r="Q64" s="53"/>
      <c r="R64" s="53"/>
      <c r="S64" s="53"/>
      <c r="T64" s="54"/>
      <c r="U64" s="54"/>
      <c r="V64" s="54"/>
      <c r="W64" s="54"/>
      <c r="X64" s="54"/>
      <c r="Y64" s="54"/>
      <c r="Z64" s="54"/>
      <c r="AA64" s="54"/>
      <c r="AB64" s="54"/>
      <c r="AC64" s="54"/>
      <c r="AD64" s="54"/>
      <c r="AE64" s="54"/>
      <c r="AF64" s="54"/>
      <c r="AG64" s="54"/>
      <c r="AH64" s="54"/>
      <c r="AI64" s="54"/>
      <c r="AJ64" s="54"/>
      <c r="AK64" s="52" t="s">
        <v>75</v>
      </c>
      <c r="AL64" s="52">
        <v>2000</v>
      </c>
      <c r="AM64" s="54"/>
      <c r="AN64" s="54"/>
      <c r="AO64" s="54"/>
      <c r="AP64" s="93">
        <v>113750</v>
      </c>
      <c r="AQ64" s="52" t="s">
        <v>77</v>
      </c>
      <c r="AR64" s="53" t="s">
        <v>128</v>
      </c>
      <c r="AS64" s="53" t="s">
        <v>103</v>
      </c>
      <c r="AT64" s="53" t="s">
        <v>164</v>
      </c>
      <c r="AU64" s="52" t="s">
        <v>77</v>
      </c>
      <c r="AV64" s="9" t="s">
        <v>195</v>
      </c>
      <c r="AW64" s="8"/>
      <c r="AX64" s="8"/>
    </row>
    <row r="65" spans="1:50" x14ac:dyDescent="0.2">
      <c r="A65" s="46"/>
      <c r="B65" s="51"/>
      <c r="C65" s="52" t="s">
        <v>136</v>
      </c>
      <c r="D65" s="53" t="s">
        <v>135</v>
      </c>
      <c r="E65" s="53" t="s">
        <v>136</v>
      </c>
      <c r="F65" s="53"/>
      <c r="G65" s="54"/>
      <c r="H65" s="54"/>
      <c r="I65" s="54"/>
      <c r="J65" s="54"/>
      <c r="K65" s="52" t="s">
        <v>196</v>
      </c>
      <c r="L65" s="53"/>
      <c r="M65" s="52" t="s">
        <v>170</v>
      </c>
      <c r="N65" s="52">
        <v>2000</v>
      </c>
      <c r="O65" s="53"/>
      <c r="P65" s="53"/>
      <c r="Q65" s="53"/>
      <c r="R65" s="53"/>
      <c r="S65" s="53"/>
      <c r="T65" s="54"/>
      <c r="U65" s="54"/>
      <c r="V65" s="54"/>
      <c r="W65" s="54"/>
      <c r="X65" s="54"/>
      <c r="Y65" s="54"/>
      <c r="Z65" s="54"/>
      <c r="AA65" s="54"/>
      <c r="AB65" s="54"/>
      <c r="AC65" s="54"/>
      <c r="AD65" s="54"/>
      <c r="AE65" s="54"/>
      <c r="AF65" s="54"/>
      <c r="AG65" s="54"/>
      <c r="AH65" s="54"/>
      <c r="AI65" s="54"/>
      <c r="AJ65" s="54"/>
      <c r="AK65" s="52" t="s">
        <v>75</v>
      </c>
      <c r="AL65" s="52">
        <v>2000</v>
      </c>
      <c r="AM65" s="54"/>
      <c r="AN65" s="54"/>
      <c r="AO65" s="54"/>
      <c r="AP65" s="93">
        <v>300000</v>
      </c>
      <c r="AQ65" s="52" t="s">
        <v>77</v>
      </c>
      <c r="AR65" s="53" t="s">
        <v>133</v>
      </c>
      <c r="AS65" s="53" t="s">
        <v>103</v>
      </c>
      <c r="AT65" s="53" t="s">
        <v>134</v>
      </c>
      <c r="AU65" s="52" t="s">
        <v>77</v>
      </c>
      <c r="AV65" s="9" t="s">
        <v>197</v>
      </c>
      <c r="AW65" s="8"/>
      <c r="AX65" s="8"/>
    </row>
    <row r="66" spans="1:50" x14ac:dyDescent="0.2">
      <c r="A66" s="46"/>
      <c r="B66" s="51"/>
      <c r="C66" s="52" t="s">
        <v>125</v>
      </c>
      <c r="D66" s="53" t="s">
        <v>147</v>
      </c>
      <c r="E66" s="53" t="s">
        <v>125</v>
      </c>
      <c r="F66" s="53"/>
      <c r="G66" s="54"/>
      <c r="H66" s="54"/>
      <c r="I66" s="54"/>
      <c r="J66" s="54"/>
      <c r="K66" s="52" t="s">
        <v>126</v>
      </c>
      <c r="L66" s="53"/>
      <c r="M66" s="52" t="s">
        <v>137</v>
      </c>
      <c r="N66" s="52">
        <v>2000</v>
      </c>
      <c r="O66" s="53"/>
      <c r="P66" s="53"/>
      <c r="Q66" s="53"/>
      <c r="R66" s="53"/>
      <c r="S66" s="53"/>
      <c r="T66" s="54"/>
      <c r="U66" s="54"/>
      <c r="V66" s="54"/>
      <c r="W66" s="54"/>
      <c r="X66" s="54"/>
      <c r="Y66" s="54"/>
      <c r="Z66" s="54"/>
      <c r="AA66" s="54"/>
      <c r="AB66" s="54"/>
      <c r="AC66" s="54"/>
      <c r="AD66" s="54"/>
      <c r="AE66" s="54"/>
      <c r="AF66" s="54"/>
      <c r="AG66" s="54"/>
      <c r="AH66" s="54"/>
      <c r="AI66" s="54"/>
      <c r="AJ66" s="54"/>
      <c r="AK66" s="52" t="s">
        <v>75</v>
      </c>
      <c r="AL66" s="52">
        <v>2000</v>
      </c>
      <c r="AM66" s="54"/>
      <c r="AN66" s="54"/>
      <c r="AO66" s="54"/>
      <c r="AP66" s="93">
        <v>1500000</v>
      </c>
      <c r="AQ66" s="52" t="s">
        <v>77</v>
      </c>
      <c r="AR66" s="53" t="s">
        <v>128</v>
      </c>
      <c r="AS66" s="53" t="s">
        <v>103</v>
      </c>
      <c r="AT66" s="53" t="s">
        <v>108</v>
      </c>
      <c r="AU66" s="52" t="s">
        <v>77</v>
      </c>
      <c r="AV66" s="9" t="s">
        <v>103</v>
      </c>
      <c r="AW66" s="8"/>
      <c r="AX66" s="8"/>
    </row>
    <row r="67" spans="1:50" x14ac:dyDescent="0.2">
      <c r="A67" s="46"/>
      <c r="B67" s="51"/>
      <c r="C67" s="52" t="s">
        <v>125</v>
      </c>
      <c r="D67" s="53" t="s">
        <v>147</v>
      </c>
      <c r="E67" s="53" t="s">
        <v>125</v>
      </c>
      <c r="F67" s="53"/>
      <c r="G67" s="54"/>
      <c r="H67" s="54"/>
      <c r="I67" s="54"/>
      <c r="J67" s="54"/>
      <c r="K67" s="52" t="s">
        <v>126</v>
      </c>
      <c r="L67" s="53"/>
      <c r="M67" s="52" t="s">
        <v>150</v>
      </c>
      <c r="N67" s="52">
        <v>2000</v>
      </c>
      <c r="O67" s="53"/>
      <c r="P67" s="53"/>
      <c r="Q67" s="53"/>
      <c r="R67" s="53"/>
      <c r="S67" s="53"/>
      <c r="T67" s="54"/>
      <c r="U67" s="54"/>
      <c r="V67" s="54"/>
      <c r="W67" s="54"/>
      <c r="X67" s="54"/>
      <c r="Y67" s="54"/>
      <c r="Z67" s="54"/>
      <c r="AA67" s="54"/>
      <c r="AB67" s="54"/>
      <c r="AC67" s="54"/>
      <c r="AD67" s="54"/>
      <c r="AE67" s="54"/>
      <c r="AF67" s="54"/>
      <c r="AG67" s="54"/>
      <c r="AH67" s="54"/>
      <c r="AI67" s="54"/>
      <c r="AJ67" s="54"/>
      <c r="AK67" s="52" t="s">
        <v>75</v>
      </c>
      <c r="AL67" s="52">
        <v>2000</v>
      </c>
      <c r="AM67" s="54"/>
      <c r="AN67" s="54"/>
      <c r="AO67" s="54"/>
      <c r="AP67" s="93">
        <v>715000</v>
      </c>
      <c r="AQ67" s="52" t="s">
        <v>77</v>
      </c>
      <c r="AR67" s="53" t="s">
        <v>128</v>
      </c>
      <c r="AS67" s="53" t="s">
        <v>103</v>
      </c>
      <c r="AT67" s="53" t="s">
        <v>108</v>
      </c>
      <c r="AU67" s="52" t="s">
        <v>77</v>
      </c>
      <c r="AV67" s="9" t="s">
        <v>103</v>
      </c>
      <c r="AW67" s="8"/>
      <c r="AX67" s="8"/>
    </row>
    <row r="68" spans="1:50" x14ac:dyDescent="0.2">
      <c r="A68" s="46"/>
      <c r="B68" s="51"/>
      <c r="C68" s="52" t="s">
        <v>198</v>
      </c>
      <c r="D68" s="53" t="s">
        <v>188</v>
      </c>
      <c r="E68" s="53" t="s">
        <v>198</v>
      </c>
      <c r="F68" s="53"/>
      <c r="G68" s="54"/>
      <c r="H68" s="54"/>
      <c r="I68" s="54"/>
      <c r="J68" s="54"/>
      <c r="K68" s="52" t="s">
        <v>199</v>
      </c>
      <c r="L68" s="53"/>
      <c r="M68" s="52" t="s">
        <v>189</v>
      </c>
      <c r="N68" s="52">
        <v>2000</v>
      </c>
      <c r="O68" s="53"/>
      <c r="P68" s="53"/>
      <c r="Q68" s="53"/>
      <c r="R68" s="53"/>
      <c r="S68" s="53"/>
      <c r="T68" s="54"/>
      <c r="U68" s="54"/>
      <c r="V68" s="54"/>
      <c r="W68" s="54"/>
      <c r="X68" s="54"/>
      <c r="Y68" s="54"/>
      <c r="Z68" s="54"/>
      <c r="AA68" s="54"/>
      <c r="AB68" s="54"/>
      <c r="AC68" s="54"/>
      <c r="AD68" s="54"/>
      <c r="AE68" s="54"/>
      <c r="AF68" s="54"/>
      <c r="AG68" s="54"/>
      <c r="AH68" s="54"/>
      <c r="AI68" s="54"/>
      <c r="AJ68" s="54"/>
      <c r="AK68" s="52" t="s">
        <v>75</v>
      </c>
      <c r="AL68" s="52">
        <v>2000</v>
      </c>
      <c r="AM68" s="54"/>
      <c r="AN68" s="54"/>
      <c r="AO68" s="54"/>
      <c r="AP68" s="93">
        <v>39000</v>
      </c>
      <c r="AQ68" s="52" t="s">
        <v>77</v>
      </c>
      <c r="AR68" s="53" t="s">
        <v>128</v>
      </c>
      <c r="AS68" s="53" t="s">
        <v>103</v>
      </c>
      <c r="AT68" s="53" t="s">
        <v>108</v>
      </c>
      <c r="AU68" s="52" t="s">
        <v>77</v>
      </c>
      <c r="AV68" s="9" t="s">
        <v>103</v>
      </c>
      <c r="AW68" s="8"/>
      <c r="AX68" s="8"/>
    </row>
    <row r="69" spans="1:50" x14ac:dyDescent="0.2">
      <c r="A69" s="46"/>
      <c r="B69" s="51"/>
      <c r="C69" s="52" t="s">
        <v>173</v>
      </c>
      <c r="D69" s="53" t="s">
        <v>172</v>
      </c>
      <c r="E69" s="53" t="s">
        <v>173</v>
      </c>
      <c r="F69" s="53"/>
      <c r="G69" s="54"/>
      <c r="H69" s="54"/>
      <c r="I69" s="54"/>
      <c r="J69" s="54"/>
      <c r="K69" s="52" t="s">
        <v>174</v>
      </c>
      <c r="L69" s="53"/>
      <c r="M69" s="52" t="s">
        <v>175</v>
      </c>
      <c r="N69" s="52">
        <v>2000</v>
      </c>
      <c r="O69" s="53"/>
      <c r="P69" s="53"/>
      <c r="Q69" s="53"/>
      <c r="R69" s="53"/>
      <c r="S69" s="53"/>
      <c r="T69" s="54"/>
      <c r="U69" s="54"/>
      <c r="V69" s="54"/>
      <c r="W69" s="54"/>
      <c r="X69" s="54"/>
      <c r="Y69" s="54"/>
      <c r="Z69" s="54"/>
      <c r="AA69" s="54"/>
      <c r="AB69" s="54"/>
      <c r="AC69" s="54"/>
      <c r="AD69" s="54"/>
      <c r="AE69" s="54"/>
      <c r="AF69" s="54"/>
      <c r="AG69" s="54"/>
      <c r="AH69" s="54"/>
      <c r="AI69" s="54"/>
      <c r="AJ69" s="54"/>
      <c r="AK69" s="52" t="s">
        <v>75</v>
      </c>
      <c r="AL69" s="52">
        <v>2000</v>
      </c>
      <c r="AM69" s="54"/>
      <c r="AN69" s="54"/>
      <c r="AO69" s="54"/>
      <c r="AP69" s="93">
        <v>393750</v>
      </c>
      <c r="AQ69" s="52" t="s">
        <v>151</v>
      </c>
      <c r="AR69" s="53" t="s">
        <v>128</v>
      </c>
      <c r="AS69" s="53" t="s">
        <v>103</v>
      </c>
      <c r="AT69" s="53" t="s">
        <v>108</v>
      </c>
      <c r="AU69" s="52" t="s">
        <v>151</v>
      </c>
      <c r="AV69" s="9" t="s">
        <v>103</v>
      </c>
      <c r="AW69" s="8"/>
      <c r="AX69" s="8"/>
    </row>
    <row r="70" spans="1:50" x14ac:dyDescent="0.2">
      <c r="A70" s="46"/>
      <c r="B70" s="51"/>
      <c r="C70" s="52" t="s">
        <v>136</v>
      </c>
      <c r="D70" s="53" t="s">
        <v>178</v>
      </c>
      <c r="E70" s="53" t="s">
        <v>136</v>
      </c>
      <c r="F70" s="53"/>
      <c r="G70" s="54"/>
      <c r="H70" s="54"/>
      <c r="I70" s="54"/>
      <c r="J70" s="54"/>
      <c r="K70" s="52" t="s">
        <v>126</v>
      </c>
      <c r="L70" s="53"/>
      <c r="M70" s="52" t="s">
        <v>137</v>
      </c>
      <c r="N70" s="52">
        <v>2000</v>
      </c>
      <c r="O70" s="53"/>
      <c r="P70" s="53"/>
      <c r="Q70" s="53"/>
      <c r="R70" s="53"/>
      <c r="S70" s="53"/>
      <c r="T70" s="54"/>
      <c r="U70" s="54"/>
      <c r="V70" s="54"/>
      <c r="W70" s="54"/>
      <c r="X70" s="54"/>
      <c r="Y70" s="54"/>
      <c r="Z70" s="54"/>
      <c r="AA70" s="54"/>
      <c r="AB70" s="54"/>
      <c r="AC70" s="54"/>
      <c r="AD70" s="54"/>
      <c r="AE70" s="54"/>
      <c r="AF70" s="54"/>
      <c r="AG70" s="54"/>
      <c r="AH70" s="54"/>
      <c r="AI70" s="54"/>
      <c r="AJ70" s="54"/>
      <c r="AK70" s="52" t="s">
        <v>75</v>
      </c>
      <c r="AL70" s="52">
        <v>2000</v>
      </c>
      <c r="AM70" s="54"/>
      <c r="AN70" s="54"/>
      <c r="AO70" s="54"/>
      <c r="AP70" s="93">
        <v>812500</v>
      </c>
      <c r="AQ70" s="52" t="s">
        <v>77</v>
      </c>
      <c r="AR70" s="53" t="s">
        <v>128</v>
      </c>
      <c r="AS70" s="53" t="s">
        <v>103</v>
      </c>
      <c r="AT70" s="53" t="s">
        <v>108</v>
      </c>
      <c r="AU70" s="52" t="s">
        <v>77</v>
      </c>
      <c r="AV70" s="9" t="s">
        <v>169</v>
      </c>
      <c r="AW70" s="8"/>
      <c r="AX70" s="8"/>
    </row>
    <row r="71" spans="1:50" x14ac:dyDescent="0.2">
      <c r="A71" s="46"/>
      <c r="B71" s="51"/>
      <c r="C71" s="52" t="s">
        <v>136</v>
      </c>
      <c r="D71" s="53" t="s">
        <v>178</v>
      </c>
      <c r="E71" s="53" t="s">
        <v>136</v>
      </c>
      <c r="F71" s="53"/>
      <c r="G71" s="54"/>
      <c r="H71" s="54"/>
      <c r="I71" s="54"/>
      <c r="J71" s="54"/>
      <c r="K71" s="52" t="s">
        <v>126</v>
      </c>
      <c r="L71" s="53"/>
      <c r="M71" s="52" t="s">
        <v>137</v>
      </c>
      <c r="N71" s="52">
        <v>2000</v>
      </c>
      <c r="O71" s="53"/>
      <c r="P71" s="53"/>
      <c r="Q71" s="53"/>
      <c r="R71" s="53"/>
      <c r="S71" s="53"/>
      <c r="T71" s="54"/>
      <c r="U71" s="54"/>
      <c r="V71" s="54"/>
      <c r="W71" s="54"/>
      <c r="X71" s="54"/>
      <c r="Y71" s="54"/>
      <c r="Z71" s="54"/>
      <c r="AA71" s="54"/>
      <c r="AB71" s="54"/>
      <c r="AC71" s="54"/>
      <c r="AD71" s="54"/>
      <c r="AE71" s="54"/>
      <c r="AF71" s="54"/>
      <c r="AG71" s="54"/>
      <c r="AH71" s="54"/>
      <c r="AI71" s="54"/>
      <c r="AJ71" s="54"/>
      <c r="AK71" s="52" t="s">
        <v>75</v>
      </c>
      <c r="AL71" s="52">
        <v>2000</v>
      </c>
      <c r="AM71" s="54"/>
      <c r="AN71" s="54"/>
      <c r="AO71" s="54"/>
      <c r="AP71" s="93">
        <v>510000</v>
      </c>
      <c r="AQ71" s="52" t="s">
        <v>77</v>
      </c>
      <c r="AR71" s="53" t="s">
        <v>128</v>
      </c>
      <c r="AS71" s="53" t="s">
        <v>103</v>
      </c>
      <c r="AT71" s="53" t="s">
        <v>108</v>
      </c>
      <c r="AU71" s="52" t="s">
        <v>77</v>
      </c>
      <c r="AV71" s="9" t="s">
        <v>169</v>
      </c>
      <c r="AW71" s="8"/>
      <c r="AX71" s="8"/>
    </row>
    <row r="72" spans="1:50" x14ac:dyDescent="0.2">
      <c r="A72" s="46"/>
      <c r="B72" s="51"/>
      <c r="C72" s="52" t="s">
        <v>145</v>
      </c>
      <c r="D72" s="53" t="s">
        <v>181</v>
      </c>
      <c r="E72" s="53" t="s">
        <v>145</v>
      </c>
      <c r="F72" s="53"/>
      <c r="G72" s="54"/>
      <c r="H72" s="54"/>
      <c r="I72" s="54"/>
      <c r="J72" s="54"/>
      <c r="K72" s="52" t="s">
        <v>126</v>
      </c>
      <c r="L72" s="53"/>
      <c r="M72" s="52" t="s">
        <v>157</v>
      </c>
      <c r="N72" s="52">
        <v>2000</v>
      </c>
      <c r="O72" s="53"/>
      <c r="P72" s="53"/>
      <c r="Q72" s="53"/>
      <c r="R72" s="53"/>
      <c r="S72" s="53"/>
      <c r="T72" s="54"/>
      <c r="U72" s="54"/>
      <c r="V72" s="54"/>
      <c r="W72" s="54"/>
      <c r="X72" s="54"/>
      <c r="Y72" s="54"/>
      <c r="Z72" s="54"/>
      <c r="AA72" s="54"/>
      <c r="AB72" s="54"/>
      <c r="AC72" s="54"/>
      <c r="AD72" s="54"/>
      <c r="AE72" s="54"/>
      <c r="AF72" s="54"/>
      <c r="AG72" s="54"/>
      <c r="AH72" s="54"/>
      <c r="AI72" s="54"/>
      <c r="AJ72" s="54"/>
      <c r="AK72" s="52" t="s">
        <v>75</v>
      </c>
      <c r="AL72" s="52">
        <v>2000</v>
      </c>
      <c r="AM72" s="54"/>
      <c r="AN72" s="54"/>
      <c r="AO72" s="54"/>
      <c r="AP72" s="93">
        <v>180000</v>
      </c>
      <c r="AQ72" s="52" t="s">
        <v>151</v>
      </c>
      <c r="AR72" s="53" t="s">
        <v>128</v>
      </c>
      <c r="AS72" s="53" t="s">
        <v>103</v>
      </c>
      <c r="AT72" s="53" t="s">
        <v>108</v>
      </c>
      <c r="AU72" s="52" t="s">
        <v>151</v>
      </c>
      <c r="AV72" s="9" t="s">
        <v>169</v>
      </c>
      <c r="AW72" s="8"/>
      <c r="AX72" s="8"/>
    </row>
    <row r="73" spans="1:50" x14ac:dyDescent="0.2">
      <c r="A73" s="46"/>
      <c r="B73" s="51"/>
      <c r="C73" s="52" t="s">
        <v>173</v>
      </c>
      <c r="D73" s="53" t="s">
        <v>172</v>
      </c>
      <c r="E73" s="53" t="s">
        <v>173</v>
      </c>
      <c r="F73" s="53"/>
      <c r="G73" s="54"/>
      <c r="H73" s="54"/>
      <c r="I73" s="54"/>
      <c r="J73" s="54"/>
      <c r="K73" s="52" t="s">
        <v>174</v>
      </c>
      <c r="L73" s="53"/>
      <c r="M73" s="52" t="s">
        <v>180</v>
      </c>
      <c r="N73" s="52">
        <v>2000</v>
      </c>
      <c r="O73" s="53"/>
      <c r="P73" s="53"/>
      <c r="Q73" s="53"/>
      <c r="R73" s="53"/>
      <c r="S73" s="53"/>
      <c r="T73" s="54"/>
      <c r="U73" s="54"/>
      <c r="V73" s="54"/>
      <c r="W73" s="54"/>
      <c r="X73" s="54"/>
      <c r="Y73" s="54"/>
      <c r="Z73" s="54"/>
      <c r="AA73" s="54"/>
      <c r="AB73" s="54"/>
      <c r="AC73" s="54"/>
      <c r="AD73" s="54"/>
      <c r="AE73" s="54"/>
      <c r="AF73" s="54"/>
      <c r="AG73" s="54"/>
      <c r="AH73" s="54"/>
      <c r="AI73" s="54"/>
      <c r="AJ73" s="54"/>
      <c r="AK73" s="52" t="s">
        <v>75</v>
      </c>
      <c r="AL73" s="52">
        <v>2000</v>
      </c>
      <c r="AM73" s="54"/>
      <c r="AN73" s="54"/>
      <c r="AO73" s="54"/>
      <c r="AP73" s="93">
        <v>262500</v>
      </c>
      <c r="AQ73" s="52" t="s">
        <v>151</v>
      </c>
      <c r="AR73" s="53" t="s">
        <v>128</v>
      </c>
      <c r="AS73" s="53" t="s">
        <v>103</v>
      </c>
      <c r="AT73" s="53" t="s">
        <v>108</v>
      </c>
      <c r="AU73" s="52" t="s">
        <v>151</v>
      </c>
      <c r="AV73" s="9" t="s">
        <v>200</v>
      </c>
      <c r="AW73" s="8"/>
      <c r="AX73" s="8"/>
    </row>
    <row r="74" spans="1:50" x14ac:dyDescent="0.2">
      <c r="A74" s="46"/>
      <c r="B74" s="51"/>
      <c r="C74" s="52" t="s">
        <v>158</v>
      </c>
      <c r="D74" s="53" t="s">
        <v>124</v>
      </c>
      <c r="E74" s="53" t="s">
        <v>158</v>
      </c>
      <c r="F74" s="53"/>
      <c r="G74" s="54"/>
      <c r="H74" s="54"/>
      <c r="I74" s="54"/>
      <c r="J74" s="54"/>
      <c r="K74" s="52" t="s">
        <v>159</v>
      </c>
      <c r="L74" s="53"/>
      <c r="M74" s="52" t="s">
        <v>127</v>
      </c>
      <c r="N74" s="52">
        <v>2000</v>
      </c>
      <c r="O74" s="53"/>
      <c r="P74" s="53"/>
      <c r="Q74" s="53"/>
      <c r="R74" s="53"/>
      <c r="S74" s="53"/>
      <c r="T74" s="54"/>
      <c r="U74" s="54"/>
      <c r="V74" s="54"/>
      <c r="W74" s="54"/>
      <c r="X74" s="54"/>
      <c r="Y74" s="54"/>
      <c r="Z74" s="54"/>
      <c r="AA74" s="54"/>
      <c r="AB74" s="54"/>
      <c r="AC74" s="54"/>
      <c r="AD74" s="54"/>
      <c r="AE74" s="54"/>
      <c r="AF74" s="54"/>
      <c r="AG74" s="54"/>
      <c r="AH74" s="54"/>
      <c r="AI74" s="54"/>
      <c r="AJ74" s="54"/>
      <c r="AK74" s="52" t="s">
        <v>75</v>
      </c>
      <c r="AL74" s="52">
        <v>2000</v>
      </c>
      <c r="AM74" s="54"/>
      <c r="AN74" s="54"/>
      <c r="AO74" s="54"/>
      <c r="AP74" s="93">
        <v>1125000</v>
      </c>
      <c r="AQ74" s="52" t="s">
        <v>151</v>
      </c>
      <c r="AR74" s="53" t="s">
        <v>128</v>
      </c>
      <c r="AS74" s="53" t="s">
        <v>103</v>
      </c>
      <c r="AT74" s="53" t="s">
        <v>108</v>
      </c>
      <c r="AU74" s="52" t="s">
        <v>151</v>
      </c>
      <c r="AV74" s="9" t="s">
        <v>200</v>
      </c>
      <c r="AW74" s="8"/>
      <c r="AX74" s="8"/>
    </row>
    <row r="75" spans="1:50" x14ac:dyDescent="0.2">
      <c r="A75" s="46"/>
      <c r="B75" s="51"/>
      <c r="C75" s="52" t="s">
        <v>145</v>
      </c>
      <c r="D75" s="53" t="s">
        <v>181</v>
      </c>
      <c r="E75" s="53" t="s">
        <v>145</v>
      </c>
      <c r="F75" s="53"/>
      <c r="G75" s="54"/>
      <c r="H75" s="54"/>
      <c r="I75" s="54"/>
      <c r="J75" s="54"/>
      <c r="K75" s="52" t="s">
        <v>174</v>
      </c>
      <c r="L75" s="53"/>
      <c r="M75" s="52" t="s">
        <v>180</v>
      </c>
      <c r="N75" s="52">
        <v>2000</v>
      </c>
      <c r="O75" s="53"/>
      <c r="P75" s="53"/>
      <c r="Q75" s="53"/>
      <c r="R75" s="53"/>
      <c r="S75" s="53"/>
      <c r="T75" s="54"/>
      <c r="U75" s="54"/>
      <c r="V75" s="54"/>
      <c r="W75" s="54"/>
      <c r="X75" s="54"/>
      <c r="Y75" s="54"/>
      <c r="Z75" s="54"/>
      <c r="AA75" s="54"/>
      <c r="AB75" s="54"/>
      <c r="AC75" s="54"/>
      <c r="AD75" s="54"/>
      <c r="AE75" s="54"/>
      <c r="AF75" s="54"/>
      <c r="AG75" s="54"/>
      <c r="AH75" s="54"/>
      <c r="AI75" s="54"/>
      <c r="AJ75" s="54"/>
      <c r="AK75" s="52" t="s">
        <v>75</v>
      </c>
      <c r="AL75" s="52">
        <v>2000</v>
      </c>
      <c r="AM75" s="54"/>
      <c r="AN75" s="54"/>
      <c r="AO75" s="54"/>
      <c r="AP75" s="93">
        <v>210000</v>
      </c>
      <c r="AQ75" s="52" t="s">
        <v>77</v>
      </c>
      <c r="AR75" s="53" t="s">
        <v>128</v>
      </c>
      <c r="AS75" s="53" t="s">
        <v>103</v>
      </c>
      <c r="AT75" s="53" t="s">
        <v>108</v>
      </c>
      <c r="AU75" s="52" t="s">
        <v>77</v>
      </c>
      <c r="AV75" s="9" t="s">
        <v>200</v>
      </c>
      <c r="AW75" s="8"/>
      <c r="AX75" s="8"/>
    </row>
    <row r="76" spans="1:50" x14ac:dyDescent="0.2">
      <c r="A76" s="46"/>
      <c r="B76" s="51"/>
      <c r="C76" s="52" t="s">
        <v>153</v>
      </c>
      <c r="D76" s="53" t="s">
        <v>152</v>
      </c>
      <c r="E76" s="53" t="s">
        <v>153</v>
      </c>
      <c r="F76" s="53"/>
      <c r="G76" s="54"/>
      <c r="H76" s="54"/>
      <c r="I76" s="54"/>
      <c r="J76" s="54"/>
      <c r="K76" s="52" t="s">
        <v>126</v>
      </c>
      <c r="L76" s="53"/>
      <c r="M76" s="52" t="s">
        <v>180</v>
      </c>
      <c r="N76" s="52">
        <v>2000</v>
      </c>
      <c r="O76" s="53"/>
      <c r="P76" s="53"/>
      <c r="Q76" s="53"/>
      <c r="R76" s="53"/>
      <c r="S76" s="53"/>
      <c r="T76" s="54"/>
      <c r="U76" s="54"/>
      <c r="V76" s="54"/>
      <c r="W76" s="54"/>
      <c r="X76" s="54"/>
      <c r="Y76" s="54"/>
      <c r="Z76" s="54"/>
      <c r="AA76" s="54"/>
      <c r="AB76" s="54"/>
      <c r="AC76" s="54"/>
      <c r="AD76" s="54"/>
      <c r="AE76" s="54"/>
      <c r="AF76" s="54"/>
      <c r="AG76" s="54"/>
      <c r="AH76" s="54"/>
      <c r="AI76" s="54"/>
      <c r="AJ76" s="54"/>
      <c r="AK76" s="52" t="s">
        <v>75</v>
      </c>
      <c r="AL76" s="52">
        <v>2000</v>
      </c>
      <c r="AM76" s="54"/>
      <c r="AN76" s="54"/>
      <c r="AO76" s="54"/>
      <c r="AP76" s="93">
        <v>210000</v>
      </c>
      <c r="AQ76" s="52" t="s">
        <v>77</v>
      </c>
      <c r="AR76" s="53" t="s">
        <v>128</v>
      </c>
      <c r="AS76" s="53" t="s">
        <v>103</v>
      </c>
      <c r="AT76" s="53" t="s">
        <v>108</v>
      </c>
      <c r="AU76" s="52" t="s">
        <v>77</v>
      </c>
      <c r="AV76" s="9" t="s">
        <v>169</v>
      </c>
      <c r="AW76" s="8"/>
      <c r="AX76" s="8"/>
    </row>
    <row r="77" spans="1:50" x14ac:dyDescent="0.2">
      <c r="A77" s="46"/>
      <c r="B77" s="51"/>
      <c r="C77" s="52" t="s">
        <v>202</v>
      </c>
      <c r="D77" s="53" t="s">
        <v>201</v>
      </c>
      <c r="E77" s="53" t="s">
        <v>202</v>
      </c>
      <c r="F77" s="53"/>
      <c r="G77" s="54"/>
      <c r="H77" s="54"/>
      <c r="I77" s="54"/>
      <c r="J77" s="54"/>
      <c r="K77" s="52" t="s">
        <v>126</v>
      </c>
      <c r="L77" s="53"/>
      <c r="M77" s="52" t="s">
        <v>137</v>
      </c>
      <c r="N77" s="52">
        <v>2000</v>
      </c>
      <c r="O77" s="53"/>
      <c r="P77" s="53"/>
      <c r="Q77" s="53"/>
      <c r="R77" s="53"/>
      <c r="S77" s="53"/>
      <c r="T77" s="54"/>
      <c r="U77" s="54"/>
      <c r="V77" s="54"/>
      <c r="W77" s="54"/>
      <c r="X77" s="54"/>
      <c r="Y77" s="54"/>
      <c r="Z77" s="54"/>
      <c r="AA77" s="54"/>
      <c r="AB77" s="54"/>
      <c r="AC77" s="54"/>
      <c r="AD77" s="54"/>
      <c r="AE77" s="54"/>
      <c r="AF77" s="54"/>
      <c r="AG77" s="54"/>
      <c r="AH77" s="54"/>
      <c r="AI77" s="54"/>
      <c r="AJ77" s="54"/>
      <c r="AK77" s="52" t="s">
        <v>75</v>
      </c>
      <c r="AL77" s="52">
        <v>2000</v>
      </c>
      <c r="AM77" s="54"/>
      <c r="AN77" s="54"/>
      <c r="AO77" s="54"/>
      <c r="AP77" s="93">
        <v>260000</v>
      </c>
      <c r="AQ77" s="52" t="s">
        <v>77</v>
      </c>
      <c r="AR77" s="53" t="s">
        <v>128</v>
      </c>
      <c r="AS77" s="53" t="s">
        <v>103</v>
      </c>
      <c r="AT77" s="53" t="s">
        <v>108</v>
      </c>
      <c r="AU77" s="52" t="s">
        <v>77</v>
      </c>
      <c r="AV77" s="9" t="s">
        <v>169</v>
      </c>
      <c r="AW77" s="8"/>
      <c r="AX77" s="8"/>
    </row>
    <row r="78" spans="1:50" x14ac:dyDescent="0.2">
      <c r="A78" s="97"/>
      <c r="B78" s="98"/>
      <c r="C78" s="99" t="s">
        <v>204</v>
      </c>
      <c r="D78" s="100" t="s">
        <v>203</v>
      </c>
      <c r="E78" s="100" t="s">
        <v>204</v>
      </c>
      <c r="F78" s="100"/>
      <c r="G78" s="101"/>
      <c r="H78" s="101"/>
      <c r="I78" s="101"/>
      <c r="J78" s="101"/>
      <c r="K78" s="99" t="s">
        <v>205</v>
      </c>
      <c r="L78" s="100"/>
      <c r="M78" s="99" t="s">
        <v>206</v>
      </c>
      <c r="N78" s="99">
        <v>2000</v>
      </c>
      <c r="O78" s="100"/>
      <c r="P78" s="100"/>
      <c r="Q78" s="100"/>
      <c r="R78" s="100"/>
      <c r="S78" s="100"/>
      <c r="T78" s="101"/>
      <c r="U78" s="101"/>
      <c r="V78" s="101"/>
      <c r="W78" s="101"/>
      <c r="X78" s="101"/>
      <c r="Y78" s="101"/>
      <c r="Z78" s="101"/>
      <c r="AA78" s="101"/>
      <c r="AB78" s="101"/>
      <c r="AC78" s="101"/>
      <c r="AD78" s="101"/>
      <c r="AE78" s="101"/>
      <c r="AF78" s="101"/>
      <c r="AG78" s="101"/>
      <c r="AH78" s="101"/>
      <c r="AI78" s="101"/>
      <c r="AJ78" s="101"/>
      <c r="AK78" s="99" t="s">
        <v>75</v>
      </c>
      <c r="AL78" s="99">
        <v>2000</v>
      </c>
      <c r="AM78" s="101"/>
      <c r="AN78" s="101"/>
      <c r="AO78" s="101"/>
      <c r="AP78" s="102">
        <v>1125000</v>
      </c>
      <c r="AQ78" s="99" t="s">
        <v>77</v>
      </c>
      <c r="AR78" s="100" t="s">
        <v>128</v>
      </c>
      <c r="AS78" s="100" t="s">
        <v>103</v>
      </c>
      <c r="AT78" s="100" t="s">
        <v>164</v>
      </c>
      <c r="AU78" s="99" t="s">
        <v>77</v>
      </c>
      <c r="AV78" s="9" t="s">
        <v>128</v>
      </c>
      <c r="AW78" s="8"/>
      <c r="AX78" s="8"/>
    </row>
    <row r="79" spans="1:50" x14ac:dyDescent="0.2">
      <c r="A79" s="46"/>
      <c r="B79" s="51"/>
      <c r="C79" s="52" t="s">
        <v>211</v>
      </c>
      <c r="D79" s="53" t="s">
        <v>210</v>
      </c>
      <c r="E79" s="53" t="s">
        <v>211</v>
      </c>
      <c r="F79" s="53"/>
      <c r="G79" s="54"/>
      <c r="H79" s="54"/>
      <c r="I79" s="54"/>
      <c r="J79" s="54"/>
      <c r="K79" s="52" t="s">
        <v>126</v>
      </c>
      <c r="L79" s="53"/>
      <c r="M79" s="52" t="s">
        <v>168</v>
      </c>
      <c r="N79" s="52">
        <v>2000</v>
      </c>
      <c r="O79" s="53"/>
      <c r="P79" s="53"/>
      <c r="Q79" s="53"/>
      <c r="R79" s="53"/>
      <c r="S79" s="53"/>
      <c r="T79" s="54"/>
      <c r="U79" s="54"/>
      <c r="V79" s="54"/>
      <c r="W79" s="54"/>
      <c r="X79" s="54"/>
      <c r="Y79" s="54"/>
      <c r="Z79" s="54"/>
      <c r="AA79" s="54"/>
      <c r="AB79" s="54"/>
      <c r="AC79" s="54"/>
      <c r="AD79" s="54"/>
      <c r="AE79" s="54"/>
      <c r="AF79" s="54"/>
      <c r="AG79" s="54"/>
      <c r="AH79" s="54"/>
      <c r="AI79" s="54"/>
      <c r="AJ79" s="54"/>
      <c r="AK79" s="52" t="s">
        <v>75</v>
      </c>
      <c r="AL79" s="52">
        <v>2000</v>
      </c>
      <c r="AM79" s="54"/>
      <c r="AN79" s="54"/>
      <c r="AO79" s="54"/>
      <c r="AP79" s="93">
        <v>65000</v>
      </c>
      <c r="AQ79" s="52" t="s">
        <v>77</v>
      </c>
      <c r="AR79" s="53" t="s">
        <v>138</v>
      </c>
      <c r="AS79" s="53" t="s">
        <v>103</v>
      </c>
      <c r="AT79" s="53" t="s">
        <v>212</v>
      </c>
      <c r="AU79" s="52" t="s">
        <v>77</v>
      </c>
      <c r="AV79" s="9" t="s">
        <v>139</v>
      </c>
      <c r="AW79" s="8"/>
      <c r="AX79" s="8"/>
    </row>
    <row r="80" spans="1:50" x14ac:dyDescent="0.2">
      <c r="A80" s="46"/>
      <c r="B80" s="51"/>
      <c r="C80" s="52" t="s">
        <v>213</v>
      </c>
      <c r="D80" s="53" t="s">
        <v>130</v>
      </c>
      <c r="E80" s="53" t="s">
        <v>213</v>
      </c>
      <c r="F80" s="53"/>
      <c r="G80" s="54"/>
      <c r="H80" s="54"/>
      <c r="I80" s="54"/>
      <c r="J80" s="54"/>
      <c r="K80" s="52" t="s">
        <v>214</v>
      </c>
      <c r="L80" s="53"/>
      <c r="M80" s="52" t="s">
        <v>71</v>
      </c>
      <c r="N80" s="52">
        <v>2000</v>
      </c>
      <c r="O80" s="53"/>
      <c r="P80" s="53"/>
      <c r="Q80" s="53"/>
      <c r="R80" s="53"/>
      <c r="S80" s="53"/>
      <c r="T80" s="54"/>
      <c r="U80" s="54"/>
      <c r="V80" s="54"/>
      <c r="W80" s="54"/>
      <c r="X80" s="54"/>
      <c r="Y80" s="54"/>
      <c r="Z80" s="54"/>
      <c r="AA80" s="54"/>
      <c r="AB80" s="54"/>
      <c r="AC80" s="54"/>
      <c r="AD80" s="54"/>
      <c r="AE80" s="54"/>
      <c r="AF80" s="54"/>
      <c r="AG80" s="54"/>
      <c r="AH80" s="54"/>
      <c r="AI80" s="54"/>
      <c r="AJ80" s="54"/>
      <c r="AK80" s="52" t="s">
        <v>75</v>
      </c>
      <c r="AL80" s="52">
        <v>2000</v>
      </c>
      <c r="AM80" s="54"/>
      <c r="AN80" s="54"/>
      <c r="AO80" s="54"/>
      <c r="AP80" s="93">
        <v>637500</v>
      </c>
      <c r="AQ80" s="52" t="s">
        <v>77</v>
      </c>
      <c r="AR80" s="53" t="s">
        <v>215</v>
      </c>
      <c r="AS80" s="53" t="s">
        <v>103</v>
      </c>
      <c r="AT80" s="53" t="s">
        <v>164</v>
      </c>
      <c r="AU80" s="52" t="s">
        <v>77</v>
      </c>
      <c r="AV80" s="9" t="s">
        <v>108</v>
      </c>
      <c r="AW80" s="8"/>
      <c r="AX80" s="8"/>
    </row>
    <row r="81" spans="1:50" x14ac:dyDescent="0.2">
      <c r="A81" s="46"/>
      <c r="B81" s="51"/>
      <c r="C81" s="52" t="s">
        <v>213</v>
      </c>
      <c r="D81" s="53" t="s">
        <v>130</v>
      </c>
      <c r="E81" s="53" t="s">
        <v>213</v>
      </c>
      <c r="F81" s="53"/>
      <c r="G81" s="54"/>
      <c r="H81" s="54"/>
      <c r="I81" s="54"/>
      <c r="J81" s="54"/>
      <c r="K81" s="52" t="s">
        <v>214</v>
      </c>
      <c r="L81" s="53"/>
      <c r="M81" s="52" t="s">
        <v>71</v>
      </c>
      <c r="N81" s="52">
        <v>2000</v>
      </c>
      <c r="O81" s="53"/>
      <c r="P81" s="53"/>
      <c r="Q81" s="53"/>
      <c r="R81" s="53"/>
      <c r="S81" s="53"/>
      <c r="T81" s="54"/>
      <c r="U81" s="54"/>
      <c r="V81" s="54"/>
      <c r="W81" s="54"/>
      <c r="X81" s="54"/>
      <c r="Y81" s="54"/>
      <c r="Z81" s="54"/>
      <c r="AA81" s="54"/>
      <c r="AB81" s="54"/>
      <c r="AC81" s="54"/>
      <c r="AD81" s="54"/>
      <c r="AE81" s="54"/>
      <c r="AF81" s="54"/>
      <c r="AG81" s="54"/>
      <c r="AH81" s="54"/>
      <c r="AI81" s="54"/>
      <c r="AJ81" s="54"/>
      <c r="AK81" s="52" t="s">
        <v>75</v>
      </c>
      <c r="AL81" s="52">
        <v>2000</v>
      </c>
      <c r="AM81" s="54"/>
      <c r="AN81" s="54"/>
      <c r="AO81" s="54"/>
      <c r="AP81" s="93">
        <v>637500</v>
      </c>
      <c r="AQ81" s="52" t="s">
        <v>77</v>
      </c>
      <c r="AR81" s="53" t="s">
        <v>216</v>
      </c>
      <c r="AS81" s="53" t="s">
        <v>103</v>
      </c>
      <c r="AT81" s="53" t="s">
        <v>164</v>
      </c>
      <c r="AU81" s="52" t="s">
        <v>77</v>
      </c>
      <c r="AV81" s="9" t="s">
        <v>108</v>
      </c>
      <c r="AW81" s="8"/>
      <c r="AX81" s="8"/>
    </row>
    <row r="82" spans="1:50" x14ac:dyDescent="0.2">
      <c r="A82" s="46"/>
      <c r="B82" s="51"/>
      <c r="C82" s="52" t="s">
        <v>136</v>
      </c>
      <c r="D82" s="53" t="s">
        <v>135</v>
      </c>
      <c r="E82" s="53" t="s">
        <v>136</v>
      </c>
      <c r="F82" s="53"/>
      <c r="G82" s="54"/>
      <c r="H82" s="54"/>
      <c r="I82" s="54"/>
      <c r="J82" s="54"/>
      <c r="K82" s="52" t="s">
        <v>126</v>
      </c>
      <c r="L82" s="53"/>
      <c r="M82" s="52" t="s">
        <v>137</v>
      </c>
      <c r="N82" s="52">
        <v>2000</v>
      </c>
      <c r="O82" s="53"/>
      <c r="P82" s="53"/>
      <c r="Q82" s="53"/>
      <c r="R82" s="53"/>
      <c r="S82" s="53"/>
      <c r="T82" s="54"/>
      <c r="U82" s="54"/>
      <c r="V82" s="54"/>
      <c r="W82" s="54"/>
      <c r="X82" s="54"/>
      <c r="Y82" s="54"/>
      <c r="Z82" s="54"/>
      <c r="AA82" s="54"/>
      <c r="AB82" s="54"/>
      <c r="AC82" s="54"/>
      <c r="AD82" s="54"/>
      <c r="AE82" s="54"/>
      <c r="AF82" s="54"/>
      <c r="AG82" s="54"/>
      <c r="AH82" s="54"/>
      <c r="AI82" s="54"/>
      <c r="AJ82" s="54"/>
      <c r="AK82" s="52" t="s">
        <v>75</v>
      </c>
      <c r="AL82" s="52">
        <v>2000</v>
      </c>
      <c r="AM82" s="54"/>
      <c r="AN82" s="54"/>
      <c r="AO82" s="54"/>
      <c r="AP82" s="93">
        <v>260000</v>
      </c>
      <c r="AQ82" s="52" t="s">
        <v>77</v>
      </c>
      <c r="AR82" s="53" t="s">
        <v>217</v>
      </c>
      <c r="AS82" s="53" t="s">
        <v>103</v>
      </c>
      <c r="AT82" s="53" t="s">
        <v>108</v>
      </c>
      <c r="AU82" s="52" t="s">
        <v>77</v>
      </c>
      <c r="AV82" s="9" t="s">
        <v>108</v>
      </c>
      <c r="AW82" s="8"/>
      <c r="AX82" s="8"/>
    </row>
    <row r="83" spans="1:50" x14ac:dyDescent="0.2">
      <c r="A83" s="46"/>
      <c r="B83" s="51"/>
      <c r="C83" s="52" t="s">
        <v>145</v>
      </c>
      <c r="D83" s="53" t="s">
        <v>144</v>
      </c>
      <c r="E83" s="53" t="s">
        <v>145</v>
      </c>
      <c r="F83" s="53"/>
      <c r="G83" s="54"/>
      <c r="H83" s="54"/>
      <c r="I83" s="54"/>
      <c r="J83" s="54"/>
      <c r="K83" s="52" t="s">
        <v>126</v>
      </c>
      <c r="L83" s="53"/>
      <c r="M83" s="52" t="s">
        <v>137</v>
      </c>
      <c r="N83" s="52">
        <v>2000</v>
      </c>
      <c r="O83" s="53"/>
      <c r="P83" s="53"/>
      <c r="Q83" s="53"/>
      <c r="R83" s="53"/>
      <c r="S83" s="53"/>
      <c r="T83" s="54"/>
      <c r="U83" s="54"/>
      <c r="V83" s="54"/>
      <c r="W83" s="54"/>
      <c r="X83" s="54"/>
      <c r="Y83" s="54"/>
      <c r="Z83" s="54"/>
      <c r="AA83" s="54"/>
      <c r="AB83" s="54"/>
      <c r="AC83" s="54"/>
      <c r="AD83" s="54"/>
      <c r="AE83" s="54"/>
      <c r="AF83" s="54"/>
      <c r="AG83" s="54"/>
      <c r="AH83" s="54"/>
      <c r="AI83" s="54"/>
      <c r="AJ83" s="54"/>
      <c r="AK83" s="52" t="s">
        <v>75</v>
      </c>
      <c r="AL83" s="52">
        <v>2000</v>
      </c>
      <c r="AM83" s="54"/>
      <c r="AN83" s="54"/>
      <c r="AO83" s="54"/>
      <c r="AP83" s="93">
        <v>48750</v>
      </c>
      <c r="AQ83" s="52" t="s">
        <v>77</v>
      </c>
      <c r="AR83" s="53" t="s">
        <v>217</v>
      </c>
      <c r="AS83" s="53" t="s">
        <v>103</v>
      </c>
      <c r="AT83" s="53" t="s">
        <v>108</v>
      </c>
      <c r="AU83" s="52" t="s">
        <v>77</v>
      </c>
      <c r="AV83" s="9" t="s">
        <v>108</v>
      </c>
      <c r="AW83" s="8"/>
      <c r="AX83" s="8"/>
    </row>
    <row r="84" spans="1:50" x14ac:dyDescent="0.2">
      <c r="A84" s="46"/>
      <c r="B84" s="51"/>
      <c r="C84" s="52" t="s">
        <v>125</v>
      </c>
      <c r="D84" s="53" t="s">
        <v>147</v>
      </c>
      <c r="E84" s="53" t="s">
        <v>125</v>
      </c>
      <c r="F84" s="53"/>
      <c r="G84" s="54"/>
      <c r="H84" s="54"/>
      <c r="I84" s="54"/>
      <c r="J84" s="54"/>
      <c r="K84" s="52" t="s">
        <v>126</v>
      </c>
      <c r="L84" s="53"/>
      <c r="M84" s="52" t="s">
        <v>137</v>
      </c>
      <c r="N84" s="52">
        <v>2000</v>
      </c>
      <c r="O84" s="53"/>
      <c r="P84" s="53"/>
      <c r="Q84" s="53"/>
      <c r="R84" s="53"/>
      <c r="S84" s="53"/>
      <c r="T84" s="54"/>
      <c r="U84" s="54"/>
      <c r="V84" s="54"/>
      <c r="W84" s="54"/>
      <c r="X84" s="54"/>
      <c r="Y84" s="54"/>
      <c r="Z84" s="54"/>
      <c r="AA84" s="54"/>
      <c r="AB84" s="54"/>
      <c r="AC84" s="54"/>
      <c r="AD84" s="54"/>
      <c r="AE84" s="54"/>
      <c r="AF84" s="54"/>
      <c r="AG84" s="54"/>
      <c r="AH84" s="54"/>
      <c r="AI84" s="54"/>
      <c r="AJ84" s="54"/>
      <c r="AK84" s="52" t="s">
        <v>75</v>
      </c>
      <c r="AL84" s="52">
        <v>2000</v>
      </c>
      <c r="AM84" s="54"/>
      <c r="AN84" s="54"/>
      <c r="AO84" s="54"/>
      <c r="AP84" s="93">
        <v>180000</v>
      </c>
      <c r="AQ84" s="52" t="s">
        <v>77</v>
      </c>
      <c r="AR84" s="53" t="s">
        <v>148</v>
      </c>
      <c r="AS84" s="53" t="s">
        <v>103</v>
      </c>
      <c r="AT84" s="53" t="s">
        <v>132</v>
      </c>
      <c r="AU84" s="52" t="s">
        <v>77</v>
      </c>
      <c r="AV84" s="9" t="s">
        <v>132</v>
      </c>
      <c r="AW84" s="8"/>
      <c r="AX84" s="8"/>
    </row>
    <row r="85" spans="1:50" x14ac:dyDescent="0.2">
      <c r="A85" s="46"/>
      <c r="B85" s="51"/>
      <c r="C85" s="52" t="s">
        <v>211</v>
      </c>
      <c r="D85" s="53" t="s">
        <v>210</v>
      </c>
      <c r="E85" s="53" t="s">
        <v>211</v>
      </c>
      <c r="F85" s="53"/>
      <c r="G85" s="54"/>
      <c r="H85" s="54"/>
      <c r="I85" s="54"/>
      <c r="J85" s="54"/>
      <c r="K85" s="52" t="s">
        <v>126</v>
      </c>
      <c r="L85" s="53"/>
      <c r="M85" s="52" t="s">
        <v>137</v>
      </c>
      <c r="N85" s="52">
        <v>2000</v>
      </c>
      <c r="O85" s="53"/>
      <c r="P85" s="53"/>
      <c r="Q85" s="53"/>
      <c r="R85" s="53"/>
      <c r="S85" s="53"/>
      <c r="T85" s="54"/>
      <c r="U85" s="54"/>
      <c r="V85" s="54"/>
      <c r="W85" s="54"/>
      <c r="X85" s="54"/>
      <c r="Y85" s="54"/>
      <c r="Z85" s="54"/>
      <c r="AA85" s="54"/>
      <c r="AB85" s="54"/>
      <c r="AC85" s="54"/>
      <c r="AD85" s="54"/>
      <c r="AE85" s="54"/>
      <c r="AF85" s="54"/>
      <c r="AG85" s="54"/>
      <c r="AH85" s="54"/>
      <c r="AI85" s="54"/>
      <c r="AJ85" s="54"/>
      <c r="AK85" s="52" t="s">
        <v>75</v>
      </c>
      <c r="AL85" s="52">
        <v>2000</v>
      </c>
      <c r="AM85" s="54"/>
      <c r="AN85" s="54"/>
      <c r="AO85" s="54"/>
      <c r="AP85" s="93">
        <v>75000</v>
      </c>
      <c r="AQ85" s="52" t="s">
        <v>77</v>
      </c>
      <c r="AR85" s="53" t="s">
        <v>132</v>
      </c>
      <c r="AS85" s="53" t="s">
        <v>103</v>
      </c>
      <c r="AT85" s="53" t="s">
        <v>132</v>
      </c>
      <c r="AU85" s="52" t="s">
        <v>77</v>
      </c>
      <c r="AV85" s="9" t="s">
        <v>132</v>
      </c>
      <c r="AW85" s="8"/>
      <c r="AX85" s="8"/>
    </row>
    <row r="86" spans="1:50" x14ac:dyDescent="0.2">
      <c r="A86" s="46"/>
      <c r="B86" s="51"/>
      <c r="C86" s="52" t="s">
        <v>213</v>
      </c>
      <c r="D86" s="53" t="s">
        <v>130</v>
      </c>
      <c r="E86" s="53" t="s">
        <v>213</v>
      </c>
      <c r="F86" s="53"/>
      <c r="G86" s="54"/>
      <c r="H86" s="54"/>
      <c r="I86" s="54"/>
      <c r="J86" s="54"/>
      <c r="K86" s="52" t="s">
        <v>214</v>
      </c>
      <c r="L86" s="53"/>
      <c r="M86" s="52" t="s">
        <v>71</v>
      </c>
      <c r="N86" s="52">
        <v>2000</v>
      </c>
      <c r="O86" s="53"/>
      <c r="P86" s="53"/>
      <c r="Q86" s="53"/>
      <c r="R86" s="53"/>
      <c r="S86" s="53"/>
      <c r="T86" s="54"/>
      <c r="U86" s="54"/>
      <c r="V86" s="54"/>
      <c r="W86" s="54"/>
      <c r="X86" s="54"/>
      <c r="Y86" s="54"/>
      <c r="Z86" s="54"/>
      <c r="AA86" s="54"/>
      <c r="AB86" s="54"/>
      <c r="AC86" s="54"/>
      <c r="AD86" s="54"/>
      <c r="AE86" s="54"/>
      <c r="AF86" s="54"/>
      <c r="AG86" s="54"/>
      <c r="AH86" s="54"/>
      <c r="AI86" s="54"/>
      <c r="AJ86" s="54"/>
      <c r="AK86" s="52" t="s">
        <v>75</v>
      </c>
      <c r="AL86" s="52">
        <v>2000</v>
      </c>
      <c r="AM86" s="54"/>
      <c r="AN86" s="54"/>
      <c r="AO86" s="54"/>
      <c r="AP86" s="93">
        <v>552500</v>
      </c>
      <c r="AQ86" s="52" t="s">
        <v>77</v>
      </c>
      <c r="AR86" s="53" t="s">
        <v>222</v>
      </c>
      <c r="AS86" s="53" t="s">
        <v>103</v>
      </c>
      <c r="AT86" s="53" t="s">
        <v>220</v>
      </c>
      <c r="AU86" s="52" t="s">
        <v>77</v>
      </c>
      <c r="AV86" s="9" t="s">
        <v>221</v>
      </c>
      <c r="AW86" s="8"/>
      <c r="AX86" s="8"/>
    </row>
    <row r="87" spans="1:50" x14ac:dyDescent="0.2">
      <c r="A87" s="46"/>
      <c r="B87" s="51"/>
      <c r="C87" s="52" t="s">
        <v>158</v>
      </c>
      <c r="D87" s="53" t="s">
        <v>124</v>
      </c>
      <c r="E87" s="53" t="s">
        <v>158</v>
      </c>
      <c r="F87" s="53"/>
      <c r="G87" s="54"/>
      <c r="H87" s="54"/>
      <c r="I87" s="54"/>
      <c r="J87" s="54"/>
      <c r="K87" s="52" t="s">
        <v>223</v>
      </c>
      <c r="L87" s="53"/>
      <c r="M87" s="52" t="s">
        <v>127</v>
      </c>
      <c r="N87" s="52">
        <v>2000</v>
      </c>
      <c r="O87" s="53"/>
      <c r="P87" s="53"/>
      <c r="Q87" s="53"/>
      <c r="R87" s="53"/>
      <c r="S87" s="53"/>
      <c r="T87" s="54"/>
      <c r="U87" s="54"/>
      <c r="V87" s="54"/>
      <c r="W87" s="54"/>
      <c r="X87" s="54"/>
      <c r="Y87" s="54"/>
      <c r="Z87" s="54"/>
      <c r="AA87" s="54"/>
      <c r="AB87" s="54"/>
      <c r="AC87" s="54"/>
      <c r="AD87" s="54"/>
      <c r="AE87" s="54"/>
      <c r="AF87" s="54"/>
      <c r="AG87" s="54"/>
      <c r="AH87" s="54"/>
      <c r="AI87" s="54"/>
      <c r="AJ87" s="54"/>
      <c r="AK87" s="52" t="s">
        <v>75</v>
      </c>
      <c r="AL87" s="52">
        <v>2000</v>
      </c>
      <c r="AM87" s="54"/>
      <c r="AN87" s="54"/>
      <c r="AO87" s="54"/>
      <c r="AP87" s="93">
        <v>650000</v>
      </c>
      <c r="AQ87" s="52" t="s">
        <v>77</v>
      </c>
      <c r="AR87" s="53" t="s">
        <v>148</v>
      </c>
      <c r="AS87" s="53" t="s">
        <v>103</v>
      </c>
      <c r="AT87" s="53" t="s">
        <v>132</v>
      </c>
      <c r="AU87" s="52" t="s">
        <v>77</v>
      </c>
      <c r="AV87" s="9" t="s">
        <v>132</v>
      </c>
      <c r="AW87" s="8"/>
      <c r="AX87" s="8"/>
    </row>
    <row r="88" spans="1:50" x14ac:dyDescent="0.2">
      <c r="A88" s="46"/>
      <c r="B88" s="51"/>
      <c r="C88" s="52" t="s">
        <v>136</v>
      </c>
      <c r="D88" s="53" t="s">
        <v>135</v>
      </c>
      <c r="E88" s="53" t="s">
        <v>136</v>
      </c>
      <c r="F88" s="53"/>
      <c r="G88" s="54"/>
      <c r="H88" s="54"/>
      <c r="I88" s="54"/>
      <c r="J88" s="54"/>
      <c r="K88" s="52" t="s">
        <v>126</v>
      </c>
      <c r="L88" s="53"/>
      <c r="M88" s="52" t="s">
        <v>137</v>
      </c>
      <c r="N88" s="52">
        <v>2000</v>
      </c>
      <c r="O88" s="53"/>
      <c r="P88" s="53"/>
      <c r="Q88" s="53"/>
      <c r="R88" s="53"/>
      <c r="S88" s="53"/>
      <c r="T88" s="54"/>
      <c r="U88" s="54"/>
      <c r="V88" s="54"/>
      <c r="W88" s="54"/>
      <c r="X88" s="54"/>
      <c r="Y88" s="54"/>
      <c r="Z88" s="54"/>
      <c r="AA88" s="54"/>
      <c r="AB88" s="54"/>
      <c r="AC88" s="54"/>
      <c r="AD88" s="54"/>
      <c r="AE88" s="54"/>
      <c r="AF88" s="54"/>
      <c r="AG88" s="54"/>
      <c r="AH88" s="54"/>
      <c r="AI88" s="54"/>
      <c r="AJ88" s="54"/>
      <c r="AK88" s="52" t="s">
        <v>75</v>
      </c>
      <c r="AL88" s="52">
        <v>2000</v>
      </c>
      <c r="AM88" s="54"/>
      <c r="AN88" s="54"/>
      <c r="AO88" s="54"/>
      <c r="AP88" s="93">
        <v>520000</v>
      </c>
      <c r="AQ88" s="52" t="s">
        <v>151</v>
      </c>
      <c r="AR88" s="53" t="s">
        <v>128</v>
      </c>
      <c r="AS88" s="53" t="s">
        <v>103</v>
      </c>
      <c r="AT88" s="53" t="s">
        <v>108</v>
      </c>
      <c r="AU88" s="52" t="s">
        <v>151</v>
      </c>
      <c r="AV88" s="9" t="s">
        <v>219</v>
      </c>
      <c r="AW88" s="8"/>
      <c r="AX88" s="8"/>
    </row>
    <row r="89" spans="1:50" x14ac:dyDescent="0.2">
      <c r="A89" s="46"/>
      <c r="B89" s="51"/>
      <c r="C89" s="52" t="s">
        <v>202</v>
      </c>
      <c r="D89" s="53" t="s">
        <v>201</v>
      </c>
      <c r="E89" s="53" t="s">
        <v>202</v>
      </c>
      <c r="F89" s="53"/>
      <c r="G89" s="54"/>
      <c r="H89" s="54"/>
      <c r="I89" s="54"/>
      <c r="J89" s="54"/>
      <c r="K89" s="52" t="s">
        <v>126</v>
      </c>
      <c r="L89" s="53"/>
      <c r="M89" s="52" t="s">
        <v>137</v>
      </c>
      <c r="N89" s="52">
        <v>2000</v>
      </c>
      <c r="O89" s="53"/>
      <c r="P89" s="53"/>
      <c r="Q89" s="53"/>
      <c r="R89" s="53"/>
      <c r="S89" s="53"/>
      <c r="T89" s="54"/>
      <c r="U89" s="54"/>
      <c r="V89" s="54"/>
      <c r="W89" s="54"/>
      <c r="X89" s="54"/>
      <c r="Y89" s="54"/>
      <c r="Z89" s="54"/>
      <c r="AA89" s="54"/>
      <c r="AB89" s="54"/>
      <c r="AC89" s="54"/>
      <c r="AD89" s="54"/>
      <c r="AE89" s="54"/>
      <c r="AF89" s="54"/>
      <c r="AG89" s="54"/>
      <c r="AH89" s="54"/>
      <c r="AI89" s="54"/>
      <c r="AJ89" s="54"/>
      <c r="AK89" s="52" t="s">
        <v>75</v>
      </c>
      <c r="AL89" s="52">
        <v>2000</v>
      </c>
      <c r="AM89" s="54"/>
      <c r="AN89" s="54"/>
      <c r="AO89" s="54"/>
      <c r="AP89" s="93">
        <v>150000</v>
      </c>
      <c r="AQ89" s="52" t="s">
        <v>151</v>
      </c>
      <c r="AR89" s="53" t="s">
        <v>128</v>
      </c>
      <c r="AS89" s="53" t="s">
        <v>103</v>
      </c>
      <c r="AT89" s="53" t="s">
        <v>108</v>
      </c>
      <c r="AU89" s="52" t="s">
        <v>151</v>
      </c>
      <c r="AV89" s="9" t="s">
        <v>128</v>
      </c>
      <c r="AW89" s="8"/>
      <c r="AX89" s="8"/>
    </row>
    <row r="90" spans="1:50" x14ac:dyDescent="0.2">
      <c r="A90" s="46"/>
      <c r="B90" s="51"/>
      <c r="C90" s="52" t="s">
        <v>218</v>
      </c>
      <c r="D90" s="53" t="s">
        <v>135</v>
      </c>
      <c r="E90" s="53" t="s">
        <v>218</v>
      </c>
      <c r="F90" s="53"/>
      <c r="G90" s="54"/>
      <c r="H90" s="54"/>
      <c r="I90" s="54"/>
      <c r="J90" s="54"/>
      <c r="K90" s="52" t="s">
        <v>126</v>
      </c>
      <c r="L90" s="53"/>
      <c r="M90" s="52" t="s">
        <v>137</v>
      </c>
      <c r="N90" s="52">
        <v>2000</v>
      </c>
      <c r="O90" s="53"/>
      <c r="P90" s="53"/>
      <c r="Q90" s="53"/>
      <c r="R90" s="53"/>
      <c r="S90" s="53"/>
      <c r="T90" s="54"/>
      <c r="U90" s="54"/>
      <c r="V90" s="54"/>
      <c r="W90" s="54"/>
      <c r="X90" s="54"/>
      <c r="Y90" s="54"/>
      <c r="Z90" s="54"/>
      <c r="AA90" s="54"/>
      <c r="AB90" s="54"/>
      <c r="AC90" s="54"/>
      <c r="AD90" s="54"/>
      <c r="AE90" s="54"/>
      <c r="AF90" s="54"/>
      <c r="AG90" s="54"/>
      <c r="AH90" s="54"/>
      <c r="AI90" s="54"/>
      <c r="AJ90" s="54"/>
      <c r="AK90" s="52" t="s">
        <v>75</v>
      </c>
      <c r="AL90" s="52">
        <v>2000</v>
      </c>
      <c r="AM90" s="54"/>
      <c r="AN90" s="54"/>
      <c r="AO90" s="54"/>
      <c r="AP90" s="93">
        <v>260000</v>
      </c>
      <c r="AQ90" s="52" t="s">
        <v>151</v>
      </c>
      <c r="AR90" s="53" t="s">
        <v>222</v>
      </c>
      <c r="AS90" s="53" t="s">
        <v>103</v>
      </c>
      <c r="AT90" s="53" t="s">
        <v>141</v>
      </c>
      <c r="AU90" s="52" t="s">
        <v>151</v>
      </c>
      <c r="AV90" s="9" t="s">
        <v>221</v>
      </c>
      <c r="AW90" s="8"/>
      <c r="AX90" s="8"/>
    </row>
    <row r="91" spans="1:50" x14ac:dyDescent="0.2">
      <c r="A91" s="46"/>
      <c r="B91" s="51"/>
      <c r="C91" s="52" t="s">
        <v>211</v>
      </c>
      <c r="D91" s="53" t="s">
        <v>210</v>
      </c>
      <c r="E91" s="53" t="s">
        <v>211</v>
      </c>
      <c r="F91" s="53"/>
      <c r="G91" s="54"/>
      <c r="H91" s="54"/>
      <c r="I91" s="54"/>
      <c r="J91" s="54"/>
      <c r="K91" s="52" t="s">
        <v>126</v>
      </c>
      <c r="L91" s="53"/>
      <c r="M91" s="52" t="s">
        <v>168</v>
      </c>
      <c r="N91" s="52">
        <v>2000</v>
      </c>
      <c r="O91" s="53"/>
      <c r="P91" s="53"/>
      <c r="Q91" s="53"/>
      <c r="R91" s="53"/>
      <c r="S91" s="53"/>
      <c r="T91" s="54"/>
      <c r="U91" s="54"/>
      <c r="V91" s="54"/>
      <c r="W91" s="54"/>
      <c r="X91" s="54"/>
      <c r="Y91" s="54"/>
      <c r="Z91" s="54"/>
      <c r="AA91" s="54"/>
      <c r="AB91" s="54"/>
      <c r="AC91" s="54"/>
      <c r="AD91" s="54"/>
      <c r="AE91" s="54"/>
      <c r="AF91" s="54"/>
      <c r="AG91" s="54"/>
      <c r="AH91" s="54"/>
      <c r="AI91" s="54"/>
      <c r="AJ91" s="54"/>
      <c r="AK91" s="52" t="s">
        <v>75</v>
      </c>
      <c r="AL91" s="52">
        <v>2000</v>
      </c>
      <c r="AM91" s="54"/>
      <c r="AN91" s="54"/>
      <c r="AO91" s="54"/>
      <c r="AP91" s="93">
        <v>225000</v>
      </c>
      <c r="AQ91" s="52" t="s">
        <v>151</v>
      </c>
      <c r="AR91" s="53" t="s">
        <v>222</v>
      </c>
      <c r="AS91" s="53" t="s">
        <v>103</v>
      </c>
      <c r="AT91" s="53" t="s">
        <v>141</v>
      </c>
      <c r="AU91" s="52" t="s">
        <v>151</v>
      </c>
      <c r="AV91" s="9" t="s">
        <v>141</v>
      </c>
      <c r="AW91" s="8"/>
      <c r="AX91" s="8"/>
    </row>
    <row r="92" spans="1:50" x14ac:dyDescent="0.2">
      <c r="A92" s="46"/>
      <c r="B92" s="51"/>
      <c r="C92" s="52" t="s">
        <v>198</v>
      </c>
      <c r="D92" s="53" t="s">
        <v>188</v>
      </c>
      <c r="E92" s="53" t="s">
        <v>198</v>
      </c>
      <c r="F92" s="53"/>
      <c r="G92" s="54"/>
      <c r="H92" s="54"/>
      <c r="I92" s="54"/>
      <c r="J92" s="54"/>
      <c r="K92" s="52" t="s">
        <v>209</v>
      </c>
      <c r="L92" s="53"/>
      <c r="M92" s="52" t="s">
        <v>189</v>
      </c>
      <c r="N92" s="52">
        <v>2000</v>
      </c>
      <c r="O92" s="53"/>
      <c r="P92" s="53"/>
      <c r="Q92" s="53"/>
      <c r="R92" s="53"/>
      <c r="S92" s="53"/>
      <c r="T92" s="54"/>
      <c r="U92" s="54"/>
      <c r="V92" s="54"/>
      <c r="W92" s="54"/>
      <c r="X92" s="54"/>
      <c r="Y92" s="54"/>
      <c r="Z92" s="54"/>
      <c r="AA92" s="54"/>
      <c r="AB92" s="54"/>
      <c r="AC92" s="54"/>
      <c r="AD92" s="54"/>
      <c r="AE92" s="54"/>
      <c r="AF92" s="54"/>
      <c r="AG92" s="54"/>
      <c r="AH92" s="54"/>
      <c r="AI92" s="54"/>
      <c r="AJ92" s="54"/>
      <c r="AK92" s="52" t="s">
        <v>75</v>
      </c>
      <c r="AL92" s="52">
        <v>2000</v>
      </c>
      <c r="AM92" s="54"/>
      <c r="AN92" s="54"/>
      <c r="AO92" s="54"/>
      <c r="AP92" s="93">
        <v>19500</v>
      </c>
      <c r="AQ92" s="52" t="s">
        <v>151</v>
      </c>
      <c r="AR92" s="53" t="s">
        <v>222</v>
      </c>
      <c r="AS92" s="53" t="s">
        <v>103</v>
      </c>
      <c r="AT92" s="53" t="s">
        <v>141</v>
      </c>
      <c r="AU92" s="52" t="s">
        <v>151</v>
      </c>
      <c r="AV92" s="9" t="s">
        <v>141</v>
      </c>
      <c r="AW92" s="8"/>
      <c r="AX92" s="8"/>
    </row>
    <row r="93" spans="1:50" x14ac:dyDescent="0.2">
      <c r="A93" s="46"/>
      <c r="B93" s="51"/>
      <c r="C93" s="52" t="s">
        <v>145</v>
      </c>
      <c r="D93" s="53" t="s">
        <v>146</v>
      </c>
      <c r="E93" s="53" t="s">
        <v>145</v>
      </c>
      <c r="F93" s="53"/>
      <c r="G93" s="54"/>
      <c r="H93" s="54"/>
      <c r="I93" s="54"/>
      <c r="J93" s="54"/>
      <c r="K93" s="52" t="s">
        <v>126</v>
      </c>
      <c r="L93" s="53"/>
      <c r="M93" s="52" t="s">
        <v>137</v>
      </c>
      <c r="N93" s="52">
        <v>2000</v>
      </c>
      <c r="O93" s="53"/>
      <c r="P93" s="53"/>
      <c r="Q93" s="53"/>
      <c r="R93" s="53"/>
      <c r="S93" s="53"/>
      <c r="T93" s="54"/>
      <c r="U93" s="54"/>
      <c r="V93" s="54"/>
      <c r="W93" s="54"/>
      <c r="X93" s="54"/>
      <c r="Y93" s="54"/>
      <c r="Z93" s="54"/>
      <c r="AA93" s="54"/>
      <c r="AB93" s="54"/>
      <c r="AC93" s="54"/>
      <c r="AD93" s="54"/>
      <c r="AE93" s="54"/>
      <c r="AF93" s="54"/>
      <c r="AG93" s="54"/>
      <c r="AH93" s="54"/>
      <c r="AI93" s="54"/>
      <c r="AJ93" s="54"/>
      <c r="AK93" s="52" t="s">
        <v>75</v>
      </c>
      <c r="AL93" s="52">
        <v>2000</v>
      </c>
      <c r="AM93" s="54"/>
      <c r="AN93" s="54"/>
      <c r="AO93" s="54"/>
      <c r="AP93" s="93">
        <v>3900000</v>
      </c>
      <c r="AQ93" s="52" t="s">
        <v>151</v>
      </c>
      <c r="AR93" s="53" t="s">
        <v>222</v>
      </c>
      <c r="AS93" s="53" t="s">
        <v>103</v>
      </c>
      <c r="AT93" s="53" t="s">
        <v>141</v>
      </c>
      <c r="AU93" s="52" t="s">
        <v>151</v>
      </c>
      <c r="AV93" s="9" t="s">
        <v>141</v>
      </c>
      <c r="AW93" s="8"/>
      <c r="AX93" s="8"/>
    </row>
    <row r="94" spans="1:50" x14ac:dyDescent="0.2">
      <c r="A94" s="46"/>
      <c r="B94" s="51"/>
      <c r="C94" s="52" t="s">
        <v>143</v>
      </c>
      <c r="D94" s="53" t="s">
        <v>135</v>
      </c>
      <c r="E94" s="53" t="s">
        <v>143</v>
      </c>
      <c r="F94" s="53"/>
      <c r="G94" s="54"/>
      <c r="H94" s="54"/>
      <c r="I94" s="54"/>
      <c r="J94" s="54"/>
      <c r="K94" s="52" t="s">
        <v>126</v>
      </c>
      <c r="L94" s="53"/>
      <c r="M94" s="52" t="s">
        <v>137</v>
      </c>
      <c r="N94" s="52">
        <v>2000</v>
      </c>
      <c r="O94" s="53"/>
      <c r="P94" s="53"/>
      <c r="Q94" s="53"/>
      <c r="R94" s="53"/>
      <c r="S94" s="53"/>
      <c r="T94" s="54"/>
      <c r="U94" s="54"/>
      <c r="V94" s="54"/>
      <c r="W94" s="54"/>
      <c r="X94" s="54"/>
      <c r="Y94" s="54"/>
      <c r="Z94" s="54"/>
      <c r="AA94" s="54"/>
      <c r="AB94" s="54"/>
      <c r="AC94" s="54"/>
      <c r="AD94" s="54"/>
      <c r="AE94" s="54"/>
      <c r="AF94" s="54"/>
      <c r="AG94" s="54"/>
      <c r="AH94" s="54"/>
      <c r="AI94" s="54"/>
      <c r="AJ94" s="54"/>
      <c r="AK94" s="52" t="s">
        <v>75</v>
      </c>
      <c r="AL94" s="52">
        <v>2000</v>
      </c>
      <c r="AM94" s="54"/>
      <c r="AN94" s="54"/>
      <c r="AO94" s="54"/>
      <c r="AP94" s="93">
        <v>1040000</v>
      </c>
      <c r="AQ94" s="52" t="s">
        <v>77</v>
      </c>
      <c r="AR94" s="53" t="s">
        <v>224</v>
      </c>
      <c r="AS94" s="53" t="s">
        <v>103</v>
      </c>
      <c r="AT94" s="53" t="s">
        <v>225</v>
      </c>
      <c r="AU94" s="52" t="s">
        <v>77</v>
      </c>
      <c r="AV94" s="9" t="s">
        <v>225</v>
      </c>
      <c r="AW94" s="8"/>
      <c r="AX94" s="8"/>
    </row>
    <row r="95" spans="1:50" x14ac:dyDescent="0.2">
      <c r="A95" s="46"/>
      <c r="B95" s="51"/>
      <c r="C95" s="52" t="s">
        <v>145</v>
      </c>
      <c r="D95" s="53" t="s">
        <v>226</v>
      </c>
      <c r="E95" s="53" t="s">
        <v>145</v>
      </c>
      <c r="F95" s="53"/>
      <c r="G95" s="54"/>
      <c r="H95" s="54"/>
      <c r="I95" s="54"/>
      <c r="J95" s="54"/>
      <c r="K95" s="52" t="s">
        <v>126</v>
      </c>
      <c r="L95" s="53"/>
      <c r="M95" s="52" t="s">
        <v>137</v>
      </c>
      <c r="N95" s="52">
        <v>2000</v>
      </c>
      <c r="O95" s="53"/>
      <c r="P95" s="53"/>
      <c r="Q95" s="53"/>
      <c r="R95" s="53"/>
      <c r="S95" s="53"/>
      <c r="T95" s="54"/>
      <c r="U95" s="54"/>
      <c r="V95" s="54"/>
      <c r="W95" s="54"/>
      <c r="X95" s="54"/>
      <c r="Y95" s="54"/>
      <c r="Z95" s="54"/>
      <c r="AA95" s="54"/>
      <c r="AB95" s="54"/>
      <c r="AC95" s="54"/>
      <c r="AD95" s="54"/>
      <c r="AE95" s="54"/>
      <c r="AF95" s="54"/>
      <c r="AG95" s="54"/>
      <c r="AH95" s="54"/>
      <c r="AI95" s="54"/>
      <c r="AJ95" s="54"/>
      <c r="AK95" s="52" t="s">
        <v>75</v>
      </c>
      <c r="AL95" s="52">
        <v>2000</v>
      </c>
      <c r="AM95" s="54"/>
      <c r="AN95" s="54"/>
      <c r="AO95" s="54"/>
      <c r="AP95" s="93">
        <v>13000</v>
      </c>
      <c r="AQ95" s="52" t="s">
        <v>151</v>
      </c>
      <c r="AR95" s="53" t="s">
        <v>224</v>
      </c>
      <c r="AS95" s="53" t="s">
        <v>103</v>
      </c>
      <c r="AT95" s="53" t="s">
        <v>225</v>
      </c>
      <c r="AU95" s="52" t="s">
        <v>151</v>
      </c>
      <c r="AV95" s="9" t="s">
        <v>225</v>
      </c>
      <c r="AW95" s="8"/>
      <c r="AX95" s="8"/>
    </row>
    <row r="96" spans="1:50" x14ac:dyDescent="0.2">
      <c r="A96" s="46"/>
      <c r="B96" s="51"/>
      <c r="C96" s="52" t="s">
        <v>143</v>
      </c>
      <c r="D96" s="53" t="s">
        <v>135</v>
      </c>
      <c r="E96" s="53" t="s">
        <v>143</v>
      </c>
      <c r="F96" s="53"/>
      <c r="G96" s="54"/>
      <c r="H96" s="54"/>
      <c r="I96" s="54"/>
      <c r="J96" s="54"/>
      <c r="K96" s="52" t="s">
        <v>126</v>
      </c>
      <c r="L96" s="53"/>
      <c r="M96" s="52" t="s">
        <v>137</v>
      </c>
      <c r="N96" s="52">
        <v>2000</v>
      </c>
      <c r="O96" s="53"/>
      <c r="P96" s="53"/>
      <c r="Q96" s="53"/>
      <c r="R96" s="53"/>
      <c r="S96" s="53"/>
      <c r="T96" s="54"/>
      <c r="U96" s="54"/>
      <c r="V96" s="54"/>
      <c r="W96" s="54"/>
      <c r="X96" s="54"/>
      <c r="Y96" s="54"/>
      <c r="Z96" s="54"/>
      <c r="AA96" s="54"/>
      <c r="AB96" s="54"/>
      <c r="AC96" s="54"/>
      <c r="AD96" s="54"/>
      <c r="AE96" s="54"/>
      <c r="AF96" s="54"/>
      <c r="AG96" s="54"/>
      <c r="AH96" s="54"/>
      <c r="AI96" s="54"/>
      <c r="AJ96" s="54"/>
      <c r="AK96" s="52" t="s">
        <v>75</v>
      </c>
      <c r="AL96" s="52">
        <v>2000</v>
      </c>
      <c r="AM96" s="54"/>
      <c r="AN96" s="54"/>
      <c r="AO96" s="54"/>
      <c r="AP96" s="93">
        <v>300000</v>
      </c>
      <c r="AQ96" s="52" t="s">
        <v>151</v>
      </c>
      <c r="AR96" s="53" t="s">
        <v>224</v>
      </c>
      <c r="AS96" s="53" t="s">
        <v>103</v>
      </c>
      <c r="AT96" s="53" t="s">
        <v>225</v>
      </c>
      <c r="AU96" s="52" t="s">
        <v>151</v>
      </c>
      <c r="AV96" s="9" t="s">
        <v>225</v>
      </c>
      <c r="AW96" s="8"/>
      <c r="AX96" s="8"/>
    </row>
    <row r="97" spans="1:50" x14ac:dyDescent="0.2">
      <c r="A97" s="46"/>
      <c r="B97" s="51"/>
      <c r="C97" s="52" t="s">
        <v>153</v>
      </c>
      <c r="D97" s="53" t="s">
        <v>152</v>
      </c>
      <c r="E97" s="53" t="s">
        <v>153</v>
      </c>
      <c r="F97" s="53"/>
      <c r="G97" s="54"/>
      <c r="H97" s="54"/>
      <c r="I97" s="54"/>
      <c r="J97" s="54"/>
      <c r="K97" s="52" t="s">
        <v>126</v>
      </c>
      <c r="L97" s="53"/>
      <c r="M97" s="52" t="s">
        <v>154</v>
      </c>
      <c r="N97" s="52">
        <v>2000</v>
      </c>
      <c r="O97" s="53"/>
      <c r="P97" s="53"/>
      <c r="Q97" s="53"/>
      <c r="R97" s="53"/>
      <c r="S97" s="53"/>
      <c r="T97" s="54"/>
      <c r="U97" s="54"/>
      <c r="V97" s="54"/>
      <c r="W97" s="54"/>
      <c r="X97" s="54"/>
      <c r="Y97" s="54"/>
      <c r="Z97" s="54"/>
      <c r="AA97" s="54"/>
      <c r="AB97" s="54"/>
      <c r="AC97" s="54"/>
      <c r="AD97" s="54"/>
      <c r="AE97" s="54"/>
      <c r="AF97" s="54"/>
      <c r="AG97" s="54"/>
      <c r="AH97" s="54"/>
      <c r="AI97" s="54"/>
      <c r="AJ97" s="54"/>
      <c r="AK97" s="52" t="s">
        <v>75</v>
      </c>
      <c r="AL97" s="52">
        <v>2000</v>
      </c>
      <c r="AM97" s="54"/>
      <c r="AN97" s="54"/>
      <c r="AO97" s="54"/>
      <c r="AP97" s="93">
        <v>175000</v>
      </c>
      <c r="AQ97" s="52" t="s">
        <v>151</v>
      </c>
      <c r="AR97" s="53" t="s">
        <v>224</v>
      </c>
      <c r="AS97" s="53" t="s">
        <v>103</v>
      </c>
      <c r="AT97" s="53" t="s">
        <v>225</v>
      </c>
      <c r="AU97" s="52" t="s">
        <v>151</v>
      </c>
      <c r="AV97" s="9" t="s">
        <v>225</v>
      </c>
      <c r="AW97" s="8"/>
      <c r="AX97" s="8"/>
    </row>
    <row r="98" spans="1:50" x14ac:dyDescent="0.2">
      <c r="A98" s="46"/>
      <c r="B98" s="51"/>
      <c r="C98" s="52" t="s">
        <v>158</v>
      </c>
      <c r="D98" s="53" t="s">
        <v>124</v>
      </c>
      <c r="E98" s="53" t="s">
        <v>158</v>
      </c>
      <c r="F98" s="53"/>
      <c r="G98" s="54"/>
      <c r="H98" s="54"/>
      <c r="I98" s="54"/>
      <c r="J98" s="54"/>
      <c r="K98" s="52" t="s">
        <v>223</v>
      </c>
      <c r="L98" s="53"/>
      <c r="M98" s="52" t="s">
        <v>127</v>
      </c>
      <c r="N98" s="52">
        <v>2000</v>
      </c>
      <c r="O98" s="53"/>
      <c r="P98" s="53"/>
      <c r="Q98" s="53"/>
      <c r="R98" s="53"/>
      <c r="S98" s="53"/>
      <c r="T98" s="54"/>
      <c r="U98" s="54"/>
      <c r="V98" s="54"/>
      <c r="W98" s="54"/>
      <c r="X98" s="54"/>
      <c r="Y98" s="54"/>
      <c r="Z98" s="54"/>
      <c r="AA98" s="54"/>
      <c r="AB98" s="54"/>
      <c r="AC98" s="54"/>
      <c r="AD98" s="54"/>
      <c r="AE98" s="54"/>
      <c r="AF98" s="54"/>
      <c r="AG98" s="54"/>
      <c r="AH98" s="54"/>
      <c r="AI98" s="54"/>
      <c r="AJ98" s="54"/>
      <c r="AK98" s="52" t="s">
        <v>75</v>
      </c>
      <c r="AL98" s="52">
        <v>2000</v>
      </c>
      <c r="AM98" s="54"/>
      <c r="AN98" s="54"/>
      <c r="AO98" s="54"/>
      <c r="AP98" s="93">
        <v>1690000</v>
      </c>
      <c r="AQ98" s="52" t="s">
        <v>77</v>
      </c>
      <c r="AR98" s="53" t="s">
        <v>224</v>
      </c>
      <c r="AS98" s="53" t="s">
        <v>103</v>
      </c>
      <c r="AT98" s="53" t="s">
        <v>225</v>
      </c>
      <c r="AU98" s="52" t="s">
        <v>77</v>
      </c>
      <c r="AV98" s="9" t="s">
        <v>225</v>
      </c>
      <c r="AW98" s="8"/>
      <c r="AX98" s="8"/>
    </row>
    <row r="99" spans="1:50" x14ac:dyDescent="0.2">
      <c r="A99" s="46"/>
      <c r="B99" s="51"/>
      <c r="C99" s="52" t="s">
        <v>208</v>
      </c>
      <c r="D99" s="53" t="s">
        <v>207</v>
      </c>
      <c r="E99" s="53" t="s">
        <v>208</v>
      </c>
      <c r="F99" s="53"/>
      <c r="G99" s="54"/>
      <c r="H99" s="54"/>
      <c r="I99" s="54"/>
      <c r="J99" s="54"/>
      <c r="K99" s="52" t="s">
        <v>126</v>
      </c>
      <c r="L99" s="53"/>
      <c r="M99" s="52" t="s">
        <v>137</v>
      </c>
      <c r="N99" s="52">
        <v>2000</v>
      </c>
      <c r="O99" s="53"/>
      <c r="P99" s="53"/>
      <c r="Q99" s="53"/>
      <c r="R99" s="53"/>
      <c r="S99" s="53"/>
      <c r="T99" s="54"/>
      <c r="U99" s="54"/>
      <c r="V99" s="54"/>
      <c r="W99" s="54"/>
      <c r="X99" s="54"/>
      <c r="Y99" s="54"/>
      <c r="Z99" s="54"/>
      <c r="AA99" s="54"/>
      <c r="AB99" s="54"/>
      <c r="AC99" s="54"/>
      <c r="AD99" s="54"/>
      <c r="AE99" s="54"/>
      <c r="AF99" s="54"/>
      <c r="AG99" s="54"/>
      <c r="AH99" s="54"/>
      <c r="AI99" s="54"/>
      <c r="AJ99" s="54"/>
      <c r="AK99" s="52" t="s">
        <v>75</v>
      </c>
      <c r="AL99" s="52">
        <v>2000</v>
      </c>
      <c r="AM99" s="54"/>
      <c r="AN99" s="54"/>
      <c r="AO99" s="54"/>
      <c r="AP99" s="93">
        <v>112500</v>
      </c>
      <c r="AQ99" s="52" t="s">
        <v>77</v>
      </c>
      <c r="AR99" s="53" t="s">
        <v>224</v>
      </c>
      <c r="AS99" s="53" t="s">
        <v>103</v>
      </c>
      <c r="AT99" s="53" t="s">
        <v>225</v>
      </c>
      <c r="AU99" s="52" t="s">
        <v>77</v>
      </c>
      <c r="AV99" s="9" t="s">
        <v>225</v>
      </c>
      <c r="AW99" s="8"/>
      <c r="AX99" s="8"/>
    </row>
    <row r="100" spans="1:50" x14ac:dyDescent="0.2">
      <c r="A100" s="46"/>
      <c r="B100" s="51"/>
      <c r="C100" s="52" t="s">
        <v>211</v>
      </c>
      <c r="D100" s="53" t="s">
        <v>210</v>
      </c>
      <c r="E100" s="53" t="s">
        <v>211</v>
      </c>
      <c r="F100" s="53"/>
      <c r="G100" s="54"/>
      <c r="H100" s="54"/>
      <c r="I100" s="54"/>
      <c r="J100" s="54"/>
      <c r="K100" s="52" t="s">
        <v>126</v>
      </c>
      <c r="L100" s="53"/>
      <c r="M100" s="52" t="s">
        <v>168</v>
      </c>
      <c r="N100" s="52">
        <v>2000</v>
      </c>
      <c r="O100" s="53"/>
      <c r="P100" s="53"/>
      <c r="Q100" s="53"/>
      <c r="R100" s="53"/>
      <c r="S100" s="53"/>
      <c r="T100" s="54"/>
      <c r="U100" s="54"/>
      <c r="V100" s="54"/>
      <c r="W100" s="54"/>
      <c r="X100" s="54"/>
      <c r="Y100" s="54"/>
      <c r="Z100" s="54"/>
      <c r="AA100" s="54"/>
      <c r="AB100" s="54"/>
      <c r="AC100" s="54"/>
      <c r="AD100" s="54"/>
      <c r="AE100" s="54"/>
      <c r="AF100" s="54"/>
      <c r="AG100" s="54"/>
      <c r="AH100" s="54"/>
      <c r="AI100" s="54"/>
      <c r="AJ100" s="54"/>
      <c r="AK100" s="52" t="s">
        <v>75</v>
      </c>
      <c r="AL100" s="52">
        <v>2000</v>
      </c>
      <c r="AM100" s="54"/>
      <c r="AN100" s="54"/>
      <c r="AO100" s="54"/>
      <c r="AP100" s="93">
        <v>525000</v>
      </c>
      <c r="AQ100" s="52" t="s">
        <v>151</v>
      </c>
      <c r="AR100" s="53" t="s">
        <v>224</v>
      </c>
      <c r="AS100" s="53" t="s">
        <v>103</v>
      </c>
      <c r="AT100" s="53" t="s">
        <v>225</v>
      </c>
      <c r="AU100" s="52" t="s">
        <v>151</v>
      </c>
      <c r="AV100" s="9" t="s">
        <v>225</v>
      </c>
      <c r="AW100" s="8"/>
      <c r="AX100" s="8"/>
    </row>
    <row r="101" spans="1:50" x14ac:dyDescent="0.2">
      <c r="A101" s="46"/>
      <c r="B101" s="51"/>
      <c r="C101" s="52" t="s">
        <v>198</v>
      </c>
      <c r="D101" s="53" t="s">
        <v>188</v>
      </c>
      <c r="E101" s="53" t="s">
        <v>198</v>
      </c>
      <c r="F101" s="53"/>
      <c r="G101" s="54"/>
      <c r="H101" s="54"/>
      <c r="I101" s="54"/>
      <c r="J101" s="54"/>
      <c r="K101" s="52" t="s">
        <v>209</v>
      </c>
      <c r="L101" s="53"/>
      <c r="M101" s="52" t="s">
        <v>189</v>
      </c>
      <c r="N101" s="52">
        <v>2000</v>
      </c>
      <c r="O101" s="53"/>
      <c r="P101" s="53"/>
      <c r="Q101" s="53"/>
      <c r="R101" s="53"/>
      <c r="S101" s="53"/>
      <c r="T101" s="54"/>
      <c r="U101" s="54"/>
      <c r="V101" s="54"/>
      <c r="W101" s="54"/>
      <c r="X101" s="54"/>
      <c r="Y101" s="54"/>
      <c r="Z101" s="54"/>
      <c r="AA101" s="54"/>
      <c r="AB101" s="54"/>
      <c r="AC101" s="54"/>
      <c r="AD101" s="54"/>
      <c r="AE101" s="54"/>
      <c r="AF101" s="54"/>
      <c r="AG101" s="54"/>
      <c r="AH101" s="54"/>
      <c r="AI101" s="54"/>
      <c r="AJ101" s="54"/>
      <c r="AK101" s="52" t="s">
        <v>75</v>
      </c>
      <c r="AL101" s="52">
        <v>2000</v>
      </c>
      <c r="AM101" s="54"/>
      <c r="AN101" s="54"/>
      <c r="AO101" s="54"/>
      <c r="AP101" s="93">
        <v>147000</v>
      </c>
      <c r="AQ101" s="52" t="s">
        <v>151</v>
      </c>
      <c r="AR101" s="53" t="s">
        <v>224</v>
      </c>
      <c r="AS101" s="53" t="s">
        <v>103</v>
      </c>
      <c r="AT101" s="53" t="s">
        <v>225</v>
      </c>
      <c r="AU101" s="52" t="s">
        <v>151</v>
      </c>
      <c r="AV101" s="9" t="s">
        <v>225</v>
      </c>
      <c r="AW101" s="8"/>
      <c r="AX101" s="8"/>
    </row>
    <row r="102" spans="1:50" x14ac:dyDescent="0.2">
      <c r="A102" s="46"/>
      <c r="B102" s="51"/>
      <c r="C102" s="52" t="s">
        <v>143</v>
      </c>
      <c r="D102" s="53" t="s">
        <v>135</v>
      </c>
      <c r="E102" s="53" t="s">
        <v>143</v>
      </c>
      <c r="F102" s="53"/>
      <c r="G102" s="54"/>
      <c r="H102" s="54"/>
      <c r="I102" s="54"/>
      <c r="J102" s="54"/>
      <c r="K102" s="52" t="s">
        <v>126</v>
      </c>
      <c r="L102" s="53"/>
      <c r="M102" s="52" t="s">
        <v>137</v>
      </c>
      <c r="N102" s="52">
        <v>2000</v>
      </c>
      <c r="O102" s="53"/>
      <c r="P102" s="53"/>
      <c r="Q102" s="53"/>
      <c r="R102" s="53"/>
      <c r="S102" s="53"/>
      <c r="T102" s="54"/>
      <c r="U102" s="54"/>
      <c r="V102" s="54"/>
      <c r="W102" s="54"/>
      <c r="X102" s="54"/>
      <c r="Y102" s="54"/>
      <c r="Z102" s="54"/>
      <c r="AA102" s="54"/>
      <c r="AB102" s="54"/>
      <c r="AC102" s="54"/>
      <c r="AD102" s="54"/>
      <c r="AE102" s="54"/>
      <c r="AF102" s="54"/>
      <c r="AG102" s="54"/>
      <c r="AH102" s="54"/>
      <c r="AI102" s="54"/>
      <c r="AJ102" s="54"/>
      <c r="AK102" s="52" t="s">
        <v>75</v>
      </c>
      <c r="AL102" s="52">
        <v>2000</v>
      </c>
      <c r="AM102" s="54"/>
      <c r="AN102" s="54"/>
      <c r="AO102" s="54"/>
      <c r="AP102" s="93">
        <v>240000</v>
      </c>
      <c r="AQ102" s="52" t="s">
        <v>151</v>
      </c>
      <c r="AR102" s="53" t="s">
        <v>224</v>
      </c>
      <c r="AS102" s="53" t="s">
        <v>103</v>
      </c>
      <c r="AT102" s="53" t="s">
        <v>225</v>
      </c>
      <c r="AU102" s="52" t="s">
        <v>151</v>
      </c>
      <c r="AV102" s="9" t="s">
        <v>225</v>
      </c>
      <c r="AW102" s="8"/>
      <c r="AX102" s="8"/>
    </row>
    <row r="103" spans="1:50" x14ac:dyDescent="0.2">
      <c r="A103" s="46"/>
      <c r="B103" s="51"/>
      <c r="C103" s="52" t="s">
        <v>143</v>
      </c>
      <c r="D103" s="53" t="s">
        <v>135</v>
      </c>
      <c r="E103" s="53" t="s">
        <v>143</v>
      </c>
      <c r="F103" s="53"/>
      <c r="G103" s="54"/>
      <c r="H103" s="54"/>
      <c r="I103" s="54"/>
      <c r="J103" s="54"/>
      <c r="K103" s="52" t="s">
        <v>126</v>
      </c>
      <c r="L103" s="53"/>
      <c r="M103" s="52" t="s">
        <v>137</v>
      </c>
      <c r="N103" s="52">
        <v>2001</v>
      </c>
      <c r="O103" s="53"/>
      <c r="P103" s="53"/>
      <c r="Q103" s="53"/>
      <c r="R103" s="53"/>
      <c r="S103" s="53"/>
      <c r="T103" s="54"/>
      <c r="U103" s="54"/>
      <c r="V103" s="54"/>
      <c r="W103" s="54"/>
      <c r="X103" s="54"/>
      <c r="Y103" s="54"/>
      <c r="Z103" s="54"/>
      <c r="AA103" s="54"/>
      <c r="AB103" s="54"/>
      <c r="AC103" s="54"/>
      <c r="AD103" s="54"/>
      <c r="AE103" s="54"/>
      <c r="AF103" s="54"/>
      <c r="AG103" s="54"/>
      <c r="AH103" s="54"/>
      <c r="AI103" s="54"/>
      <c r="AJ103" s="54"/>
      <c r="AK103" s="52" t="s">
        <v>75</v>
      </c>
      <c r="AL103" s="52">
        <v>2001</v>
      </c>
      <c r="AM103" s="54"/>
      <c r="AN103" s="54"/>
      <c r="AO103" s="54"/>
      <c r="AP103" s="92">
        <v>260000</v>
      </c>
      <c r="AQ103" s="52" t="s">
        <v>151</v>
      </c>
      <c r="AR103" s="53" t="s">
        <v>224</v>
      </c>
      <c r="AS103" s="53" t="s">
        <v>103</v>
      </c>
      <c r="AT103" s="53" t="s">
        <v>225</v>
      </c>
      <c r="AU103" s="52" t="s">
        <v>151</v>
      </c>
      <c r="AV103" s="9" t="s">
        <v>225</v>
      </c>
      <c r="AW103" s="8"/>
      <c r="AX103" s="8"/>
    </row>
    <row r="104" spans="1:50" x14ac:dyDescent="0.2">
      <c r="A104" s="46"/>
      <c r="B104" s="51"/>
      <c r="C104" s="52" t="s">
        <v>143</v>
      </c>
      <c r="D104" s="53" t="s">
        <v>135</v>
      </c>
      <c r="E104" s="53" t="s">
        <v>143</v>
      </c>
      <c r="F104" s="53"/>
      <c r="G104" s="54"/>
      <c r="H104" s="54"/>
      <c r="I104" s="54"/>
      <c r="J104" s="54"/>
      <c r="K104" s="52" t="s">
        <v>126</v>
      </c>
      <c r="L104" s="53"/>
      <c r="M104" s="52" t="s">
        <v>137</v>
      </c>
      <c r="N104" s="52">
        <v>2002</v>
      </c>
      <c r="O104" s="53"/>
      <c r="P104" s="53"/>
      <c r="Q104" s="53"/>
      <c r="R104" s="53"/>
      <c r="S104" s="53"/>
      <c r="T104" s="54"/>
      <c r="U104" s="54"/>
      <c r="V104" s="54"/>
      <c r="W104" s="54"/>
      <c r="X104" s="54"/>
      <c r="Y104" s="54"/>
      <c r="Z104" s="54"/>
      <c r="AA104" s="54"/>
      <c r="AB104" s="54"/>
      <c r="AC104" s="54"/>
      <c r="AD104" s="54"/>
      <c r="AE104" s="54"/>
      <c r="AF104" s="54"/>
      <c r="AG104" s="54"/>
      <c r="AH104" s="54"/>
      <c r="AI104" s="54"/>
      <c r="AJ104" s="54"/>
      <c r="AK104" s="52" t="s">
        <v>75</v>
      </c>
      <c r="AL104" s="52">
        <v>2002</v>
      </c>
      <c r="AM104" s="54"/>
      <c r="AN104" s="54"/>
      <c r="AO104" s="54"/>
      <c r="AP104" s="92">
        <v>260000</v>
      </c>
      <c r="AQ104" s="52" t="s">
        <v>77</v>
      </c>
      <c r="AR104" s="53" t="s">
        <v>128</v>
      </c>
      <c r="AS104" s="53" t="s">
        <v>103</v>
      </c>
      <c r="AT104" s="53" t="s">
        <v>108</v>
      </c>
      <c r="AU104" s="52" t="s">
        <v>77</v>
      </c>
      <c r="AV104" s="9" t="s">
        <v>219</v>
      </c>
      <c r="AW104" s="8"/>
      <c r="AX104" s="8"/>
    </row>
    <row r="105" spans="1:50" x14ac:dyDescent="0.2">
      <c r="A105" s="46"/>
      <c r="B105" s="51"/>
      <c r="C105" s="52" t="s">
        <v>143</v>
      </c>
      <c r="D105" s="53" t="s">
        <v>135</v>
      </c>
      <c r="E105" s="53" t="s">
        <v>143</v>
      </c>
      <c r="F105" s="53"/>
      <c r="G105" s="54"/>
      <c r="H105" s="54"/>
      <c r="I105" s="54"/>
      <c r="J105" s="54"/>
      <c r="K105" s="52" t="s">
        <v>126</v>
      </c>
      <c r="L105" s="53"/>
      <c r="M105" s="52" t="s">
        <v>137</v>
      </c>
      <c r="N105" s="52">
        <v>2002</v>
      </c>
      <c r="O105" s="53"/>
      <c r="P105" s="53"/>
      <c r="Q105" s="53"/>
      <c r="R105" s="53"/>
      <c r="S105" s="53"/>
      <c r="T105" s="54"/>
      <c r="U105" s="54"/>
      <c r="V105" s="54"/>
      <c r="W105" s="54"/>
      <c r="X105" s="54"/>
      <c r="Y105" s="54"/>
      <c r="Z105" s="54"/>
      <c r="AA105" s="54"/>
      <c r="AB105" s="54"/>
      <c r="AC105" s="54"/>
      <c r="AD105" s="54"/>
      <c r="AE105" s="54"/>
      <c r="AF105" s="54"/>
      <c r="AG105" s="54"/>
      <c r="AH105" s="54"/>
      <c r="AI105" s="54"/>
      <c r="AJ105" s="54"/>
      <c r="AK105" s="52" t="s">
        <v>75</v>
      </c>
      <c r="AL105" s="52">
        <v>2002</v>
      </c>
      <c r="AM105" s="54"/>
      <c r="AN105" s="54"/>
      <c r="AO105" s="54"/>
      <c r="AP105" s="92">
        <v>260000</v>
      </c>
      <c r="AQ105" s="52" t="s">
        <v>77</v>
      </c>
      <c r="AR105" s="53" t="s">
        <v>227</v>
      </c>
      <c r="AS105" s="53" t="s">
        <v>103</v>
      </c>
      <c r="AT105" s="53" t="s">
        <v>228</v>
      </c>
      <c r="AU105" s="52" t="s">
        <v>77</v>
      </c>
      <c r="AV105" s="9" t="s">
        <v>229</v>
      </c>
      <c r="AW105" s="8"/>
      <c r="AX105" s="8"/>
    </row>
    <row r="106" spans="1:50" x14ac:dyDescent="0.2">
      <c r="A106" s="46"/>
      <c r="B106" s="51"/>
      <c r="C106" s="52" t="s">
        <v>211</v>
      </c>
      <c r="D106" s="53" t="s">
        <v>210</v>
      </c>
      <c r="E106" s="53" t="s">
        <v>211</v>
      </c>
      <c r="F106" s="53"/>
      <c r="G106" s="54"/>
      <c r="H106" s="54"/>
      <c r="I106" s="54"/>
      <c r="J106" s="54"/>
      <c r="K106" s="52" t="s">
        <v>126</v>
      </c>
      <c r="L106" s="53"/>
      <c r="M106" s="52" t="s">
        <v>168</v>
      </c>
      <c r="N106" s="52">
        <v>2002</v>
      </c>
      <c r="O106" s="53"/>
      <c r="P106" s="53"/>
      <c r="Q106" s="53"/>
      <c r="R106" s="53"/>
      <c r="S106" s="53"/>
      <c r="T106" s="54"/>
      <c r="U106" s="54"/>
      <c r="V106" s="54"/>
      <c r="W106" s="54"/>
      <c r="X106" s="54"/>
      <c r="Y106" s="54"/>
      <c r="Z106" s="54"/>
      <c r="AA106" s="54"/>
      <c r="AB106" s="54"/>
      <c r="AC106" s="54"/>
      <c r="AD106" s="54"/>
      <c r="AE106" s="54"/>
      <c r="AF106" s="54"/>
      <c r="AG106" s="54"/>
      <c r="AH106" s="54"/>
      <c r="AI106" s="54"/>
      <c r="AJ106" s="54"/>
      <c r="AK106" s="52" t="s">
        <v>75</v>
      </c>
      <c r="AL106" s="52">
        <v>2002</v>
      </c>
      <c r="AM106" s="54"/>
      <c r="AN106" s="54"/>
      <c r="AO106" s="54"/>
      <c r="AP106" s="92">
        <v>260000</v>
      </c>
      <c r="AQ106" s="52" t="s">
        <v>151</v>
      </c>
      <c r="AR106" s="53" t="s">
        <v>227</v>
      </c>
      <c r="AS106" s="53" t="s">
        <v>103</v>
      </c>
      <c r="AT106" s="53" t="s">
        <v>228</v>
      </c>
      <c r="AU106" s="52" t="s">
        <v>151</v>
      </c>
      <c r="AV106" s="9" t="s">
        <v>229</v>
      </c>
      <c r="AW106" s="8"/>
      <c r="AX106" s="8"/>
    </row>
    <row r="107" spans="1:50" x14ac:dyDescent="0.2">
      <c r="A107" s="46"/>
      <c r="B107" s="51"/>
      <c r="C107" s="52" t="s">
        <v>211</v>
      </c>
      <c r="D107" s="53" t="s">
        <v>210</v>
      </c>
      <c r="E107" s="53" t="s">
        <v>211</v>
      </c>
      <c r="F107" s="53"/>
      <c r="G107" s="54"/>
      <c r="H107" s="54"/>
      <c r="I107" s="54"/>
      <c r="J107" s="54"/>
      <c r="K107" s="52" t="s">
        <v>126</v>
      </c>
      <c r="L107" s="53"/>
      <c r="M107" s="52" t="s">
        <v>168</v>
      </c>
      <c r="N107" s="52">
        <v>2002</v>
      </c>
      <c r="O107" s="53"/>
      <c r="P107" s="53"/>
      <c r="Q107" s="53"/>
      <c r="R107" s="53"/>
      <c r="S107" s="53"/>
      <c r="T107" s="54"/>
      <c r="U107" s="54"/>
      <c r="V107" s="54"/>
      <c r="W107" s="54"/>
      <c r="X107" s="54"/>
      <c r="Y107" s="54"/>
      <c r="Z107" s="54"/>
      <c r="AA107" s="54"/>
      <c r="AB107" s="54"/>
      <c r="AC107" s="54"/>
      <c r="AD107" s="54"/>
      <c r="AE107" s="54"/>
      <c r="AF107" s="54"/>
      <c r="AG107" s="54"/>
      <c r="AH107" s="54"/>
      <c r="AI107" s="54"/>
      <c r="AJ107" s="54"/>
      <c r="AK107" s="52" t="s">
        <v>75</v>
      </c>
      <c r="AL107" s="52">
        <v>2002</v>
      </c>
      <c r="AM107" s="54"/>
      <c r="AN107" s="54"/>
      <c r="AO107" s="54"/>
      <c r="AP107" s="92">
        <v>52000</v>
      </c>
      <c r="AQ107" s="52" t="s">
        <v>151</v>
      </c>
      <c r="AR107" s="53" t="s">
        <v>227</v>
      </c>
      <c r="AS107" s="53" t="s">
        <v>103</v>
      </c>
      <c r="AT107" s="53" t="s">
        <v>228</v>
      </c>
      <c r="AU107" s="52" t="s">
        <v>151</v>
      </c>
      <c r="AV107" s="9" t="s">
        <v>229</v>
      </c>
      <c r="AW107" s="8"/>
      <c r="AX107" s="8"/>
    </row>
    <row r="108" spans="1:50" x14ac:dyDescent="0.2">
      <c r="A108" s="46"/>
      <c r="B108" s="51"/>
      <c r="C108" s="52" t="s">
        <v>153</v>
      </c>
      <c r="D108" s="53" t="s">
        <v>152</v>
      </c>
      <c r="E108" s="53" t="s">
        <v>153</v>
      </c>
      <c r="F108" s="53"/>
      <c r="G108" s="54"/>
      <c r="H108" s="54"/>
      <c r="I108" s="54"/>
      <c r="J108" s="54"/>
      <c r="K108" s="52" t="s">
        <v>126</v>
      </c>
      <c r="L108" s="53"/>
      <c r="M108" s="52" t="s">
        <v>175</v>
      </c>
      <c r="N108" s="52">
        <v>2002</v>
      </c>
      <c r="O108" s="53"/>
      <c r="P108" s="53"/>
      <c r="Q108" s="53"/>
      <c r="R108" s="53"/>
      <c r="S108" s="53"/>
      <c r="T108" s="54"/>
      <c r="U108" s="54"/>
      <c r="V108" s="54"/>
      <c r="W108" s="54"/>
      <c r="X108" s="54"/>
      <c r="Y108" s="54"/>
      <c r="Z108" s="54"/>
      <c r="AA108" s="54"/>
      <c r="AB108" s="54"/>
      <c r="AC108" s="54"/>
      <c r="AD108" s="54"/>
      <c r="AE108" s="54"/>
      <c r="AF108" s="54"/>
      <c r="AG108" s="54"/>
      <c r="AH108" s="54"/>
      <c r="AI108" s="54"/>
      <c r="AJ108" s="54"/>
      <c r="AK108" s="52" t="s">
        <v>75</v>
      </c>
      <c r="AL108" s="52">
        <v>2002</v>
      </c>
      <c r="AM108" s="54"/>
      <c r="AN108" s="54"/>
      <c r="AO108" s="54"/>
      <c r="AP108" s="92">
        <v>175000</v>
      </c>
      <c r="AQ108" s="52" t="s">
        <v>151</v>
      </c>
      <c r="AR108" s="53" t="s">
        <v>227</v>
      </c>
      <c r="AS108" s="53" t="s">
        <v>103</v>
      </c>
      <c r="AT108" s="53" t="s">
        <v>228</v>
      </c>
      <c r="AU108" s="52" t="s">
        <v>151</v>
      </c>
      <c r="AV108" s="9" t="s">
        <v>229</v>
      </c>
      <c r="AW108" s="8"/>
      <c r="AX108" s="8"/>
    </row>
    <row r="109" spans="1:50" x14ac:dyDescent="0.2">
      <c r="A109" s="46"/>
      <c r="B109" s="51"/>
      <c r="C109" s="52" t="s">
        <v>142</v>
      </c>
      <c r="D109" s="53" t="s">
        <v>130</v>
      </c>
      <c r="E109" s="53" t="s">
        <v>142</v>
      </c>
      <c r="F109" s="53"/>
      <c r="G109" s="54"/>
      <c r="H109" s="54"/>
      <c r="I109" s="54"/>
      <c r="J109" s="54"/>
      <c r="K109" s="52" t="s">
        <v>230</v>
      </c>
      <c r="L109" s="53"/>
      <c r="M109" s="52" t="s">
        <v>71</v>
      </c>
      <c r="N109" s="52">
        <v>2002</v>
      </c>
      <c r="O109" s="53"/>
      <c r="P109" s="53"/>
      <c r="Q109" s="53"/>
      <c r="R109" s="53"/>
      <c r="S109" s="53"/>
      <c r="T109" s="54"/>
      <c r="U109" s="54"/>
      <c r="V109" s="54"/>
      <c r="W109" s="54"/>
      <c r="X109" s="54"/>
      <c r="Y109" s="54"/>
      <c r="Z109" s="54"/>
      <c r="AA109" s="54"/>
      <c r="AB109" s="54"/>
      <c r="AC109" s="54"/>
      <c r="AD109" s="54"/>
      <c r="AE109" s="54"/>
      <c r="AF109" s="54"/>
      <c r="AG109" s="54"/>
      <c r="AH109" s="54"/>
      <c r="AI109" s="54"/>
      <c r="AJ109" s="54"/>
      <c r="AK109" s="52" t="s">
        <v>75</v>
      </c>
      <c r="AL109" s="52">
        <v>2002</v>
      </c>
      <c r="AM109" s="54"/>
      <c r="AN109" s="54"/>
      <c r="AO109" s="54"/>
      <c r="AP109" s="92">
        <v>975000</v>
      </c>
      <c r="AQ109" s="52" t="s">
        <v>77</v>
      </c>
      <c r="AR109" s="53" t="s">
        <v>227</v>
      </c>
      <c r="AS109" s="53" t="s">
        <v>103</v>
      </c>
      <c r="AT109" s="53" t="s">
        <v>228</v>
      </c>
      <c r="AU109" s="52" t="s">
        <v>77</v>
      </c>
      <c r="AV109" s="9" t="s">
        <v>229</v>
      </c>
      <c r="AW109" s="8"/>
      <c r="AX109" s="8"/>
    </row>
    <row r="110" spans="1:50" x14ac:dyDescent="0.2">
      <c r="A110" s="46"/>
      <c r="B110" s="51"/>
      <c r="C110" s="52" t="s">
        <v>145</v>
      </c>
      <c r="D110" s="53" t="s">
        <v>188</v>
      </c>
      <c r="E110" s="53" t="s">
        <v>145</v>
      </c>
      <c r="F110" s="53"/>
      <c r="G110" s="54"/>
      <c r="H110" s="54"/>
      <c r="I110" s="54"/>
      <c r="J110" s="54"/>
      <c r="K110" s="52" t="s">
        <v>209</v>
      </c>
      <c r="L110" s="53"/>
      <c r="M110" s="52" t="s">
        <v>189</v>
      </c>
      <c r="N110" s="52">
        <v>2003</v>
      </c>
      <c r="O110" s="53"/>
      <c r="P110" s="53"/>
      <c r="Q110" s="53"/>
      <c r="R110" s="53"/>
      <c r="S110" s="53"/>
      <c r="T110" s="54"/>
      <c r="U110" s="54"/>
      <c r="V110" s="54"/>
      <c r="W110" s="54"/>
      <c r="X110" s="54"/>
      <c r="Y110" s="54"/>
      <c r="Z110" s="54"/>
      <c r="AA110" s="54"/>
      <c r="AB110" s="54"/>
      <c r="AC110" s="54"/>
      <c r="AD110" s="54"/>
      <c r="AE110" s="54"/>
      <c r="AF110" s="54"/>
      <c r="AG110" s="54"/>
      <c r="AH110" s="54"/>
      <c r="AI110" s="54"/>
      <c r="AJ110" s="54"/>
      <c r="AK110" s="52" t="s">
        <v>75</v>
      </c>
      <c r="AL110" s="52">
        <v>2003</v>
      </c>
      <c r="AM110" s="54"/>
      <c r="AN110" s="54"/>
      <c r="AO110" s="54"/>
      <c r="AP110" s="92">
        <v>630000</v>
      </c>
      <c r="AQ110" s="52" t="s">
        <v>151</v>
      </c>
      <c r="AR110" s="53" t="s">
        <v>128</v>
      </c>
      <c r="AS110" s="53" t="s">
        <v>103</v>
      </c>
      <c r="AT110" s="53" t="s">
        <v>108</v>
      </c>
      <c r="AU110" s="52" t="s">
        <v>151</v>
      </c>
      <c r="AV110" s="9" t="s">
        <v>219</v>
      </c>
      <c r="AW110" s="8"/>
      <c r="AX110" s="8"/>
    </row>
    <row r="111" spans="1:50" x14ac:dyDescent="0.2">
      <c r="A111" s="46"/>
      <c r="B111" s="51"/>
      <c r="C111" s="52" t="s">
        <v>211</v>
      </c>
      <c r="D111" s="53" t="s">
        <v>210</v>
      </c>
      <c r="E111" s="53" t="s">
        <v>211</v>
      </c>
      <c r="F111" s="53"/>
      <c r="G111" s="54"/>
      <c r="H111" s="54"/>
      <c r="I111" s="54"/>
      <c r="J111" s="54"/>
      <c r="K111" s="52" t="s">
        <v>126</v>
      </c>
      <c r="L111" s="53"/>
      <c r="M111" s="52" t="s">
        <v>231</v>
      </c>
      <c r="N111" s="52">
        <v>2003</v>
      </c>
      <c r="O111" s="53"/>
      <c r="P111" s="53"/>
      <c r="Q111" s="53"/>
      <c r="R111" s="53"/>
      <c r="S111" s="53"/>
      <c r="T111" s="54"/>
      <c r="U111" s="54"/>
      <c r="V111" s="54"/>
      <c r="W111" s="54"/>
      <c r="X111" s="54"/>
      <c r="Y111" s="54"/>
      <c r="Z111" s="54"/>
      <c r="AA111" s="54"/>
      <c r="AB111" s="54"/>
      <c r="AC111" s="54"/>
      <c r="AD111" s="54"/>
      <c r="AE111" s="54"/>
      <c r="AF111" s="54"/>
      <c r="AG111" s="54"/>
      <c r="AH111" s="54"/>
      <c r="AI111" s="54"/>
      <c r="AJ111" s="54"/>
      <c r="AK111" s="52" t="s">
        <v>75</v>
      </c>
      <c r="AL111" s="52">
        <v>2003</v>
      </c>
      <c r="AM111" s="54"/>
      <c r="AN111" s="54"/>
      <c r="AO111" s="54"/>
      <c r="AP111" s="92">
        <v>120000</v>
      </c>
      <c r="AQ111" s="52" t="s">
        <v>151</v>
      </c>
      <c r="AR111" s="53" t="s">
        <v>128</v>
      </c>
      <c r="AS111" s="53" t="s">
        <v>103</v>
      </c>
      <c r="AT111" s="53" t="s">
        <v>108</v>
      </c>
      <c r="AU111" s="52" t="s">
        <v>151</v>
      </c>
      <c r="AV111" s="9" t="s">
        <v>219</v>
      </c>
      <c r="AW111" s="8"/>
      <c r="AX111" s="8"/>
    </row>
    <row r="112" spans="1:50" x14ac:dyDescent="0.2">
      <c r="A112" s="46"/>
      <c r="B112" s="51"/>
      <c r="C112" s="52" t="s">
        <v>136</v>
      </c>
      <c r="D112" s="53" t="s">
        <v>178</v>
      </c>
      <c r="E112" s="53" t="s">
        <v>136</v>
      </c>
      <c r="F112" s="53"/>
      <c r="G112" s="54"/>
      <c r="H112" s="54"/>
      <c r="I112" s="54"/>
      <c r="J112" s="54"/>
      <c r="K112" s="52" t="s">
        <v>126</v>
      </c>
      <c r="L112" s="53"/>
      <c r="M112" s="52" t="s">
        <v>137</v>
      </c>
      <c r="N112" s="52">
        <v>2003</v>
      </c>
      <c r="O112" s="53"/>
      <c r="P112" s="53"/>
      <c r="Q112" s="53"/>
      <c r="R112" s="53"/>
      <c r="S112" s="53"/>
      <c r="T112" s="54"/>
      <c r="U112" s="54"/>
      <c r="V112" s="54"/>
      <c r="W112" s="54"/>
      <c r="X112" s="54"/>
      <c r="Y112" s="54"/>
      <c r="Z112" s="54"/>
      <c r="AA112" s="54"/>
      <c r="AB112" s="54"/>
      <c r="AC112" s="54"/>
      <c r="AD112" s="54"/>
      <c r="AE112" s="54"/>
      <c r="AF112" s="54"/>
      <c r="AG112" s="54"/>
      <c r="AH112" s="54"/>
      <c r="AI112" s="54"/>
      <c r="AJ112" s="54"/>
      <c r="AK112" s="52" t="s">
        <v>75</v>
      </c>
      <c r="AL112" s="52">
        <v>2003</v>
      </c>
      <c r="AM112" s="54"/>
      <c r="AN112" s="54"/>
      <c r="AO112" s="54"/>
      <c r="AP112" s="92">
        <v>1020000</v>
      </c>
      <c r="AQ112" s="52" t="s">
        <v>77</v>
      </c>
      <c r="AR112" s="53" t="s">
        <v>232</v>
      </c>
      <c r="AS112" s="53" t="s">
        <v>103</v>
      </c>
      <c r="AT112" s="53" t="s">
        <v>233</v>
      </c>
      <c r="AU112" s="52" t="s">
        <v>77</v>
      </c>
      <c r="AV112" s="9" t="s">
        <v>233</v>
      </c>
      <c r="AW112" s="8"/>
      <c r="AX112" s="8"/>
    </row>
    <row r="113" spans="1:50" x14ac:dyDescent="0.2">
      <c r="A113" s="46"/>
      <c r="B113" s="51"/>
      <c r="C113" s="52" t="s">
        <v>145</v>
      </c>
      <c r="D113" s="53" t="s">
        <v>181</v>
      </c>
      <c r="E113" s="53" t="s">
        <v>145</v>
      </c>
      <c r="F113" s="53"/>
      <c r="G113" s="54"/>
      <c r="H113" s="54"/>
      <c r="I113" s="54"/>
      <c r="J113" s="54"/>
      <c r="K113" s="52" t="s">
        <v>126</v>
      </c>
      <c r="L113" s="53"/>
      <c r="M113" s="52" t="s">
        <v>137</v>
      </c>
      <c r="N113" s="52">
        <v>2003</v>
      </c>
      <c r="O113" s="53"/>
      <c r="P113" s="53"/>
      <c r="Q113" s="53"/>
      <c r="R113" s="53"/>
      <c r="S113" s="53"/>
      <c r="T113" s="54"/>
      <c r="U113" s="54"/>
      <c r="V113" s="54"/>
      <c r="W113" s="54"/>
      <c r="X113" s="54"/>
      <c r="Y113" s="54"/>
      <c r="Z113" s="54"/>
      <c r="AA113" s="54"/>
      <c r="AB113" s="54"/>
      <c r="AC113" s="54"/>
      <c r="AD113" s="54"/>
      <c r="AE113" s="54"/>
      <c r="AF113" s="54"/>
      <c r="AG113" s="54"/>
      <c r="AH113" s="54"/>
      <c r="AI113" s="54"/>
      <c r="AJ113" s="54"/>
      <c r="AK113" s="52" t="s">
        <v>75</v>
      </c>
      <c r="AL113" s="52">
        <v>2003</v>
      </c>
      <c r="AM113" s="54"/>
      <c r="AN113" s="54"/>
      <c r="AO113" s="54"/>
      <c r="AP113" s="92">
        <v>225000</v>
      </c>
      <c r="AQ113" s="52" t="s">
        <v>151</v>
      </c>
      <c r="AR113" s="53" t="s">
        <v>232</v>
      </c>
      <c r="AS113" s="53" t="s">
        <v>103</v>
      </c>
      <c r="AT113" s="53" t="s">
        <v>233</v>
      </c>
      <c r="AU113" s="52" t="s">
        <v>151</v>
      </c>
      <c r="AV113" s="9" t="s">
        <v>233</v>
      </c>
      <c r="AW113" s="8"/>
      <c r="AX113" s="8"/>
    </row>
    <row r="114" spans="1:50" x14ac:dyDescent="0.2">
      <c r="A114" s="46"/>
      <c r="B114" s="51"/>
      <c r="C114" s="52" t="s">
        <v>131</v>
      </c>
      <c r="D114" s="53" t="s">
        <v>130</v>
      </c>
      <c r="E114" s="53" t="s">
        <v>131</v>
      </c>
      <c r="F114" s="53"/>
      <c r="G114" s="54"/>
      <c r="H114" s="54"/>
      <c r="I114" s="54"/>
      <c r="J114" s="54"/>
      <c r="K114" s="52" t="s">
        <v>214</v>
      </c>
      <c r="L114" s="53"/>
      <c r="M114" s="52" t="s">
        <v>127</v>
      </c>
      <c r="N114" s="52">
        <v>2003</v>
      </c>
      <c r="O114" s="53"/>
      <c r="P114" s="53"/>
      <c r="Q114" s="53"/>
      <c r="R114" s="53"/>
      <c r="S114" s="53"/>
      <c r="T114" s="54"/>
      <c r="U114" s="54"/>
      <c r="V114" s="54"/>
      <c r="W114" s="54"/>
      <c r="X114" s="54"/>
      <c r="Y114" s="54"/>
      <c r="Z114" s="54"/>
      <c r="AA114" s="54"/>
      <c r="AB114" s="54"/>
      <c r="AC114" s="54"/>
      <c r="AD114" s="54"/>
      <c r="AE114" s="54"/>
      <c r="AF114" s="54"/>
      <c r="AG114" s="54"/>
      <c r="AH114" s="54"/>
      <c r="AI114" s="54"/>
      <c r="AJ114" s="54"/>
      <c r="AK114" s="52" t="s">
        <v>75</v>
      </c>
      <c r="AL114" s="52">
        <v>2003</v>
      </c>
      <c r="AM114" s="54"/>
      <c r="AN114" s="54"/>
      <c r="AO114" s="54"/>
      <c r="AP114" s="92">
        <v>900000</v>
      </c>
      <c r="AQ114" s="52" t="s">
        <v>77</v>
      </c>
      <c r="AR114" s="53" t="s">
        <v>232</v>
      </c>
      <c r="AS114" s="53" t="s">
        <v>103</v>
      </c>
      <c r="AT114" s="53" t="s">
        <v>233</v>
      </c>
      <c r="AU114" s="52" t="s">
        <v>77</v>
      </c>
      <c r="AV114" s="9" t="s">
        <v>233</v>
      </c>
      <c r="AW114" s="8"/>
      <c r="AX114" s="8"/>
    </row>
    <row r="115" spans="1:50" x14ac:dyDescent="0.2">
      <c r="A115" s="46"/>
      <c r="B115" s="51"/>
      <c r="C115" s="52" t="s">
        <v>143</v>
      </c>
      <c r="D115" s="53" t="s">
        <v>135</v>
      </c>
      <c r="E115" s="53" t="s">
        <v>143</v>
      </c>
      <c r="F115" s="53"/>
      <c r="G115" s="54"/>
      <c r="H115" s="54"/>
      <c r="I115" s="54"/>
      <c r="J115" s="54"/>
      <c r="K115" s="52" t="s">
        <v>137</v>
      </c>
      <c r="L115" s="53"/>
      <c r="M115" s="52" t="s">
        <v>126</v>
      </c>
      <c r="N115" s="52">
        <v>2004</v>
      </c>
      <c r="O115" s="53"/>
      <c r="P115" s="53"/>
      <c r="Q115" s="53"/>
      <c r="R115" s="53"/>
      <c r="S115" s="53"/>
      <c r="T115" s="54"/>
      <c r="U115" s="54"/>
      <c r="V115" s="54"/>
      <c r="W115" s="54"/>
      <c r="X115" s="54"/>
      <c r="Y115" s="54"/>
      <c r="Z115" s="54"/>
      <c r="AA115" s="54"/>
      <c r="AB115" s="54"/>
      <c r="AC115" s="54"/>
      <c r="AD115" s="54"/>
      <c r="AE115" s="54"/>
      <c r="AF115" s="54"/>
      <c r="AG115" s="54"/>
      <c r="AH115" s="54"/>
      <c r="AI115" s="54"/>
      <c r="AJ115" s="54"/>
      <c r="AK115" s="52" t="s">
        <v>75</v>
      </c>
      <c r="AL115" s="52">
        <v>2004</v>
      </c>
      <c r="AM115" s="54"/>
      <c r="AN115" s="54"/>
      <c r="AO115" s="54"/>
      <c r="AP115" s="92">
        <v>1040000</v>
      </c>
      <c r="AQ115" s="52" t="s">
        <v>77</v>
      </c>
      <c r="AR115" s="53" t="s">
        <v>232</v>
      </c>
      <c r="AS115" s="53" t="s">
        <v>103</v>
      </c>
      <c r="AT115" s="53" t="s">
        <v>233</v>
      </c>
      <c r="AU115" s="52" t="s">
        <v>77</v>
      </c>
      <c r="AV115" s="9" t="s">
        <v>233</v>
      </c>
      <c r="AW115" s="8"/>
      <c r="AX115" s="8"/>
    </row>
    <row r="116" spans="1:50" x14ac:dyDescent="0.2">
      <c r="A116" s="46"/>
      <c r="B116" s="51"/>
      <c r="C116" s="52" t="s">
        <v>145</v>
      </c>
      <c r="D116" s="53" t="s">
        <v>188</v>
      </c>
      <c r="E116" s="53" t="s">
        <v>145</v>
      </c>
      <c r="F116" s="53"/>
      <c r="G116" s="54"/>
      <c r="H116" s="54"/>
      <c r="I116" s="54"/>
      <c r="J116" s="54"/>
      <c r="K116" s="52" t="s">
        <v>189</v>
      </c>
      <c r="L116" s="53"/>
      <c r="M116" s="52" t="s">
        <v>209</v>
      </c>
      <c r="N116" s="52">
        <v>2004</v>
      </c>
      <c r="O116" s="53"/>
      <c r="P116" s="53"/>
      <c r="Q116" s="53"/>
      <c r="R116" s="53"/>
      <c r="S116" s="53"/>
      <c r="T116" s="54"/>
      <c r="U116" s="54"/>
      <c r="V116" s="54"/>
      <c r="W116" s="54"/>
      <c r="X116" s="54"/>
      <c r="Y116" s="54"/>
      <c r="Z116" s="54"/>
      <c r="AA116" s="54"/>
      <c r="AB116" s="54"/>
      <c r="AC116" s="54"/>
      <c r="AD116" s="54"/>
      <c r="AE116" s="54"/>
      <c r="AF116" s="54"/>
      <c r="AG116" s="54"/>
      <c r="AH116" s="54"/>
      <c r="AI116" s="54"/>
      <c r="AJ116" s="54"/>
      <c r="AK116" s="52" t="s">
        <v>75</v>
      </c>
      <c r="AL116" s="52">
        <v>2004</v>
      </c>
      <c r="AM116" s="54"/>
      <c r="AN116" s="54"/>
      <c r="AO116" s="54"/>
      <c r="AP116" s="92">
        <v>525000</v>
      </c>
      <c r="AQ116" s="52" t="s">
        <v>77</v>
      </c>
      <c r="AR116" s="53" t="s">
        <v>234</v>
      </c>
      <c r="AS116" s="53" t="s">
        <v>103</v>
      </c>
      <c r="AT116" s="53" t="s">
        <v>235</v>
      </c>
      <c r="AU116" s="52" t="s">
        <v>77</v>
      </c>
      <c r="AV116" s="9" t="s">
        <v>235</v>
      </c>
      <c r="AW116" s="8"/>
      <c r="AX116" s="8"/>
    </row>
    <row r="117" spans="1:50" x14ac:dyDescent="0.2">
      <c r="A117" s="46"/>
      <c r="B117" s="51"/>
      <c r="C117" s="52" t="s">
        <v>143</v>
      </c>
      <c r="D117" s="53" t="s">
        <v>135</v>
      </c>
      <c r="E117" s="53" t="s">
        <v>143</v>
      </c>
      <c r="F117" s="53"/>
      <c r="G117" s="54"/>
      <c r="H117" s="54"/>
      <c r="I117" s="54"/>
      <c r="J117" s="54"/>
      <c r="K117" s="52" t="s">
        <v>126</v>
      </c>
      <c r="L117" s="53"/>
      <c r="M117" s="52" t="s">
        <v>170</v>
      </c>
      <c r="N117" s="52">
        <v>2006</v>
      </c>
      <c r="O117" s="53"/>
      <c r="P117" s="53"/>
      <c r="Q117" s="53"/>
      <c r="R117" s="53"/>
      <c r="S117" s="53"/>
      <c r="T117" s="54"/>
      <c r="U117" s="54"/>
      <c r="V117" s="54"/>
      <c r="W117" s="54"/>
      <c r="X117" s="54"/>
      <c r="Y117" s="54"/>
      <c r="Z117" s="54"/>
      <c r="AA117" s="54"/>
      <c r="AB117" s="54"/>
      <c r="AC117" s="54"/>
      <c r="AD117" s="54"/>
      <c r="AE117" s="54"/>
      <c r="AF117" s="54"/>
      <c r="AG117" s="54"/>
      <c r="AH117" s="54"/>
      <c r="AI117" s="54"/>
      <c r="AJ117" s="54"/>
      <c r="AK117" s="52" t="s">
        <v>75</v>
      </c>
      <c r="AL117" s="52">
        <v>2006</v>
      </c>
      <c r="AM117" s="54"/>
      <c r="AN117" s="54"/>
      <c r="AO117" s="54"/>
      <c r="AP117" s="92">
        <v>300000</v>
      </c>
      <c r="AQ117" s="52" t="s">
        <v>151</v>
      </c>
      <c r="AR117" s="53" t="s">
        <v>128</v>
      </c>
      <c r="AS117" s="53" t="s">
        <v>103</v>
      </c>
      <c r="AT117" s="53" t="s">
        <v>108</v>
      </c>
      <c r="AU117" s="52" t="s">
        <v>151</v>
      </c>
      <c r="AV117" s="9" t="s">
        <v>219</v>
      </c>
      <c r="AW117" s="8"/>
      <c r="AX117" s="8"/>
    </row>
    <row r="118" spans="1:50" x14ac:dyDescent="0.2">
      <c r="A118" s="97"/>
      <c r="B118" s="98"/>
      <c r="C118" s="99" t="s">
        <v>125</v>
      </c>
      <c r="D118" s="100" t="s">
        <v>124</v>
      </c>
      <c r="E118" s="100" t="s">
        <v>125</v>
      </c>
      <c r="F118" s="100"/>
      <c r="G118" s="101"/>
      <c r="H118" s="101"/>
      <c r="I118" s="101"/>
      <c r="J118" s="101"/>
      <c r="K118" s="99" t="s">
        <v>236</v>
      </c>
      <c r="L118" s="100"/>
      <c r="M118" s="99" t="s">
        <v>127</v>
      </c>
      <c r="N118" s="99">
        <v>2006</v>
      </c>
      <c r="O118" s="100"/>
      <c r="P118" s="100"/>
      <c r="Q118" s="100"/>
      <c r="R118" s="100"/>
      <c r="S118" s="100"/>
      <c r="T118" s="101"/>
      <c r="U118" s="101"/>
      <c r="V118" s="101"/>
      <c r="W118" s="101"/>
      <c r="X118" s="101"/>
      <c r="Y118" s="101"/>
      <c r="Z118" s="101"/>
      <c r="AA118" s="101"/>
      <c r="AB118" s="101"/>
      <c r="AC118" s="101"/>
      <c r="AD118" s="101"/>
      <c r="AE118" s="101"/>
      <c r="AF118" s="101"/>
      <c r="AG118" s="101"/>
      <c r="AH118" s="101"/>
      <c r="AI118" s="101"/>
      <c r="AJ118" s="101"/>
      <c r="AK118" s="99" t="s">
        <v>75</v>
      </c>
      <c r="AL118" s="99">
        <v>2006</v>
      </c>
      <c r="AM118" s="101"/>
      <c r="AN118" s="101"/>
      <c r="AO118" s="101"/>
      <c r="AP118" s="103">
        <v>1950000</v>
      </c>
      <c r="AQ118" s="99" t="s">
        <v>77</v>
      </c>
      <c r="AR118" s="100" t="s">
        <v>234</v>
      </c>
      <c r="AS118" s="100" t="s">
        <v>103</v>
      </c>
      <c r="AT118" s="100" t="s">
        <v>235</v>
      </c>
      <c r="AU118" s="99" t="s">
        <v>77</v>
      </c>
      <c r="AV118" s="9" t="s">
        <v>235</v>
      </c>
      <c r="AW118" s="8"/>
      <c r="AX118" s="8"/>
    </row>
    <row r="119" spans="1:50" x14ac:dyDescent="0.2">
      <c r="A119" s="46"/>
      <c r="B119" s="51"/>
      <c r="C119" s="52" t="s">
        <v>153</v>
      </c>
      <c r="D119" s="53" t="s">
        <v>152</v>
      </c>
      <c r="E119" s="53" t="s">
        <v>153</v>
      </c>
      <c r="F119" s="53"/>
      <c r="G119" s="54"/>
      <c r="H119" s="54"/>
      <c r="I119" s="54"/>
      <c r="J119" s="54"/>
      <c r="K119" s="52" t="s">
        <v>126</v>
      </c>
      <c r="L119" s="53"/>
      <c r="M119" s="52" t="s">
        <v>237</v>
      </c>
      <c r="N119" s="52">
        <v>2006</v>
      </c>
      <c r="O119" s="53"/>
      <c r="P119" s="53"/>
      <c r="Q119" s="53"/>
      <c r="R119" s="53"/>
      <c r="S119" s="53"/>
      <c r="T119" s="54"/>
      <c r="U119" s="54"/>
      <c r="V119" s="54"/>
      <c r="W119" s="54"/>
      <c r="X119" s="54"/>
      <c r="Y119" s="54"/>
      <c r="Z119" s="54"/>
      <c r="AA119" s="54"/>
      <c r="AB119" s="54"/>
      <c r="AC119" s="54"/>
      <c r="AD119" s="54"/>
      <c r="AE119" s="54"/>
      <c r="AF119" s="54"/>
      <c r="AG119" s="54"/>
      <c r="AH119" s="54"/>
      <c r="AI119" s="54"/>
      <c r="AJ119" s="54"/>
      <c r="AK119" s="52" t="s">
        <v>75</v>
      </c>
      <c r="AL119" s="52">
        <v>2006</v>
      </c>
      <c r="AM119" s="54"/>
      <c r="AN119" s="54"/>
      <c r="AO119" s="54"/>
      <c r="AP119" s="92">
        <v>525000</v>
      </c>
      <c r="AQ119" s="52" t="s">
        <v>151</v>
      </c>
      <c r="AR119" s="53" t="s">
        <v>128</v>
      </c>
      <c r="AS119" s="53" t="s">
        <v>103</v>
      </c>
      <c r="AT119" s="53" t="s">
        <v>108</v>
      </c>
      <c r="AU119" s="52" t="s">
        <v>151</v>
      </c>
      <c r="AV119" s="9" t="s">
        <v>129</v>
      </c>
      <c r="AW119" s="8"/>
      <c r="AX119" s="8"/>
    </row>
    <row r="120" spans="1:50" x14ac:dyDescent="0.2">
      <c r="A120" s="46"/>
      <c r="B120" s="51"/>
      <c r="C120" s="52" t="s">
        <v>173</v>
      </c>
      <c r="D120" s="53" t="s">
        <v>172</v>
      </c>
      <c r="E120" s="53" t="s">
        <v>173</v>
      </c>
      <c r="F120" s="53"/>
      <c r="G120" s="54"/>
      <c r="H120" s="54"/>
      <c r="I120" s="54"/>
      <c r="J120" s="54"/>
      <c r="K120" s="52" t="s">
        <v>174</v>
      </c>
      <c r="L120" s="53"/>
      <c r="M120" s="52" t="s">
        <v>175</v>
      </c>
      <c r="N120" s="52">
        <v>2006</v>
      </c>
      <c r="O120" s="53"/>
      <c r="P120" s="53"/>
      <c r="Q120" s="53"/>
      <c r="R120" s="53"/>
      <c r="S120" s="53"/>
      <c r="T120" s="54"/>
      <c r="U120" s="54"/>
      <c r="V120" s="54"/>
      <c r="W120" s="54"/>
      <c r="X120" s="54"/>
      <c r="Y120" s="54"/>
      <c r="Z120" s="54"/>
      <c r="AA120" s="54"/>
      <c r="AB120" s="54"/>
      <c r="AC120" s="54"/>
      <c r="AD120" s="54"/>
      <c r="AE120" s="54"/>
      <c r="AF120" s="54"/>
      <c r="AG120" s="54"/>
      <c r="AH120" s="54"/>
      <c r="AI120" s="54"/>
      <c r="AJ120" s="54"/>
      <c r="AK120" s="52" t="s">
        <v>75</v>
      </c>
      <c r="AL120" s="52">
        <v>2006</v>
      </c>
      <c r="AM120" s="54"/>
      <c r="AN120" s="54"/>
      <c r="AO120" s="54"/>
      <c r="AP120" s="92">
        <v>656250</v>
      </c>
      <c r="AQ120" s="52" t="s">
        <v>151</v>
      </c>
      <c r="AR120" s="53" t="s">
        <v>128</v>
      </c>
      <c r="AS120" s="53" t="s">
        <v>103</v>
      </c>
      <c r="AT120" s="53" t="s">
        <v>108</v>
      </c>
      <c r="AU120" s="52" t="s">
        <v>151</v>
      </c>
      <c r="AV120" s="9" t="s">
        <v>177</v>
      </c>
      <c r="AW120" s="8"/>
      <c r="AX120" s="8"/>
    </row>
    <row r="121" spans="1:50" x14ac:dyDescent="0.2">
      <c r="A121" s="46"/>
      <c r="B121" s="51"/>
      <c r="C121" s="52" t="s">
        <v>183</v>
      </c>
      <c r="D121" s="53" t="s">
        <v>182</v>
      </c>
      <c r="E121" s="53" t="s">
        <v>183</v>
      </c>
      <c r="F121" s="53"/>
      <c r="G121" s="54"/>
      <c r="H121" s="54"/>
      <c r="I121" s="54"/>
      <c r="J121" s="54"/>
      <c r="K121" s="52" t="s">
        <v>162</v>
      </c>
      <c r="L121" s="53"/>
      <c r="M121" s="52" t="s">
        <v>184</v>
      </c>
      <c r="N121" s="52">
        <v>2006</v>
      </c>
      <c r="O121" s="53"/>
      <c r="P121" s="53"/>
      <c r="Q121" s="53"/>
      <c r="R121" s="53"/>
      <c r="S121" s="53"/>
      <c r="T121" s="54"/>
      <c r="U121" s="54"/>
      <c r="V121" s="54"/>
      <c r="W121" s="54"/>
      <c r="X121" s="54"/>
      <c r="Y121" s="54"/>
      <c r="Z121" s="54"/>
      <c r="AA121" s="54"/>
      <c r="AB121" s="54"/>
      <c r="AC121" s="54"/>
      <c r="AD121" s="54"/>
      <c r="AE121" s="54"/>
      <c r="AF121" s="54"/>
      <c r="AG121" s="54"/>
      <c r="AH121" s="54"/>
      <c r="AI121" s="54"/>
      <c r="AJ121" s="54"/>
      <c r="AK121" s="52" t="s">
        <v>75</v>
      </c>
      <c r="AL121" s="52">
        <v>2006</v>
      </c>
      <c r="AM121" s="54"/>
      <c r="AN121" s="54"/>
      <c r="AO121" s="54"/>
      <c r="AP121" s="92">
        <v>637500</v>
      </c>
      <c r="AQ121" s="52" t="s">
        <v>151</v>
      </c>
      <c r="AR121" s="53" t="s">
        <v>128</v>
      </c>
      <c r="AS121" s="53" t="s">
        <v>103</v>
      </c>
      <c r="AT121" s="53" t="s">
        <v>108</v>
      </c>
      <c r="AU121" s="52" t="s">
        <v>151</v>
      </c>
      <c r="AV121" s="9" t="s">
        <v>177</v>
      </c>
      <c r="AW121" s="8"/>
      <c r="AX121" s="8"/>
    </row>
    <row r="122" spans="1:50" x14ac:dyDescent="0.2">
      <c r="A122" s="46"/>
      <c r="B122" s="51"/>
      <c r="C122" s="52" t="s">
        <v>238</v>
      </c>
      <c r="D122" s="53" t="s">
        <v>185</v>
      </c>
      <c r="E122" s="53" t="s">
        <v>238</v>
      </c>
      <c r="F122" s="53"/>
      <c r="G122" s="54"/>
      <c r="H122" s="54"/>
      <c r="I122" s="54"/>
      <c r="J122" s="54"/>
      <c r="K122" s="52" t="s">
        <v>162</v>
      </c>
      <c r="L122" s="53"/>
      <c r="M122" s="52" t="s">
        <v>127</v>
      </c>
      <c r="N122" s="52">
        <v>2006</v>
      </c>
      <c r="O122" s="53"/>
      <c r="P122" s="53"/>
      <c r="Q122" s="53"/>
      <c r="R122" s="53"/>
      <c r="S122" s="53"/>
      <c r="T122" s="54"/>
      <c r="U122" s="54"/>
      <c r="V122" s="54"/>
      <c r="W122" s="54"/>
      <c r="X122" s="54"/>
      <c r="Y122" s="54"/>
      <c r="Z122" s="54"/>
      <c r="AA122" s="54"/>
      <c r="AB122" s="54"/>
      <c r="AC122" s="54"/>
      <c r="AD122" s="54"/>
      <c r="AE122" s="54"/>
      <c r="AF122" s="54"/>
      <c r="AG122" s="54"/>
      <c r="AH122" s="54"/>
      <c r="AI122" s="54"/>
      <c r="AJ122" s="54"/>
      <c r="AK122" s="52" t="s">
        <v>75</v>
      </c>
      <c r="AL122" s="52">
        <v>2006</v>
      </c>
      <c r="AM122" s="54"/>
      <c r="AN122" s="54"/>
      <c r="AO122" s="54"/>
      <c r="AP122" s="92">
        <v>3750000</v>
      </c>
      <c r="AQ122" s="52" t="s">
        <v>151</v>
      </c>
      <c r="AR122" s="53" t="s">
        <v>128</v>
      </c>
      <c r="AS122" s="53" t="s">
        <v>103</v>
      </c>
      <c r="AT122" s="53" t="s">
        <v>108</v>
      </c>
      <c r="AU122" s="52" t="s">
        <v>151</v>
      </c>
      <c r="AV122" s="9" t="s">
        <v>129</v>
      </c>
      <c r="AW122" s="8"/>
      <c r="AX122" s="8"/>
    </row>
    <row r="123" spans="1:50" x14ac:dyDescent="0.2">
      <c r="A123" s="46"/>
      <c r="B123" s="51"/>
      <c r="C123" s="52" t="s">
        <v>240</v>
      </c>
      <c r="D123" s="53" t="s">
        <v>239</v>
      </c>
      <c r="E123" s="53" t="s">
        <v>240</v>
      </c>
      <c r="F123" s="53"/>
      <c r="G123" s="54"/>
      <c r="H123" s="54"/>
      <c r="I123" s="54"/>
      <c r="J123" s="54"/>
      <c r="K123" s="52" t="s">
        <v>241</v>
      </c>
      <c r="L123" s="53"/>
      <c r="M123" s="52" t="s">
        <v>163</v>
      </c>
      <c r="N123" s="52">
        <v>2006</v>
      </c>
      <c r="O123" s="53"/>
      <c r="P123" s="53"/>
      <c r="Q123" s="53"/>
      <c r="R123" s="53"/>
      <c r="S123" s="53"/>
      <c r="T123" s="54"/>
      <c r="U123" s="54"/>
      <c r="V123" s="54"/>
      <c r="W123" s="54"/>
      <c r="X123" s="54"/>
      <c r="Y123" s="54"/>
      <c r="Z123" s="54"/>
      <c r="AA123" s="54"/>
      <c r="AB123" s="54"/>
      <c r="AC123" s="54"/>
      <c r="AD123" s="54"/>
      <c r="AE123" s="54"/>
      <c r="AF123" s="54"/>
      <c r="AG123" s="54"/>
      <c r="AH123" s="54"/>
      <c r="AI123" s="54"/>
      <c r="AJ123" s="54"/>
      <c r="AK123" s="52" t="s">
        <v>75</v>
      </c>
      <c r="AL123" s="52">
        <v>2006</v>
      </c>
      <c r="AM123" s="54"/>
      <c r="AN123" s="54"/>
      <c r="AO123" s="54"/>
      <c r="AP123" s="92">
        <v>750000</v>
      </c>
      <c r="AQ123" s="52" t="s">
        <v>77</v>
      </c>
      <c r="AR123" s="53" t="s">
        <v>128</v>
      </c>
      <c r="AS123" s="53" t="s">
        <v>103</v>
      </c>
      <c r="AT123" s="53" t="s">
        <v>108</v>
      </c>
      <c r="AU123" s="52" t="s">
        <v>77</v>
      </c>
      <c r="AV123" s="9" t="s">
        <v>177</v>
      </c>
      <c r="AW123" s="8"/>
      <c r="AX123" s="8"/>
    </row>
    <row r="124" spans="1:50" x14ac:dyDescent="0.2">
      <c r="A124" s="46"/>
      <c r="B124" s="51"/>
      <c r="C124" s="52" t="s">
        <v>194</v>
      </c>
      <c r="D124" s="53" t="s">
        <v>193</v>
      </c>
      <c r="E124" s="53" t="s">
        <v>194</v>
      </c>
      <c r="F124" s="53"/>
      <c r="G124" s="54"/>
      <c r="H124" s="54"/>
      <c r="I124" s="54"/>
      <c r="J124" s="54"/>
      <c r="K124" s="52" t="s">
        <v>196</v>
      </c>
      <c r="L124" s="53"/>
      <c r="M124" s="52" t="s">
        <v>170</v>
      </c>
      <c r="N124" s="52">
        <v>2006</v>
      </c>
      <c r="O124" s="53"/>
      <c r="P124" s="53"/>
      <c r="Q124" s="53"/>
      <c r="R124" s="53"/>
      <c r="S124" s="53"/>
      <c r="T124" s="54"/>
      <c r="U124" s="54"/>
      <c r="V124" s="54"/>
      <c r="W124" s="54"/>
      <c r="X124" s="54"/>
      <c r="Y124" s="54"/>
      <c r="Z124" s="54"/>
      <c r="AA124" s="54"/>
      <c r="AB124" s="54"/>
      <c r="AC124" s="54"/>
      <c r="AD124" s="54"/>
      <c r="AE124" s="54"/>
      <c r="AF124" s="54"/>
      <c r="AG124" s="54"/>
      <c r="AH124" s="54"/>
      <c r="AI124" s="54"/>
      <c r="AJ124" s="54"/>
      <c r="AK124" s="52" t="s">
        <v>75</v>
      </c>
      <c r="AL124" s="52">
        <v>2006</v>
      </c>
      <c r="AM124" s="54"/>
      <c r="AN124" s="54"/>
      <c r="AO124" s="54"/>
      <c r="AP124" s="92">
        <v>150000</v>
      </c>
      <c r="AQ124" s="52" t="s">
        <v>77</v>
      </c>
      <c r="AR124" s="53" t="s">
        <v>128</v>
      </c>
      <c r="AS124" s="53" t="s">
        <v>103</v>
      </c>
      <c r="AT124" s="53" t="s">
        <v>108</v>
      </c>
      <c r="AU124" s="52" t="s">
        <v>77</v>
      </c>
      <c r="AV124" s="9" t="s">
        <v>177</v>
      </c>
      <c r="AW124" s="8"/>
      <c r="AX124" s="8"/>
    </row>
    <row r="125" spans="1:50" x14ac:dyDescent="0.2">
      <c r="A125" s="46"/>
      <c r="B125" s="51"/>
      <c r="C125" s="52" t="s">
        <v>125</v>
      </c>
      <c r="D125" s="53" t="s">
        <v>140</v>
      </c>
      <c r="E125" s="53" t="s">
        <v>125</v>
      </c>
      <c r="F125" s="53"/>
      <c r="G125" s="54"/>
      <c r="H125" s="54"/>
      <c r="I125" s="54"/>
      <c r="J125" s="54"/>
      <c r="K125" s="52" t="s">
        <v>126</v>
      </c>
      <c r="L125" s="53"/>
      <c r="M125" s="52" t="s">
        <v>137</v>
      </c>
      <c r="N125" s="52">
        <v>2006</v>
      </c>
      <c r="O125" s="53"/>
      <c r="P125" s="53"/>
      <c r="Q125" s="53"/>
      <c r="R125" s="53"/>
      <c r="S125" s="53"/>
      <c r="T125" s="54"/>
      <c r="U125" s="54"/>
      <c r="V125" s="54"/>
      <c r="W125" s="54"/>
      <c r="X125" s="54"/>
      <c r="Y125" s="54"/>
      <c r="Z125" s="54"/>
      <c r="AA125" s="54"/>
      <c r="AB125" s="54"/>
      <c r="AC125" s="54"/>
      <c r="AD125" s="54"/>
      <c r="AE125" s="54"/>
      <c r="AF125" s="54"/>
      <c r="AG125" s="54"/>
      <c r="AH125" s="54"/>
      <c r="AI125" s="54"/>
      <c r="AJ125" s="54"/>
      <c r="AK125" s="52" t="s">
        <v>75</v>
      </c>
      <c r="AL125" s="52">
        <v>2006</v>
      </c>
      <c r="AM125" s="54"/>
      <c r="AN125" s="54"/>
      <c r="AO125" s="54"/>
      <c r="AP125" s="92">
        <v>390000</v>
      </c>
      <c r="AQ125" s="52" t="s">
        <v>151</v>
      </c>
      <c r="AR125" s="53" t="s">
        <v>128</v>
      </c>
      <c r="AS125" s="53" t="s">
        <v>103</v>
      </c>
      <c r="AT125" s="53" t="s">
        <v>108</v>
      </c>
      <c r="AU125" s="52" t="s">
        <v>151</v>
      </c>
      <c r="AV125" s="9" t="s">
        <v>177</v>
      </c>
      <c r="AW125" s="8"/>
      <c r="AX125" s="8"/>
    </row>
    <row r="126" spans="1:50" x14ac:dyDescent="0.2">
      <c r="A126" s="46"/>
      <c r="B126" s="51"/>
      <c r="C126" s="52" t="s">
        <v>131</v>
      </c>
      <c r="D126" s="53" t="s">
        <v>130</v>
      </c>
      <c r="E126" s="53" t="s">
        <v>131</v>
      </c>
      <c r="F126" s="53"/>
      <c r="G126" s="54"/>
      <c r="H126" s="54"/>
      <c r="I126" s="54"/>
      <c r="J126" s="54"/>
      <c r="K126" s="52" t="s">
        <v>126</v>
      </c>
      <c r="L126" s="53"/>
      <c r="M126" s="52" t="s">
        <v>71</v>
      </c>
      <c r="N126" s="52">
        <v>2006</v>
      </c>
      <c r="O126" s="53"/>
      <c r="P126" s="53"/>
      <c r="Q126" s="53"/>
      <c r="R126" s="53"/>
      <c r="S126" s="53"/>
      <c r="T126" s="54"/>
      <c r="U126" s="54"/>
      <c r="V126" s="54"/>
      <c r="W126" s="54"/>
      <c r="X126" s="54"/>
      <c r="Y126" s="54"/>
      <c r="Z126" s="54"/>
      <c r="AA126" s="54"/>
      <c r="AB126" s="54"/>
      <c r="AC126" s="54"/>
      <c r="AD126" s="54"/>
      <c r="AE126" s="54"/>
      <c r="AF126" s="54"/>
      <c r="AG126" s="54"/>
      <c r="AH126" s="54"/>
      <c r="AI126" s="54"/>
      <c r="AJ126" s="54"/>
      <c r="AK126" s="52" t="s">
        <v>75</v>
      </c>
      <c r="AL126" s="52">
        <v>2006</v>
      </c>
      <c r="AM126" s="54"/>
      <c r="AN126" s="54"/>
      <c r="AO126" s="54"/>
      <c r="AP126" s="92">
        <v>680000</v>
      </c>
      <c r="AQ126" s="52" t="s">
        <v>151</v>
      </c>
      <c r="AR126" s="53" t="s">
        <v>128</v>
      </c>
      <c r="AS126" s="53" t="s">
        <v>103</v>
      </c>
      <c r="AT126" s="53" t="s">
        <v>108</v>
      </c>
      <c r="AU126" s="52" t="s">
        <v>151</v>
      </c>
      <c r="AV126" s="9" t="s">
        <v>177</v>
      </c>
      <c r="AW126" s="8"/>
      <c r="AX126" s="8"/>
    </row>
    <row r="127" spans="1:50" x14ac:dyDescent="0.2">
      <c r="A127" s="46"/>
      <c r="B127" s="51"/>
      <c r="C127" s="52" t="s">
        <v>145</v>
      </c>
      <c r="D127" s="53" t="s">
        <v>181</v>
      </c>
      <c r="E127" s="53" t="s">
        <v>145</v>
      </c>
      <c r="F127" s="53"/>
      <c r="G127" s="54"/>
      <c r="H127" s="54"/>
      <c r="I127" s="54"/>
      <c r="J127" s="54"/>
      <c r="K127" s="52" t="s">
        <v>126</v>
      </c>
      <c r="L127" s="53"/>
      <c r="M127" s="52" t="s">
        <v>157</v>
      </c>
      <c r="N127" s="52">
        <v>2006</v>
      </c>
      <c r="O127" s="53"/>
      <c r="P127" s="53"/>
      <c r="Q127" s="53"/>
      <c r="R127" s="53"/>
      <c r="S127" s="53"/>
      <c r="T127" s="54"/>
      <c r="U127" s="54"/>
      <c r="V127" s="54"/>
      <c r="W127" s="54"/>
      <c r="X127" s="54"/>
      <c r="Y127" s="54"/>
      <c r="Z127" s="54"/>
      <c r="AA127" s="54"/>
      <c r="AB127" s="54"/>
      <c r="AC127" s="54"/>
      <c r="AD127" s="54"/>
      <c r="AE127" s="54"/>
      <c r="AF127" s="54"/>
      <c r="AG127" s="54"/>
      <c r="AH127" s="54"/>
      <c r="AI127" s="54"/>
      <c r="AJ127" s="54"/>
      <c r="AK127" s="52" t="s">
        <v>75</v>
      </c>
      <c r="AL127" s="52">
        <v>2006</v>
      </c>
      <c r="AM127" s="54"/>
      <c r="AN127" s="54"/>
      <c r="AO127" s="54"/>
      <c r="AP127" s="92">
        <v>105000</v>
      </c>
      <c r="AQ127" s="52" t="s">
        <v>77</v>
      </c>
      <c r="AR127" s="53" t="s">
        <v>242</v>
      </c>
      <c r="AS127" s="53" t="s">
        <v>103</v>
      </c>
      <c r="AT127" s="53" t="s">
        <v>235</v>
      </c>
      <c r="AU127" s="52" t="s">
        <v>77</v>
      </c>
      <c r="AV127" s="9" t="s">
        <v>243</v>
      </c>
      <c r="AW127" s="8"/>
      <c r="AX127" s="8"/>
    </row>
    <row r="128" spans="1:50" x14ac:dyDescent="0.2">
      <c r="A128" s="46"/>
      <c r="B128" s="51"/>
      <c r="C128" s="52" t="s">
        <v>131</v>
      </c>
      <c r="D128" s="53" t="s">
        <v>130</v>
      </c>
      <c r="E128" s="53" t="s">
        <v>131</v>
      </c>
      <c r="F128" s="53"/>
      <c r="G128" s="54"/>
      <c r="H128" s="54"/>
      <c r="I128" s="54"/>
      <c r="J128" s="54"/>
      <c r="K128" s="52" t="s">
        <v>214</v>
      </c>
      <c r="L128" s="53"/>
      <c r="M128" s="52" t="s">
        <v>127</v>
      </c>
      <c r="N128" s="52">
        <v>2006</v>
      </c>
      <c r="O128" s="53"/>
      <c r="P128" s="53"/>
      <c r="Q128" s="53"/>
      <c r="R128" s="53"/>
      <c r="S128" s="53"/>
      <c r="T128" s="54"/>
      <c r="U128" s="54"/>
      <c r="V128" s="54"/>
      <c r="W128" s="54"/>
      <c r="X128" s="54"/>
      <c r="Y128" s="54"/>
      <c r="Z128" s="54"/>
      <c r="AA128" s="54"/>
      <c r="AB128" s="54"/>
      <c r="AC128" s="54"/>
      <c r="AD128" s="54"/>
      <c r="AE128" s="54"/>
      <c r="AF128" s="54"/>
      <c r="AG128" s="54"/>
      <c r="AH128" s="54"/>
      <c r="AI128" s="54"/>
      <c r="AJ128" s="54"/>
      <c r="AK128" s="52" t="s">
        <v>75</v>
      </c>
      <c r="AL128" s="52">
        <v>2006</v>
      </c>
      <c r="AM128" s="54"/>
      <c r="AN128" s="54"/>
      <c r="AO128" s="54"/>
      <c r="AP128" s="92">
        <v>1050000</v>
      </c>
      <c r="AQ128" s="52" t="s">
        <v>77</v>
      </c>
      <c r="AR128" s="53" t="s">
        <v>242</v>
      </c>
      <c r="AS128" s="53" t="s">
        <v>103</v>
      </c>
      <c r="AT128" s="53" t="s">
        <v>235</v>
      </c>
      <c r="AU128" s="52" t="s">
        <v>77</v>
      </c>
      <c r="AV128" s="9" t="s">
        <v>243</v>
      </c>
      <c r="AW128" s="8"/>
      <c r="AX128" s="8"/>
    </row>
    <row r="129" spans="1:50" x14ac:dyDescent="0.2">
      <c r="A129" s="46"/>
      <c r="B129" s="51"/>
      <c r="C129" s="52"/>
      <c r="D129" s="53"/>
      <c r="E129" s="53"/>
      <c r="F129" s="53"/>
      <c r="G129" s="54"/>
      <c r="H129" s="54"/>
      <c r="I129" s="54"/>
      <c r="J129" s="54"/>
      <c r="K129" s="52"/>
      <c r="L129" s="53"/>
      <c r="M129" s="52"/>
      <c r="N129" s="49"/>
      <c r="O129" s="53"/>
      <c r="P129" s="53"/>
      <c r="Q129" s="53"/>
      <c r="R129" s="53"/>
      <c r="S129" s="53"/>
      <c r="T129" s="54"/>
      <c r="U129" s="54"/>
      <c r="V129" s="54"/>
      <c r="W129" s="54"/>
      <c r="X129" s="54"/>
      <c r="Y129" s="54"/>
      <c r="Z129" s="54"/>
      <c r="AA129" s="54"/>
      <c r="AB129" s="54"/>
      <c r="AC129" s="54"/>
      <c r="AD129" s="54"/>
      <c r="AE129" s="54"/>
      <c r="AF129" s="54"/>
      <c r="AG129" s="54"/>
      <c r="AH129" s="54"/>
      <c r="AI129" s="54"/>
      <c r="AJ129" s="54"/>
      <c r="AK129" s="49"/>
      <c r="AL129" s="49"/>
      <c r="AM129" s="54"/>
      <c r="AN129" s="54"/>
      <c r="AO129" s="54"/>
      <c r="AP129" s="53"/>
      <c r="AQ129" s="53"/>
      <c r="AR129" s="53"/>
      <c r="AS129" s="53"/>
      <c r="AT129" s="53"/>
      <c r="AU129" s="53"/>
      <c r="AV129" s="9"/>
      <c r="AW129" s="8"/>
      <c r="AX129" s="8"/>
    </row>
    <row r="130" spans="1:50" x14ac:dyDescent="0.2">
      <c r="A130" s="46"/>
      <c r="B130" s="51"/>
      <c r="C130" s="52"/>
      <c r="D130" s="53"/>
      <c r="E130" s="53"/>
      <c r="F130" s="53"/>
      <c r="G130" s="54"/>
      <c r="H130" s="54"/>
      <c r="I130" s="54"/>
      <c r="J130" s="54"/>
      <c r="K130" s="52"/>
      <c r="L130" s="53"/>
      <c r="M130" s="52"/>
      <c r="N130" s="49"/>
      <c r="O130" s="53"/>
      <c r="P130" s="53"/>
      <c r="Q130" s="53"/>
      <c r="R130" s="53"/>
      <c r="S130" s="53"/>
      <c r="T130" s="54"/>
      <c r="U130" s="54"/>
      <c r="V130" s="54"/>
      <c r="W130" s="54"/>
      <c r="X130" s="54"/>
      <c r="Y130" s="54"/>
      <c r="Z130" s="54"/>
      <c r="AA130" s="54"/>
      <c r="AB130" s="54"/>
      <c r="AC130" s="54"/>
      <c r="AD130" s="54"/>
      <c r="AE130" s="54"/>
      <c r="AF130" s="54"/>
      <c r="AG130" s="54"/>
      <c r="AH130" s="54"/>
      <c r="AI130" s="54"/>
      <c r="AJ130" s="54"/>
      <c r="AK130" s="49"/>
      <c r="AL130" s="49"/>
      <c r="AM130" s="54"/>
      <c r="AN130" s="54"/>
      <c r="AO130" s="54"/>
      <c r="AP130" s="53"/>
      <c r="AQ130" s="53"/>
      <c r="AR130" s="53"/>
      <c r="AS130" s="53"/>
      <c r="AT130" s="53"/>
      <c r="AU130" s="53"/>
      <c r="AV130" s="9"/>
      <c r="AW130" s="8"/>
      <c r="AX130" s="8"/>
    </row>
    <row r="131" spans="1:50" x14ac:dyDescent="0.2">
      <c r="A131" s="46" t="s">
        <v>244</v>
      </c>
      <c r="B131" s="51" t="s">
        <v>245</v>
      </c>
      <c r="C131" s="52"/>
      <c r="D131" s="56" t="s">
        <v>245</v>
      </c>
      <c r="E131" s="53"/>
      <c r="F131" s="53"/>
      <c r="G131" s="54"/>
      <c r="H131" s="54"/>
      <c r="I131" s="54"/>
      <c r="J131" s="54"/>
      <c r="K131" s="52"/>
      <c r="L131" s="53"/>
      <c r="M131" s="52"/>
      <c r="N131" s="49"/>
      <c r="O131" s="53"/>
      <c r="P131" s="53"/>
      <c r="Q131" s="53"/>
      <c r="R131" s="53"/>
      <c r="S131" s="53"/>
      <c r="T131" s="54"/>
      <c r="U131" s="54"/>
      <c r="V131" s="54"/>
      <c r="W131" s="54"/>
      <c r="X131" s="54"/>
      <c r="Y131" s="54"/>
      <c r="Z131" s="54"/>
      <c r="AA131" s="54"/>
      <c r="AB131" s="54"/>
      <c r="AC131" s="54"/>
      <c r="AD131" s="54"/>
      <c r="AE131" s="54"/>
      <c r="AF131" s="54"/>
      <c r="AG131" s="54"/>
      <c r="AH131" s="54"/>
      <c r="AI131" s="54"/>
      <c r="AJ131" s="54"/>
      <c r="AK131" s="49"/>
      <c r="AL131" s="49"/>
      <c r="AM131" s="54"/>
      <c r="AN131" s="54"/>
      <c r="AO131" s="54"/>
      <c r="AP131" s="55">
        <v>0</v>
      </c>
      <c r="AQ131" s="53"/>
      <c r="AR131" s="53"/>
      <c r="AS131" s="53"/>
      <c r="AT131" s="53"/>
      <c r="AU131" s="53"/>
      <c r="AV131" s="9"/>
      <c r="AW131" s="8"/>
      <c r="AX131" s="8"/>
    </row>
    <row r="132" spans="1:50" x14ac:dyDescent="0.2">
      <c r="A132" s="46"/>
      <c r="B132" s="51" t="s">
        <v>65</v>
      </c>
      <c r="C132" s="52"/>
      <c r="D132" s="64"/>
      <c r="E132" s="53"/>
      <c r="F132" s="524" t="s">
        <v>60</v>
      </c>
      <c r="G132" s="525"/>
      <c r="H132" s="525"/>
      <c r="I132" s="525"/>
      <c r="J132" s="525"/>
      <c r="K132" s="525"/>
      <c r="L132" s="525"/>
      <c r="M132" s="525"/>
      <c r="N132" s="525"/>
      <c r="O132" s="526"/>
      <c r="P132" s="53"/>
      <c r="Q132" s="53"/>
      <c r="R132" s="53"/>
      <c r="S132" s="53"/>
      <c r="T132" s="54"/>
      <c r="U132" s="54"/>
      <c r="V132" s="54"/>
      <c r="W132" s="54"/>
      <c r="X132" s="54"/>
      <c r="Y132" s="54"/>
      <c r="Z132" s="54"/>
      <c r="AA132" s="54"/>
      <c r="AB132" s="54"/>
      <c r="AC132" s="54"/>
      <c r="AD132" s="54"/>
      <c r="AE132" s="54"/>
      <c r="AF132" s="54"/>
      <c r="AG132" s="54"/>
      <c r="AH132" s="54"/>
      <c r="AI132" s="54"/>
      <c r="AJ132" s="54"/>
      <c r="AK132" s="49"/>
      <c r="AL132" s="49"/>
      <c r="AM132" s="54"/>
      <c r="AN132" s="54"/>
      <c r="AO132" s="54"/>
      <c r="AP132" s="55"/>
      <c r="AQ132" s="53"/>
      <c r="AR132" s="53"/>
      <c r="AS132" s="53"/>
      <c r="AT132" s="53"/>
      <c r="AU132" s="53"/>
      <c r="AV132" s="9"/>
      <c r="AW132" s="8"/>
      <c r="AX132" s="8"/>
    </row>
    <row r="133" spans="1:50" x14ac:dyDescent="0.2">
      <c r="A133" s="46"/>
      <c r="B133" s="51"/>
      <c r="C133" s="52"/>
      <c r="D133" s="53"/>
      <c r="E133" s="53"/>
      <c r="F133" s="53"/>
      <c r="G133" s="54"/>
      <c r="H133" s="54"/>
      <c r="I133" s="54"/>
      <c r="J133" s="54"/>
      <c r="K133" s="52"/>
      <c r="L133" s="53"/>
      <c r="M133" s="52"/>
      <c r="N133" s="49"/>
      <c r="O133" s="53"/>
      <c r="P133" s="53"/>
      <c r="Q133" s="53"/>
      <c r="R133" s="53"/>
      <c r="S133" s="53"/>
      <c r="T133" s="54"/>
      <c r="U133" s="54"/>
      <c r="V133" s="54"/>
      <c r="W133" s="54"/>
      <c r="X133" s="54"/>
      <c r="Y133" s="54"/>
      <c r="Z133" s="54"/>
      <c r="AA133" s="54"/>
      <c r="AB133" s="54"/>
      <c r="AC133" s="54"/>
      <c r="AD133" s="54"/>
      <c r="AE133" s="54"/>
      <c r="AF133" s="54"/>
      <c r="AG133" s="54"/>
      <c r="AH133" s="54"/>
      <c r="AI133" s="54"/>
      <c r="AJ133" s="54"/>
      <c r="AK133" s="49"/>
      <c r="AL133" s="49"/>
      <c r="AM133" s="54"/>
      <c r="AN133" s="54"/>
      <c r="AO133" s="54"/>
      <c r="AP133" s="55"/>
      <c r="AQ133" s="53"/>
      <c r="AR133" s="53"/>
      <c r="AS133" s="53"/>
      <c r="AT133" s="53"/>
      <c r="AU133" s="53"/>
      <c r="AV133" s="9"/>
      <c r="AW133" s="8"/>
      <c r="AX133" s="8"/>
    </row>
    <row r="134" spans="1:50" x14ac:dyDescent="0.2">
      <c r="A134" s="46" t="s">
        <v>246</v>
      </c>
      <c r="B134" s="51" t="s">
        <v>247</v>
      </c>
      <c r="C134" s="52"/>
      <c r="D134" s="51" t="s">
        <v>247</v>
      </c>
      <c r="E134" s="53"/>
      <c r="F134" s="53"/>
      <c r="G134" s="54"/>
      <c r="H134" s="54"/>
      <c r="I134" s="54"/>
      <c r="J134" s="54"/>
      <c r="K134" s="52"/>
      <c r="L134" s="53"/>
      <c r="M134" s="52"/>
      <c r="N134" s="49"/>
      <c r="O134" s="53"/>
      <c r="P134" s="53"/>
      <c r="Q134" s="53"/>
      <c r="R134" s="53"/>
      <c r="S134" s="53"/>
      <c r="T134" s="54"/>
      <c r="U134" s="54"/>
      <c r="V134" s="54"/>
      <c r="W134" s="54"/>
      <c r="X134" s="54"/>
      <c r="Y134" s="54"/>
      <c r="Z134" s="54"/>
      <c r="AA134" s="54"/>
      <c r="AB134" s="54"/>
      <c r="AC134" s="54"/>
      <c r="AD134" s="54"/>
      <c r="AE134" s="54"/>
      <c r="AF134" s="54"/>
      <c r="AG134" s="54"/>
      <c r="AH134" s="54"/>
      <c r="AI134" s="54"/>
      <c r="AJ134" s="54"/>
      <c r="AK134" s="49"/>
      <c r="AL134" s="49"/>
      <c r="AM134" s="54"/>
      <c r="AN134" s="54"/>
      <c r="AO134" s="54"/>
      <c r="AP134" s="55">
        <v>0</v>
      </c>
      <c r="AQ134" s="53"/>
      <c r="AR134" s="53"/>
      <c r="AS134" s="53"/>
      <c r="AT134" s="53"/>
      <c r="AU134" s="53"/>
      <c r="AV134" s="9"/>
      <c r="AW134" s="8"/>
      <c r="AX134" s="8"/>
    </row>
    <row r="135" spans="1:50" x14ac:dyDescent="0.2">
      <c r="A135" s="46"/>
      <c r="B135" s="51" t="s">
        <v>65</v>
      </c>
      <c r="C135" s="52"/>
      <c r="D135" s="64"/>
      <c r="E135" s="53"/>
      <c r="F135" s="524" t="s">
        <v>60</v>
      </c>
      <c r="G135" s="525"/>
      <c r="H135" s="525"/>
      <c r="I135" s="525"/>
      <c r="J135" s="525"/>
      <c r="K135" s="525"/>
      <c r="L135" s="525"/>
      <c r="M135" s="525"/>
      <c r="N135" s="525"/>
      <c r="O135" s="526"/>
      <c r="P135" s="53"/>
      <c r="Q135" s="53"/>
      <c r="R135" s="53"/>
      <c r="S135" s="53"/>
      <c r="T135" s="54"/>
      <c r="U135" s="54"/>
      <c r="V135" s="54"/>
      <c r="W135" s="54"/>
      <c r="X135" s="54"/>
      <c r="Y135" s="54"/>
      <c r="Z135" s="54"/>
      <c r="AA135" s="54"/>
      <c r="AB135" s="54"/>
      <c r="AC135" s="54"/>
      <c r="AD135" s="54"/>
      <c r="AE135" s="54"/>
      <c r="AF135" s="54"/>
      <c r="AG135" s="54"/>
      <c r="AH135" s="54"/>
      <c r="AI135" s="54"/>
      <c r="AJ135" s="54"/>
      <c r="AK135" s="49"/>
      <c r="AL135" s="49"/>
      <c r="AM135" s="54"/>
      <c r="AN135" s="54"/>
      <c r="AO135" s="54"/>
      <c r="AP135" s="55"/>
      <c r="AQ135" s="53"/>
      <c r="AR135" s="53"/>
      <c r="AS135" s="53"/>
      <c r="AT135" s="53"/>
      <c r="AU135" s="53"/>
      <c r="AV135" s="9"/>
      <c r="AW135" s="8"/>
      <c r="AX135" s="8"/>
    </row>
    <row r="136" spans="1:50" x14ac:dyDescent="0.2">
      <c r="A136" s="46"/>
      <c r="B136" s="51"/>
      <c r="C136" s="52"/>
      <c r="D136" s="53"/>
      <c r="E136" s="53"/>
      <c r="F136" s="53"/>
      <c r="G136" s="54"/>
      <c r="H136" s="54"/>
      <c r="I136" s="54"/>
      <c r="J136" s="54"/>
      <c r="K136" s="52"/>
      <c r="L136" s="53"/>
      <c r="M136" s="52"/>
      <c r="N136" s="49"/>
      <c r="O136" s="53"/>
      <c r="P136" s="53"/>
      <c r="Q136" s="53"/>
      <c r="R136" s="53"/>
      <c r="S136" s="53"/>
      <c r="T136" s="54"/>
      <c r="U136" s="54"/>
      <c r="V136" s="54"/>
      <c r="W136" s="54"/>
      <c r="X136" s="54"/>
      <c r="Y136" s="54"/>
      <c r="Z136" s="54"/>
      <c r="AA136" s="54"/>
      <c r="AB136" s="54"/>
      <c r="AC136" s="54"/>
      <c r="AD136" s="54"/>
      <c r="AE136" s="54"/>
      <c r="AF136" s="54"/>
      <c r="AG136" s="54"/>
      <c r="AH136" s="54"/>
      <c r="AI136" s="54"/>
      <c r="AJ136" s="54"/>
      <c r="AK136" s="49"/>
      <c r="AL136" s="49"/>
      <c r="AM136" s="54"/>
      <c r="AN136" s="54"/>
      <c r="AO136" s="54"/>
      <c r="AP136" s="55"/>
      <c r="AQ136" s="53"/>
      <c r="AR136" s="53"/>
      <c r="AS136" s="53"/>
      <c r="AT136" s="53"/>
      <c r="AU136" s="53"/>
      <c r="AV136" s="9"/>
      <c r="AW136" s="8"/>
      <c r="AX136" s="8"/>
    </row>
    <row r="137" spans="1:50" x14ac:dyDescent="0.2">
      <c r="A137" s="46" t="s">
        <v>248</v>
      </c>
      <c r="B137" s="51" t="s">
        <v>249</v>
      </c>
      <c r="C137" s="52"/>
      <c r="D137" s="51" t="s">
        <v>249</v>
      </c>
      <c r="E137" s="53"/>
      <c r="F137" s="53"/>
      <c r="G137" s="54"/>
      <c r="H137" s="54"/>
      <c r="I137" s="54"/>
      <c r="J137" s="54"/>
      <c r="K137" s="52"/>
      <c r="L137" s="53"/>
      <c r="M137" s="52"/>
      <c r="N137" s="49"/>
      <c r="O137" s="53"/>
      <c r="P137" s="53"/>
      <c r="Q137" s="53"/>
      <c r="R137" s="53"/>
      <c r="S137" s="53"/>
      <c r="T137" s="54"/>
      <c r="U137" s="54"/>
      <c r="V137" s="54"/>
      <c r="W137" s="54"/>
      <c r="X137" s="54"/>
      <c r="Y137" s="54"/>
      <c r="Z137" s="54"/>
      <c r="AA137" s="54"/>
      <c r="AB137" s="54"/>
      <c r="AC137" s="54"/>
      <c r="AD137" s="54"/>
      <c r="AE137" s="54"/>
      <c r="AF137" s="54"/>
      <c r="AG137" s="54"/>
      <c r="AH137" s="54"/>
      <c r="AI137" s="54"/>
      <c r="AJ137" s="54"/>
      <c r="AK137" s="49"/>
      <c r="AL137" s="49"/>
      <c r="AM137" s="54"/>
      <c r="AN137" s="54"/>
      <c r="AO137" s="54"/>
      <c r="AP137" s="55">
        <v>0</v>
      </c>
      <c r="AQ137" s="53"/>
      <c r="AR137" s="53"/>
      <c r="AS137" s="53"/>
      <c r="AT137" s="53"/>
      <c r="AU137" s="53"/>
      <c r="AV137" s="9"/>
      <c r="AW137" s="8"/>
      <c r="AX137" s="8"/>
    </row>
    <row r="138" spans="1:50" x14ac:dyDescent="0.2">
      <c r="A138" s="46"/>
      <c r="B138" s="51" t="s">
        <v>65</v>
      </c>
      <c r="C138" s="52"/>
      <c r="D138" s="53"/>
      <c r="E138" s="53"/>
      <c r="F138" s="524" t="s">
        <v>60</v>
      </c>
      <c r="G138" s="525"/>
      <c r="H138" s="525"/>
      <c r="I138" s="525"/>
      <c r="J138" s="525"/>
      <c r="K138" s="525"/>
      <c r="L138" s="525"/>
      <c r="M138" s="525"/>
      <c r="N138" s="525"/>
      <c r="O138" s="526"/>
      <c r="P138" s="53"/>
      <c r="Q138" s="53"/>
      <c r="R138" s="53"/>
      <c r="S138" s="53"/>
      <c r="T138" s="54"/>
      <c r="U138" s="54"/>
      <c r="V138" s="54"/>
      <c r="W138" s="54"/>
      <c r="X138" s="54"/>
      <c r="Y138" s="54"/>
      <c r="Z138" s="54"/>
      <c r="AA138" s="54"/>
      <c r="AB138" s="54"/>
      <c r="AC138" s="54"/>
      <c r="AD138" s="54"/>
      <c r="AE138" s="54"/>
      <c r="AF138" s="54"/>
      <c r="AG138" s="54"/>
      <c r="AH138" s="54"/>
      <c r="AI138" s="54"/>
      <c r="AJ138" s="54"/>
      <c r="AK138" s="49"/>
      <c r="AL138" s="49"/>
      <c r="AM138" s="54"/>
      <c r="AN138" s="54"/>
      <c r="AO138" s="54"/>
      <c r="AP138" s="55"/>
      <c r="AQ138" s="53"/>
      <c r="AR138" s="53"/>
      <c r="AS138" s="53"/>
      <c r="AT138" s="53"/>
      <c r="AU138" s="53"/>
      <c r="AV138" s="9"/>
      <c r="AW138" s="8"/>
      <c r="AX138" s="8"/>
    </row>
    <row r="139" spans="1:50" x14ac:dyDescent="0.2">
      <c r="A139" s="46"/>
      <c r="B139" s="51"/>
      <c r="C139" s="52"/>
      <c r="D139" s="53"/>
      <c r="E139" s="53"/>
      <c r="F139" s="53"/>
      <c r="G139" s="54"/>
      <c r="H139" s="54"/>
      <c r="I139" s="54"/>
      <c r="J139" s="54"/>
      <c r="K139" s="52"/>
      <c r="L139" s="53"/>
      <c r="M139" s="52"/>
      <c r="N139" s="49"/>
      <c r="O139" s="53"/>
      <c r="P139" s="53"/>
      <c r="Q139" s="53"/>
      <c r="R139" s="53"/>
      <c r="S139" s="53"/>
      <c r="T139" s="54"/>
      <c r="U139" s="54"/>
      <c r="V139" s="54"/>
      <c r="W139" s="54"/>
      <c r="X139" s="54"/>
      <c r="Y139" s="54"/>
      <c r="Z139" s="54"/>
      <c r="AA139" s="54"/>
      <c r="AB139" s="54"/>
      <c r="AC139" s="54"/>
      <c r="AD139" s="54"/>
      <c r="AE139" s="54"/>
      <c r="AF139" s="54"/>
      <c r="AG139" s="54"/>
      <c r="AH139" s="54"/>
      <c r="AI139" s="54"/>
      <c r="AJ139" s="54"/>
      <c r="AK139" s="49"/>
      <c r="AL139" s="49"/>
      <c r="AM139" s="54"/>
      <c r="AN139" s="54"/>
      <c r="AO139" s="54"/>
      <c r="AP139" s="55"/>
      <c r="AQ139" s="53"/>
      <c r="AR139" s="53"/>
      <c r="AS139" s="53"/>
      <c r="AT139" s="53"/>
      <c r="AU139" s="53"/>
      <c r="AV139" s="9"/>
      <c r="AW139" s="8"/>
      <c r="AX139" s="8"/>
    </row>
    <row r="140" spans="1:50" x14ac:dyDescent="0.2">
      <c r="A140" s="46" t="s">
        <v>250</v>
      </c>
      <c r="B140" s="51" t="s">
        <v>251</v>
      </c>
      <c r="C140" s="52"/>
      <c r="D140" s="51" t="s">
        <v>251</v>
      </c>
      <c r="E140" s="53"/>
      <c r="F140" s="53"/>
      <c r="G140" s="54"/>
      <c r="H140" s="54"/>
      <c r="I140" s="54"/>
      <c r="J140" s="54"/>
      <c r="K140" s="52"/>
      <c r="L140" s="53"/>
      <c r="M140" s="52"/>
      <c r="N140" s="49"/>
      <c r="O140" s="53"/>
      <c r="P140" s="53"/>
      <c r="Q140" s="53"/>
      <c r="R140" s="53"/>
      <c r="S140" s="53"/>
      <c r="T140" s="54"/>
      <c r="U140" s="54"/>
      <c r="V140" s="54"/>
      <c r="W140" s="54"/>
      <c r="X140" s="54"/>
      <c r="Y140" s="54"/>
      <c r="Z140" s="54"/>
      <c r="AA140" s="54"/>
      <c r="AB140" s="54"/>
      <c r="AC140" s="54"/>
      <c r="AD140" s="54"/>
      <c r="AE140" s="54"/>
      <c r="AF140" s="54"/>
      <c r="AG140" s="54"/>
      <c r="AH140" s="54"/>
      <c r="AI140" s="54"/>
      <c r="AJ140" s="54"/>
      <c r="AK140" s="49"/>
      <c r="AL140" s="49"/>
      <c r="AM140" s="54"/>
      <c r="AN140" s="54"/>
      <c r="AO140" s="54"/>
      <c r="AP140" s="55">
        <v>0</v>
      </c>
      <c r="AQ140" s="53"/>
      <c r="AR140" s="53"/>
      <c r="AS140" s="53"/>
      <c r="AT140" s="53"/>
      <c r="AU140" s="53"/>
      <c r="AV140" s="9"/>
      <c r="AW140" s="8"/>
      <c r="AX140" s="8"/>
    </row>
    <row r="141" spans="1:50" x14ac:dyDescent="0.2">
      <c r="A141" s="46"/>
      <c r="B141" s="51" t="s">
        <v>65</v>
      </c>
      <c r="C141" s="52"/>
      <c r="D141" s="64"/>
      <c r="E141" s="53"/>
      <c r="F141" s="524" t="s">
        <v>60</v>
      </c>
      <c r="G141" s="525"/>
      <c r="H141" s="525"/>
      <c r="I141" s="525"/>
      <c r="J141" s="525"/>
      <c r="K141" s="525"/>
      <c r="L141" s="525"/>
      <c r="M141" s="525"/>
      <c r="N141" s="525"/>
      <c r="O141" s="526"/>
      <c r="P141" s="53"/>
      <c r="Q141" s="53"/>
      <c r="R141" s="53"/>
      <c r="S141" s="53"/>
      <c r="T141" s="54"/>
      <c r="U141" s="54"/>
      <c r="V141" s="54"/>
      <c r="W141" s="54"/>
      <c r="X141" s="54"/>
      <c r="Y141" s="54"/>
      <c r="Z141" s="54"/>
      <c r="AA141" s="54"/>
      <c r="AB141" s="54"/>
      <c r="AC141" s="54"/>
      <c r="AD141" s="54"/>
      <c r="AE141" s="54"/>
      <c r="AF141" s="54"/>
      <c r="AG141" s="54"/>
      <c r="AH141" s="54"/>
      <c r="AI141" s="54"/>
      <c r="AJ141" s="54"/>
      <c r="AK141" s="49"/>
      <c r="AL141" s="49"/>
      <c r="AM141" s="54"/>
      <c r="AN141" s="54"/>
      <c r="AO141" s="54"/>
      <c r="AP141" s="55"/>
      <c r="AQ141" s="53"/>
      <c r="AR141" s="53"/>
      <c r="AS141" s="53"/>
      <c r="AT141" s="53"/>
      <c r="AU141" s="53"/>
      <c r="AV141" s="9"/>
      <c r="AW141" s="8"/>
      <c r="AX141" s="8"/>
    </row>
    <row r="142" spans="1:50" x14ac:dyDescent="0.2">
      <c r="A142" s="46"/>
      <c r="B142" s="51"/>
      <c r="C142" s="52"/>
      <c r="D142" s="53"/>
      <c r="E142" s="53"/>
      <c r="F142" s="53"/>
      <c r="G142" s="54"/>
      <c r="H142" s="54"/>
      <c r="I142" s="54"/>
      <c r="J142" s="54"/>
      <c r="K142" s="52"/>
      <c r="L142" s="53"/>
      <c r="M142" s="52"/>
      <c r="N142" s="49"/>
      <c r="O142" s="53"/>
      <c r="P142" s="53"/>
      <c r="Q142" s="53"/>
      <c r="R142" s="53"/>
      <c r="S142" s="53"/>
      <c r="T142" s="54"/>
      <c r="U142" s="54"/>
      <c r="V142" s="54"/>
      <c r="W142" s="54"/>
      <c r="X142" s="54"/>
      <c r="Y142" s="54"/>
      <c r="Z142" s="54"/>
      <c r="AA142" s="54"/>
      <c r="AB142" s="54"/>
      <c r="AC142" s="54"/>
      <c r="AD142" s="54"/>
      <c r="AE142" s="54"/>
      <c r="AF142" s="54"/>
      <c r="AG142" s="54"/>
      <c r="AH142" s="54"/>
      <c r="AI142" s="54"/>
      <c r="AJ142" s="54"/>
      <c r="AK142" s="49"/>
      <c r="AL142" s="49"/>
      <c r="AM142" s="54"/>
      <c r="AN142" s="54"/>
      <c r="AO142" s="54"/>
      <c r="AP142" s="55"/>
      <c r="AQ142" s="53"/>
      <c r="AR142" s="53"/>
      <c r="AS142" s="53"/>
      <c r="AT142" s="53"/>
      <c r="AU142" s="53"/>
      <c r="AV142" s="9"/>
      <c r="AW142" s="8"/>
      <c r="AX142" s="8"/>
    </row>
    <row r="143" spans="1:50" x14ac:dyDescent="0.2">
      <c r="A143" s="46" t="s">
        <v>252</v>
      </c>
      <c r="B143" s="51" t="s">
        <v>253</v>
      </c>
      <c r="C143" s="52"/>
      <c r="D143" s="51" t="s">
        <v>253</v>
      </c>
      <c r="E143" s="53"/>
      <c r="F143" s="53"/>
      <c r="G143" s="54"/>
      <c r="H143" s="54"/>
      <c r="I143" s="54"/>
      <c r="J143" s="54"/>
      <c r="K143" s="52"/>
      <c r="L143" s="53"/>
      <c r="M143" s="52"/>
      <c r="N143" s="49"/>
      <c r="O143" s="53"/>
      <c r="P143" s="53"/>
      <c r="Q143" s="53"/>
      <c r="R143" s="53"/>
      <c r="S143" s="53"/>
      <c r="T143" s="54"/>
      <c r="U143" s="54"/>
      <c r="V143" s="54"/>
      <c r="W143" s="54"/>
      <c r="X143" s="54"/>
      <c r="Y143" s="54"/>
      <c r="Z143" s="54"/>
      <c r="AA143" s="54"/>
      <c r="AB143" s="54"/>
      <c r="AC143" s="54"/>
      <c r="AD143" s="54"/>
      <c r="AE143" s="54"/>
      <c r="AF143" s="54"/>
      <c r="AG143" s="54"/>
      <c r="AH143" s="54"/>
      <c r="AI143" s="54"/>
      <c r="AJ143" s="54"/>
      <c r="AK143" s="49"/>
      <c r="AL143" s="49"/>
      <c r="AM143" s="54"/>
      <c r="AN143" s="54"/>
      <c r="AO143" s="54"/>
      <c r="AP143" s="55">
        <v>0</v>
      </c>
      <c r="AQ143" s="53"/>
      <c r="AR143" s="53"/>
      <c r="AS143" s="53"/>
      <c r="AT143" s="53"/>
      <c r="AU143" s="53"/>
      <c r="AV143" s="9"/>
      <c r="AW143" s="8"/>
      <c r="AX143" s="8"/>
    </row>
    <row r="144" spans="1:50" x14ac:dyDescent="0.2">
      <c r="A144" s="46"/>
      <c r="B144" s="51" t="s">
        <v>65</v>
      </c>
      <c r="C144" s="52"/>
      <c r="D144" s="64"/>
      <c r="E144" s="53"/>
      <c r="F144" s="524" t="s">
        <v>60</v>
      </c>
      <c r="G144" s="525"/>
      <c r="H144" s="525"/>
      <c r="I144" s="525"/>
      <c r="J144" s="525"/>
      <c r="K144" s="525"/>
      <c r="L144" s="525"/>
      <c r="M144" s="525"/>
      <c r="N144" s="525"/>
      <c r="O144" s="526"/>
      <c r="P144" s="53"/>
      <c r="Q144" s="53"/>
      <c r="R144" s="53"/>
      <c r="S144" s="53"/>
      <c r="T144" s="54"/>
      <c r="U144" s="54"/>
      <c r="V144" s="54"/>
      <c r="W144" s="54"/>
      <c r="X144" s="54"/>
      <c r="Y144" s="54"/>
      <c r="Z144" s="54"/>
      <c r="AA144" s="54"/>
      <c r="AB144" s="54"/>
      <c r="AC144" s="54"/>
      <c r="AD144" s="54"/>
      <c r="AE144" s="54"/>
      <c r="AF144" s="54"/>
      <c r="AG144" s="54"/>
      <c r="AH144" s="54"/>
      <c r="AI144" s="54"/>
      <c r="AJ144" s="54"/>
      <c r="AK144" s="49"/>
      <c r="AL144" s="49"/>
      <c r="AM144" s="54"/>
      <c r="AN144" s="54"/>
      <c r="AO144" s="54"/>
      <c r="AP144" s="53"/>
      <c r="AQ144" s="53"/>
      <c r="AR144" s="53"/>
      <c r="AS144" s="53"/>
      <c r="AT144" s="53"/>
      <c r="AU144" s="53"/>
      <c r="AV144" s="9"/>
      <c r="AW144" s="8"/>
      <c r="AX144" s="8"/>
    </row>
    <row r="145" spans="1:50" x14ac:dyDescent="0.2">
      <c r="A145" s="46"/>
      <c r="B145" s="51"/>
      <c r="C145" s="52"/>
      <c r="D145" s="64"/>
      <c r="E145" s="53"/>
      <c r="F145" s="53"/>
      <c r="G145" s="54"/>
      <c r="H145" s="54"/>
      <c r="I145" s="54"/>
      <c r="J145" s="54"/>
      <c r="K145" s="52"/>
      <c r="L145" s="53"/>
      <c r="M145" s="52"/>
      <c r="N145" s="49"/>
      <c r="O145" s="53"/>
      <c r="P145" s="53"/>
      <c r="Q145" s="53"/>
      <c r="R145" s="53"/>
      <c r="S145" s="53"/>
      <c r="T145" s="54"/>
      <c r="U145" s="54"/>
      <c r="V145" s="54"/>
      <c r="W145" s="54"/>
      <c r="X145" s="54"/>
      <c r="Y145" s="54"/>
      <c r="Z145" s="54"/>
      <c r="AA145" s="54"/>
      <c r="AB145" s="54"/>
      <c r="AC145" s="54"/>
      <c r="AD145" s="54"/>
      <c r="AE145" s="54"/>
      <c r="AF145" s="54"/>
      <c r="AG145" s="54"/>
      <c r="AH145" s="54"/>
      <c r="AI145" s="54"/>
      <c r="AJ145" s="54"/>
      <c r="AK145" s="49"/>
      <c r="AL145" s="49"/>
      <c r="AM145" s="54"/>
      <c r="AN145" s="54"/>
      <c r="AO145" s="54"/>
      <c r="AP145" s="53"/>
      <c r="AQ145" s="53"/>
      <c r="AR145" s="53"/>
      <c r="AS145" s="53"/>
      <c r="AT145" s="53"/>
      <c r="AU145" s="53"/>
      <c r="AV145" s="9"/>
      <c r="AW145" s="8"/>
      <c r="AX145" s="8"/>
    </row>
    <row r="146" spans="1:50" hidden="1" x14ac:dyDescent="0.2">
      <c r="A146" s="65" t="s">
        <v>254</v>
      </c>
      <c r="B146" s="94" t="s">
        <v>255</v>
      </c>
      <c r="C146" s="67"/>
      <c r="D146" s="68"/>
      <c r="E146" s="68"/>
      <c r="F146" s="68"/>
      <c r="G146" s="68"/>
      <c r="H146" s="68"/>
      <c r="I146" s="68"/>
      <c r="J146" s="68"/>
      <c r="K146" s="67"/>
      <c r="L146" s="69"/>
      <c r="M146" s="67"/>
      <c r="N146" s="69"/>
      <c r="O146" s="69"/>
      <c r="P146" s="69"/>
      <c r="Q146" s="69"/>
      <c r="R146" s="69"/>
      <c r="S146" s="69"/>
      <c r="T146" s="68"/>
      <c r="U146" s="68"/>
      <c r="V146" s="68"/>
      <c r="W146" s="68"/>
      <c r="X146" s="68"/>
      <c r="Y146" s="68"/>
      <c r="Z146" s="69"/>
      <c r="AA146" s="69"/>
      <c r="AB146" s="69"/>
      <c r="AC146" s="69"/>
      <c r="AD146" s="69"/>
      <c r="AE146" s="69"/>
      <c r="AF146" s="69"/>
      <c r="AG146" s="69"/>
      <c r="AH146" s="69"/>
      <c r="AI146" s="69"/>
      <c r="AJ146" s="68"/>
      <c r="AK146" s="68"/>
      <c r="AL146" s="69"/>
      <c r="AM146" s="69"/>
      <c r="AN146" s="69"/>
      <c r="AO146" s="69"/>
      <c r="AP146" s="95">
        <f>AP147+AP160</f>
        <v>876596800</v>
      </c>
      <c r="AQ146" s="68"/>
      <c r="AR146" s="68"/>
      <c r="AS146" s="68"/>
      <c r="AT146" s="68"/>
      <c r="AU146" s="68"/>
      <c r="AV146" s="8"/>
      <c r="AW146" s="8"/>
      <c r="AX146" s="8"/>
    </row>
    <row r="147" spans="1:50" hidden="1" x14ac:dyDescent="0.2">
      <c r="A147" s="37" t="s">
        <v>256</v>
      </c>
      <c r="B147" s="74" t="s">
        <v>257</v>
      </c>
      <c r="C147" s="75"/>
      <c r="D147" s="14"/>
      <c r="E147" s="14"/>
      <c r="F147" s="14"/>
      <c r="G147" s="14"/>
      <c r="H147" s="14"/>
      <c r="I147" s="14"/>
      <c r="J147" s="14"/>
      <c r="K147" s="75"/>
      <c r="L147" s="14"/>
      <c r="M147" s="75"/>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76">
        <f>SUM(AP148:AP158)</f>
        <v>876596800</v>
      </c>
      <c r="AQ147" s="14"/>
      <c r="AR147" s="14"/>
      <c r="AS147" s="14"/>
      <c r="AT147" s="14"/>
      <c r="AU147" s="14"/>
      <c r="AV147" s="6"/>
      <c r="AW147" s="6"/>
      <c r="AX147" s="6"/>
    </row>
    <row r="148" spans="1:50" ht="30" hidden="1" x14ac:dyDescent="0.2">
      <c r="A148" s="77"/>
      <c r="B148" s="77" t="s">
        <v>258</v>
      </c>
      <c r="C148" s="78" t="s">
        <v>260</v>
      </c>
      <c r="D148" s="77" t="s">
        <v>259</v>
      </c>
      <c r="E148" s="77" t="s">
        <v>260</v>
      </c>
      <c r="F148" s="79"/>
      <c r="G148" s="78" t="s">
        <v>261</v>
      </c>
      <c r="H148" s="79"/>
      <c r="I148" s="79"/>
      <c r="J148" s="79"/>
      <c r="K148" s="78"/>
      <c r="L148" s="79"/>
      <c r="M148" s="78"/>
      <c r="N148" s="79"/>
      <c r="O148" s="79"/>
      <c r="P148" s="79"/>
      <c r="Q148" s="79"/>
      <c r="R148" s="79"/>
      <c r="S148" s="79"/>
      <c r="T148" s="77"/>
      <c r="U148" s="77" t="s">
        <v>262</v>
      </c>
      <c r="V148" s="78">
        <v>28</v>
      </c>
      <c r="W148" s="79"/>
      <c r="X148" s="79"/>
      <c r="Y148" s="79" t="s">
        <v>263</v>
      </c>
      <c r="Z148" s="79"/>
      <c r="AA148" s="79"/>
      <c r="AB148" s="79"/>
      <c r="AC148" s="79"/>
      <c r="AD148" s="79"/>
      <c r="AE148" s="79"/>
      <c r="AF148" s="79"/>
      <c r="AG148" s="79"/>
      <c r="AH148" s="79"/>
      <c r="AI148" s="79"/>
      <c r="AJ148" s="79"/>
      <c r="AK148" s="78" t="s">
        <v>75</v>
      </c>
      <c r="AL148" s="79"/>
      <c r="AM148" s="79"/>
      <c r="AN148" s="79"/>
      <c r="AO148" s="79"/>
      <c r="AP148" s="80">
        <v>23842000</v>
      </c>
      <c r="AQ148" s="78" t="s">
        <v>151</v>
      </c>
      <c r="AR148" s="79"/>
      <c r="AS148" s="79"/>
      <c r="AT148" s="79"/>
      <c r="AU148" s="78" t="s">
        <v>151</v>
      </c>
      <c r="AV148" s="15" t="s">
        <v>264</v>
      </c>
      <c r="AW148" s="12"/>
      <c r="AX148" s="12"/>
    </row>
    <row r="149" spans="1:50" ht="65" hidden="1" x14ac:dyDescent="0.2">
      <c r="A149" s="71"/>
      <c r="B149" s="71"/>
      <c r="C149" s="81" t="s">
        <v>260</v>
      </c>
      <c r="D149" s="71" t="s">
        <v>265</v>
      </c>
      <c r="E149" s="71" t="s">
        <v>260</v>
      </c>
      <c r="F149" s="74"/>
      <c r="G149" s="81" t="s">
        <v>261</v>
      </c>
      <c r="H149" s="74"/>
      <c r="I149" s="74"/>
      <c r="J149" s="74"/>
      <c r="K149" s="81"/>
      <c r="L149" s="74"/>
      <c r="M149" s="81"/>
      <c r="N149" s="74"/>
      <c r="O149" s="74"/>
      <c r="P149" s="74"/>
      <c r="Q149" s="74"/>
      <c r="R149" s="74"/>
      <c r="S149" s="74"/>
      <c r="T149" s="71"/>
      <c r="U149" s="71" t="s">
        <v>262</v>
      </c>
      <c r="V149" s="81">
        <v>446</v>
      </c>
      <c r="W149" s="74"/>
      <c r="X149" s="74"/>
      <c r="Y149" s="74" t="s">
        <v>263</v>
      </c>
      <c r="Z149" s="74"/>
      <c r="AA149" s="74"/>
      <c r="AB149" s="74"/>
      <c r="AC149" s="74"/>
      <c r="AD149" s="74"/>
      <c r="AE149" s="74"/>
      <c r="AF149" s="74"/>
      <c r="AG149" s="74"/>
      <c r="AH149" s="74"/>
      <c r="AI149" s="74"/>
      <c r="AJ149" s="74"/>
      <c r="AK149" s="81" t="s">
        <v>75</v>
      </c>
      <c r="AL149" s="74"/>
      <c r="AM149" s="74"/>
      <c r="AN149" s="74"/>
      <c r="AO149" s="74"/>
      <c r="AP149" s="82">
        <v>438195000</v>
      </c>
      <c r="AQ149" s="81" t="s">
        <v>151</v>
      </c>
      <c r="AR149" s="74"/>
      <c r="AS149" s="74"/>
      <c r="AT149" s="74"/>
      <c r="AU149" s="81" t="s">
        <v>151</v>
      </c>
      <c r="AV149" s="13" t="s">
        <v>266</v>
      </c>
      <c r="AW149" s="10"/>
      <c r="AX149" s="10"/>
    </row>
    <row r="150" spans="1:50" ht="30" hidden="1" x14ac:dyDescent="0.2">
      <c r="A150" s="77"/>
      <c r="B150" s="77"/>
      <c r="C150" s="78" t="s">
        <v>260</v>
      </c>
      <c r="D150" s="77" t="s">
        <v>267</v>
      </c>
      <c r="E150" s="77" t="s">
        <v>260</v>
      </c>
      <c r="F150" s="79"/>
      <c r="G150" s="78" t="s">
        <v>261</v>
      </c>
      <c r="H150" s="79"/>
      <c r="I150" s="79"/>
      <c r="J150" s="79"/>
      <c r="K150" s="78"/>
      <c r="L150" s="79"/>
      <c r="M150" s="78"/>
      <c r="N150" s="79"/>
      <c r="O150" s="79"/>
      <c r="P150" s="79"/>
      <c r="Q150" s="79"/>
      <c r="R150" s="79"/>
      <c r="S150" s="79"/>
      <c r="T150" s="77"/>
      <c r="U150" s="77" t="s">
        <v>268</v>
      </c>
      <c r="V150" s="78">
        <v>42</v>
      </c>
      <c r="W150" s="79"/>
      <c r="X150" s="79"/>
      <c r="Y150" s="79" t="s">
        <v>263</v>
      </c>
      <c r="Z150" s="79"/>
      <c r="AA150" s="79"/>
      <c r="AB150" s="79"/>
      <c r="AC150" s="79"/>
      <c r="AD150" s="79"/>
      <c r="AE150" s="79"/>
      <c r="AF150" s="79"/>
      <c r="AG150" s="77" t="s">
        <v>262</v>
      </c>
      <c r="AH150" s="78">
        <v>12</v>
      </c>
      <c r="AI150" s="78">
        <v>12</v>
      </c>
      <c r="AJ150" s="78">
        <v>144</v>
      </c>
      <c r="AK150" s="78" t="s">
        <v>75</v>
      </c>
      <c r="AL150" s="79"/>
      <c r="AM150" s="79"/>
      <c r="AN150" s="79"/>
      <c r="AO150" s="79"/>
      <c r="AP150" s="80">
        <v>32583600</v>
      </c>
      <c r="AQ150" s="78" t="s">
        <v>151</v>
      </c>
      <c r="AR150" s="79"/>
      <c r="AS150" s="79"/>
      <c r="AT150" s="79"/>
      <c r="AU150" s="78" t="s">
        <v>151</v>
      </c>
      <c r="AV150" s="15" t="s">
        <v>269</v>
      </c>
      <c r="AW150" s="12"/>
      <c r="AX150" s="12"/>
    </row>
    <row r="151" spans="1:50" ht="39" hidden="1" x14ac:dyDescent="0.2">
      <c r="A151" s="77"/>
      <c r="B151" s="77"/>
      <c r="C151" s="78" t="s">
        <v>260</v>
      </c>
      <c r="D151" s="77" t="s">
        <v>270</v>
      </c>
      <c r="E151" s="77" t="s">
        <v>260</v>
      </c>
      <c r="F151" s="79"/>
      <c r="G151" s="78" t="s">
        <v>261</v>
      </c>
      <c r="H151" s="79"/>
      <c r="I151" s="79"/>
      <c r="J151" s="79"/>
      <c r="K151" s="78"/>
      <c r="L151" s="79"/>
      <c r="M151" s="78"/>
      <c r="N151" s="79"/>
      <c r="O151" s="79"/>
      <c r="P151" s="79"/>
      <c r="Q151" s="79"/>
      <c r="R151" s="79"/>
      <c r="S151" s="79"/>
      <c r="T151" s="77"/>
      <c r="U151" s="77" t="s">
        <v>268</v>
      </c>
      <c r="V151" s="78">
        <v>60</v>
      </c>
      <c r="W151" s="79"/>
      <c r="X151" s="79"/>
      <c r="Y151" s="79" t="s">
        <v>263</v>
      </c>
      <c r="Z151" s="79"/>
      <c r="AA151" s="79"/>
      <c r="AB151" s="79"/>
      <c r="AC151" s="79"/>
      <c r="AD151" s="79"/>
      <c r="AE151" s="79"/>
      <c r="AF151" s="79"/>
      <c r="AG151" s="77" t="s">
        <v>262</v>
      </c>
      <c r="AH151" s="78">
        <v>12</v>
      </c>
      <c r="AI151" s="78">
        <v>12</v>
      </c>
      <c r="AJ151" s="78">
        <v>144</v>
      </c>
      <c r="AK151" s="78" t="s">
        <v>75</v>
      </c>
      <c r="AL151" s="79"/>
      <c r="AM151" s="79"/>
      <c r="AN151" s="79"/>
      <c r="AO151" s="79"/>
      <c r="AP151" s="80">
        <v>47160000</v>
      </c>
      <c r="AQ151" s="78" t="s">
        <v>151</v>
      </c>
      <c r="AR151" s="79"/>
      <c r="AS151" s="79"/>
      <c r="AT151" s="79"/>
      <c r="AU151" s="78" t="s">
        <v>151</v>
      </c>
      <c r="AV151" s="15" t="s">
        <v>271</v>
      </c>
      <c r="AW151" s="12"/>
      <c r="AX151" s="12"/>
    </row>
    <row r="152" spans="1:50" ht="52" hidden="1" x14ac:dyDescent="0.2">
      <c r="A152" s="71"/>
      <c r="B152" s="71"/>
      <c r="C152" s="81" t="s">
        <v>260</v>
      </c>
      <c r="D152" s="71" t="s">
        <v>272</v>
      </c>
      <c r="E152" s="71" t="s">
        <v>260</v>
      </c>
      <c r="F152" s="74"/>
      <c r="G152" s="81" t="s">
        <v>261</v>
      </c>
      <c r="H152" s="74"/>
      <c r="I152" s="74"/>
      <c r="J152" s="74"/>
      <c r="K152" s="81"/>
      <c r="L152" s="74"/>
      <c r="M152" s="81"/>
      <c r="N152" s="74"/>
      <c r="O152" s="74"/>
      <c r="P152" s="74"/>
      <c r="Q152" s="74"/>
      <c r="R152" s="74"/>
      <c r="S152" s="74"/>
      <c r="T152" s="71" t="s">
        <v>273</v>
      </c>
      <c r="U152" s="71" t="s">
        <v>268</v>
      </c>
      <c r="V152" s="81">
        <v>24</v>
      </c>
      <c r="W152" s="74"/>
      <c r="X152" s="74"/>
      <c r="Y152" s="74" t="s">
        <v>263</v>
      </c>
      <c r="Z152" s="74"/>
      <c r="AA152" s="74"/>
      <c r="AB152" s="74"/>
      <c r="AC152" s="74"/>
      <c r="AD152" s="74"/>
      <c r="AE152" s="74"/>
      <c r="AF152" s="74"/>
      <c r="AG152" s="71" t="s">
        <v>262</v>
      </c>
      <c r="AH152" s="81">
        <v>12</v>
      </c>
      <c r="AI152" s="81">
        <v>12</v>
      </c>
      <c r="AJ152" s="81">
        <v>144</v>
      </c>
      <c r="AK152" s="81" t="s">
        <v>75</v>
      </c>
      <c r="AL152" s="74"/>
      <c r="AM152" s="74"/>
      <c r="AN152" s="74"/>
      <c r="AO152" s="74"/>
      <c r="AP152" s="82">
        <v>18619200</v>
      </c>
      <c r="AQ152" s="81" t="s">
        <v>151</v>
      </c>
      <c r="AR152" s="74"/>
      <c r="AS152" s="74"/>
      <c r="AT152" s="74" t="s">
        <v>274</v>
      </c>
      <c r="AU152" s="81" t="s">
        <v>151</v>
      </c>
      <c r="AV152" s="13" t="s">
        <v>275</v>
      </c>
      <c r="AW152" s="10"/>
      <c r="AX152" s="10"/>
    </row>
    <row r="153" spans="1:50" ht="30" hidden="1" x14ac:dyDescent="0.2">
      <c r="A153" s="77"/>
      <c r="B153" s="77"/>
      <c r="C153" s="78" t="s">
        <v>260</v>
      </c>
      <c r="D153" s="77" t="s">
        <v>276</v>
      </c>
      <c r="E153" s="77" t="s">
        <v>260</v>
      </c>
      <c r="F153" s="79"/>
      <c r="G153" s="78" t="s">
        <v>261</v>
      </c>
      <c r="H153" s="79"/>
      <c r="I153" s="79"/>
      <c r="J153" s="79"/>
      <c r="K153" s="78"/>
      <c r="L153" s="79"/>
      <c r="M153" s="78"/>
      <c r="N153" s="79"/>
      <c r="O153" s="79"/>
      <c r="P153" s="79"/>
      <c r="Q153" s="79"/>
      <c r="R153" s="79"/>
      <c r="S153" s="79"/>
      <c r="T153" s="77"/>
      <c r="U153" s="77" t="s">
        <v>268</v>
      </c>
      <c r="V153" s="78">
        <v>120</v>
      </c>
      <c r="W153" s="79"/>
      <c r="X153" s="79"/>
      <c r="Y153" s="79" t="s">
        <v>263</v>
      </c>
      <c r="Z153" s="79"/>
      <c r="AA153" s="79"/>
      <c r="AB153" s="79"/>
      <c r="AC153" s="79"/>
      <c r="AD153" s="79"/>
      <c r="AE153" s="79"/>
      <c r="AF153" s="79"/>
      <c r="AG153" s="77" t="s">
        <v>262</v>
      </c>
      <c r="AH153" s="78">
        <v>12</v>
      </c>
      <c r="AI153" s="78">
        <v>12</v>
      </c>
      <c r="AJ153" s="78">
        <v>144</v>
      </c>
      <c r="AK153" s="78" t="s">
        <v>75</v>
      </c>
      <c r="AL153" s="79"/>
      <c r="AM153" s="79"/>
      <c r="AN153" s="79"/>
      <c r="AO153" s="79"/>
      <c r="AP153" s="80">
        <v>77580000</v>
      </c>
      <c r="AQ153" s="78" t="s">
        <v>151</v>
      </c>
      <c r="AR153" s="79"/>
      <c r="AS153" s="79"/>
      <c r="AT153" s="79" t="s">
        <v>274</v>
      </c>
      <c r="AU153" s="78" t="s">
        <v>151</v>
      </c>
      <c r="AV153" s="15" t="s">
        <v>277</v>
      </c>
      <c r="AW153" s="12"/>
      <c r="AX153" s="12"/>
    </row>
    <row r="154" spans="1:50" ht="65" hidden="1" x14ac:dyDescent="0.2">
      <c r="A154" s="71"/>
      <c r="B154" s="71"/>
      <c r="C154" s="81" t="s">
        <v>260</v>
      </c>
      <c r="D154" s="71" t="s">
        <v>278</v>
      </c>
      <c r="E154" s="71" t="s">
        <v>260</v>
      </c>
      <c r="F154" s="74"/>
      <c r="G154" s="81" t="s">
        <v>261</v>
      </c>
      <c r="H154" s="74"/>
      <c r="I154" s="74"/>
      <c r="J154" s="74"/>
      <c r="K154" s="81"/>
      <c r="L154" s="74"/>
      <c r="M154" s="81"/>
      <c r="N154" s="74"/>
      <c r="O154" s="74"/>
      <c r="P154" s="74"/>
      <c r="Q154" s="74"/>
      <c r="R154" s="74"/>
      <c r="S154" s="74"/>
      <c r="T154" s="71"/>
      <c r="U154" s="71" t="s">
        <v>268</v>
      </c>
      <c r="V154" s="81">
        <v>48</v>
      </c>
      <c r="W154" s="74"/>
      <c r="X154" s="74"/>
      <c r="Y154" s="74" t="s">
        <v>263</v>
      </c>
      <c r="Z154" s="74"/>
      <c r="AA154" s="74"/>
      <c r="AB154" s="74"/>
      <c r="AC154" s="74"/>
      <c r="AD154" s="74"/>
      <c r="AE154" s="74"/>
      <c r="AF154" s="74"/>
      <c r="AG154" s="71" t="s">
        <v>262</v>
      </c>
      <c r="AH154" s="81">
        <v>12</v>
      </c>
      <c r="AI154" s="81">
        <v>12</v>
      </c>
      <c r="AJ154" s="81">
        <v>144</v>
      </c>
      <c r="AK154" s="81" t="s">
        <v>75</v>
      </c>
      <c r="AL154" s="74"/>
      <c r="AM154" s="74"/>
      <c r="AN154" s="74"/>
      <c r="AO154" s="74"/>
      <c r="AP154" s="82">
        <v>40341600</v>
      </c>
      <c r="AQ154" s="81" t="s">
        <v>151</v>
      </c>
      <c r="AR154" s="74"/>
      <c r="AS154" s="74"/>
      <c r="AT154" s="74" t="s">
        <v>274</v>
      </c>
      <c r="AU154" s="81" t="s">
        <v>151</v>
      </c>
      <c r="AV154" s="13" t="s">
        <v>279</v>
      </c>
      <c r="AW154" s="10"/>
      <c r="AX154" s="10"/>
    </row>
    <row r="155" spans="1:50" ht="30" hidden="1" x14ac:dyDescent="0.2">
      <c r="A155" s="71"/>
      <c r="B155" s="71"/>
      <c r="C155" s="81" t="s">
        <v>260</v>
      </c>
      <c r="D155" s="71" t="s">
        <v>280</v>
      </c>
      <c r="E155" s="71" t="s">
        <v>260</v>
      </c>
      <c r="F155" s="74"/>
      <c r="G155" s="74" t="s">
        <v>261</v>
      </c>
      <c r="H155" s="74"/>
      <c r="I155" s="74"/>
      <c r="J155" s="74"/>
      <c r="K155" s="81"/>
      <c r="L155" s="74"/>
      <c r="M155" s="81"/>
      <c r="N155" s="74"/>
      <c r="O155" s="74"/>
      <c r="P155" s="74"/>
      <c r="Q155" s="74"/>
      <c r="R155" s="74"/>
      <c r="S155" s="74"/>
      <c r="T155" s="71"/>
      <c r="U155" s="71" t="s">
        <v>268</v>
      </c>
      <c r="V155" s="81">
        <v>42</v>
      </c>
      <c r="W155" s="74"/>
      <c r="X155" s="74"/>
      <c r="Y155" s="74" t="s">
        <v>263</v>
      </c>
      <c r="Z155" s="74"/>
      <c r="AA155" s="74"/>
      <c r="AB155" s="74"/>
      <c r="AC155" s="74"/>
      <c r="AD155" s="74"/>
      <c r="AE155" s="74"/>
      <c r="AF155" s="74"/>
      <c r="AG155" s="71" t="s">
        <v>262</v>
      </c>
      <c r="AH155" s="81">
        <v>12</v>
      </c>
      <c r="AI155" s="81">
        <v>12</v>
      </c>
      <c r="AJ155" s="81">
        <v>144</v>
      </c>
      <c r="AK155" s="81" t="s">
        <v>75</v>
      </c>
      <c r="AL155" s="74"/>
      <c r="AM155" s="74"/>
      <c r="AN155" s="74"/>
      <c r="AO155" s="74"/>
      <c r="AP155" s="82">
        <v>35298900</v>
      </c>
      <c r="AQ155" s="81" t="s">
        <v>151</v>
      </c>
      <c r="AR155" s="74"/>
      <c r="AS155" s="74"/>
      <c r="AT155" s="74" t="s">
        <v>274</v>
      </c>
      <c r="AU155" s="81" t="s">
        <v>151</v>
      </c>
      <c r="AV155" s="13" t="s">
        <v>281</v>
      </c>
      <c r="AW155" s="10"/>
      <c r="AX155" s="10"/>
    </row>
    <row r="156" spans="1:50" ht="39" hidden="1" x14ac:dyDescent="0.2">
      <c r="A156" s="71"/>
      <c r="B156" s="71"/>
      <c r="C156" s="81" t="s">
        <v>260</v>
      </c>
      <c r="D156" s="71" t="s">
        <v>282</v>
      </c>
      <c r="E156" s="71" t="s">
        <v>260</v>
      </c>
      <c r="F156" s="74"/>
      <c r="G156" s="74" t="s">
        <v>261</v>
      </c>
      <c r="H156" s="74"/>
      <c r="I156" s="74"/>
      <c r="J156" s="74"/>
      <c r="K156" s="81"/>
      <c r="L156" s="74"/>
      <c r="M156" s="81"/>
      <c r="N156" s="74"/>
      <c r="O156" s="74"/>
      <c r="P156" s="74"/>
      <c r="Q156" s="74"/>
      <c r="R156" s="74"/>
      <c r="S156" s="74"/>
      <c r="T156" s="71"/>
      <c r="U156" s="71" t="s">
        <v>268</v>
      </c>
      <c r="V156" s="81">
        <v>35</v>
      </c>
      <c r="W156" s="74"/>
      <c r="X156" s="74"/>
      <c r="Y156" s="74" t="s">
        <v>263</v>
      </c>
      <c r="Z156" s="74"/>
      <c r="AA156" s="74"/>
      <c r="AB156" s="74"/>
      <c r="AC156" s="74"/>
      <c r="AD156" s="74"/>
      <c r="AE156" s="74"/>
      <c r="AF156" s="74"/>
      <c r="AG156" s="71" t="s">
        <v>262</v>
      </c>
      <c r="AH156" s="81">
        <v>12</v>
      </c>
      <c r="AI156" s="81">
        <v>12</v>
      </c>
      <c r="AJ156" s="81">
        <v>144</v>
      </c>
      <c r="AK156" s="81" t="s">
        <v>75</v>
      </c>
      <c r="AL156" s="74"/>
      <c r="AM156" s="74"/>
      <c r="AN156" s="74"/>
      <c r="AO156" s="74"/>
      <c r="AP156" s="82">
        <v>29415750</v>
      </c>
      <c r="AQ156" s="81" t="s">
        <v>151</v>
      </c>
      <c r="AR156" s="74"/>
      <c r="AS156" s="74"/>
      <c r="AT156" s="74" t="s">
        <v>274</v>
      </c>
      <c r="AU156" s="81" t="s">
        <v>151</v>
      </c>
      <c r="AV156" s="13" t="s">
        <v>283</v>
      </c>
      <c r="AW156" s="10"/>
      <c r="AX156" s="10"/>
    </row>
    <row r="157" spans="1:50" ht="30" hidden="1" x14ac:dyDescent="0.2">
      <c r="A157" s="71"/>
      <c r="B157" s="71"/>
      <c r="C157" s="81" t="s">
        <v>260</v>
      </c>
      <c r="D157" s="71" t="s">
        <v>284</v>
      </c>
      <c r="E157" s="71" t="s">
        <v>260</v>
      </c>
      <c r="F157" s="74"/>
      <c r="G157" s="74" t="s">
        <v>261</v>
      </c>
      <c r="H157" s="74"/>
      <c r="I157" s="74"/>
      <c r="J157" s="74"/>
      <c r="K157" s="81"/>
      <c r="L157" s="74"/>
      <c r="M157" s="81"/>
      <c r="N157" s="74"/>
      <c r="O157" s="74"/>
      <c r="P157" s="74"/>
      <c r="Q157" s="74"/>
      <c r="R157" s="74"/>
      <c r="S157" s="74"/>
      <c r="T157" s="71"/>
      <c r="U157" s="71" t="s">
        <v>268</v>
      </c>
      <c r="V157" s="81">
        <v>35</v>
      </c>
      <c r="W157" s="74"/>
      <c r="X157" s="74"/>
      <c r="Y157" s="74" t="s">
        <v>263</v>
      </c>
      <c r="Z157" s="74"/>
      <c r="AA157" s="74"/>
      <c r="AB157" s="74"/>
      <c r="AC157" s="74"/>
      <c r="AD157" s="74"/>
      <c r="AE157" s="74"/>
      <c r="AF157" s="74"/>
      <c r="AG157" s="71" t="s">
        <v>262</v>
      </c>
      <c r="AH157" s="81">
        <v>12</v>
      </c>
      <c r="AI157" s="81">
        <v>12</v>
      </c>
      <c r="AJ157" s="81">
        <v>144</v>
      </c>
      <c r="AK157" s="81" t="s">
        <v>75</v>
      </c>
      <c r="AL157" s="74"/>
      <c r="AM157" s="74"/>
      <c r="AN157" s="74"/>
      <c r="AO157" s="74"/>
      <c r="AP157" s="82">
        <v>29415750</v>
      </c>
      <c r="AQ157" s="81" t="s">
        <v>151</v>
      </c>
      <c r="AR157" s="74"/>
      <c r="AS157" s="74"/>
      <c r="AT157" s="74" t="s">
        <v>274</v>
      </c>
      <c r="AU157" s="81" t="s">
        <v>151</v>
      </c>
      <c r="AV157" s="13" t="s">
        <v>285</v>
      </c>
      <c r="AW157" s="10"/>
      <c r="AX157" s="10"/>
    </row>
    <row r="158" spans="1:50" ht="65" hidden="1" x14ac:dyDescent="0.2">
      <c r="A158" s="77"/>
      <c r="B158" s="77"/>
      <c r="C158" s="78" t="s">
        <v>287</v>
      </c>
      <c r="D158" s="77" t="s">
        <v>286</v>
      </c>
      <c r="E158" s="77" t="s">
        <v>287</v>
      </c>
      <c r="F158" s="79"/>
      <c r="G158" s="79" t="s">
        <v>261</v>
      </c>
      <c r="H158" s="79"/>
      <c r="I158" s="79"/>
      <c r="J158" s="79"/>
      <c r="K158" s="78"/>
      <c r="L158" s="79"/>
      <c r="M158" s="78"/>
      <c r="N158" s="79"/>
      <c r="O158" s="79"/>
      <c r="P158" s="79"/>
      <c r="Q158" s="79"/>
      <c r="R158" s="79"/>
      <c r="S158" s="79"/>
      <c r="T158" s="77"/>
      <c r="U158" s="77" t="s">
        <v>268</v>
      </c>
      <c r="V158" s="78">
        <v>106</v>
      </c>
      <c r="W158" s="79"/>
      <c r="X158" s="79"/>
      <c r="Y158" s="79" t="s">
        <v>263</v>
      </c>
      <c r="Z158" s="79"/>
      <c r="AA158" s="79"/>
      <c r="AB158" s="79"/>
      <c r="AC158" s="79"/>
      <c r="AD158" s="79"/>
      <c r="AE158" s="79"/>
      <c r="AF158" s="79"/>
      <c r="AG158" s="77" t="s">
        <v>262</v>
      </c>
      <c r="AH158" s="79"/>
      <c r="AI158" s="79"/>
      <c r="AJ158" s="79"/>
      <c r="AK158" s="78" t="s">
        <v>75</v>
      </c>
      <c r="AL158" s="79"/>
      <c r="AM158" s="79"/>
      <c r="AN158" s="79"/>
      <c r="AO158" s="79"/>
      <c r="AP158" s="80">
        <v>104145000</v>
      </c>
      <c r="AQ158" s="78" t="s">
        <v>151</v>
      </c>
      <c r="AR158" s="79"/>
      <c r="AS158" s="79"/>
      <c r="AT158" s="79" t="s">
        <v>274</v>
      </c>
      <c r="AU158" s="78" t="s">
        <v>151</v>
      </c>
      <c r="AV158" s="15" t="s">
        <v>266</v>
      </c>
      <c r="AW158" s="12"/>
      <c r="AX158" s="12"/>
    </row>
    <row r="159" spans="1:50" hidden="1" x14ac:dyDescent="0.2">
      <c r="A159" s="77"/>
      <c r="B159" s="79"/>
      <c r="C159" s="78"/>
      <c r="D159" s="79"/>
      <c r="E159" s="79"/>
      <c r="F159" s="79"/>
      <c r="G159" s="79"/>
      <c r="H159" s="79"/>
      <c r="I159" s="79"/>
      <c r="J159" s="79"/>
      <c r="K159" s="78"/>
      <c r="L159" s="79"/>
      <c r="M159" s="78"/>
      <c r="N159" s="79"/>
      <c r="O159" s="79"/>
      <c r="P159" s="79"/>
      <c r="Q159" s="79"/>
      <c r="R159" s="79"/>
      <c r="S159" s="79"/>
      <c r="T159" s="79"/>
      <c r="U159" s="79"/>
      <c r="V159" s="79"/>
      <c r="W159" s="79"/>
      <c r="X159" s="79"/>
      <c r="Y159" s="79"/>
      <c r="Z159" s="79"/>
      <c r="AA159" s="79"/>
      <c r="AB159" s="79"/>
      <c r="AC159" s="79"/>
      <c r="AD159" s="79"/>
      <c r="AE159" s="79"/>
      <c r="AF159" s="79"/>
      <c r="AG159" s="77" t="s">
        <v>262</v>
      </c>
      <c r="AH159" s="79"/>
      <c r="AI159" s="79"/>
      <c r="AJ159" s="79"/>
      <c r="AK159" s="79"/>
      <c r="AL159" s="79"/>
      <c r="AM159" s="79"/>
      <c r="AN159" s="79"/>
      <c r="AO159" s="79"/>
      <c r="AP159" s="79"/>
      <c r="AQ159" s="78"/>
      <c r="AR159" s="79"/>
      <c r="AS159" s="79"/>
      <c r="AT159" s="79"/>
      <c r="AU159" s="78"/>
      <c r="AV159" s="12"/>
      <c r="AW159" s="12"/>
      <c r="AX159" s="12"/>
    </row>
    <row r="160" spans="1:50" hidden="1" x14ac:dyDescent="0.2">
      <c r="A160" s="37" t="s">
        <v>288</v>
      </c>
      <c r="B160" s="74" t="s">
        <v>289</v>
      </c>
      <c r="C160" s="34"/>
      <c r="D160" s="35"/>
      <c r="E160" s="35"/>
      <c r="F160" s="35"/>
      <c r="G160" s="35"/>
      <c r="H160" s="35"/>
      <c r="I160" s="35"/>
      <c r="J160" s="35"/>
      <c r="K160" s="34"/>
      <c r="L160" s="38"/>
      <c r="M160" s="34"/>
      <c r="N160" s="38"/>
      <c r="O160" s="38"/>
      <c r="P160" s="38"/>
      <c r="Q160" s="38"/>
      <c r="R160" s="38"/>
      <c r="S160" s="38"/>
      <c r="T160" s="35"/>
      <c r="U160" s="35"/>
      <c r="V160" s="35"/>
      <c r="W160" s="35"/>
      <c r="X160" s="35"/>
      <c r="Y160" s="35"/>
      <c r="Z160" s="38"/>
      <c r="AA160" s="38"/>
      <c r="AB160" s="38"/>
      <c r="AC160" s="38"/>
      <c r="AD160" s="38"/>
      <c r="AE160" s="38"/>
      <c r="AF160" s="38"/>
      <c r="AG160" s="77" t="s">
        <v>262</v>
      </c>
      <c r="AH160" s="38"/>
      <c r="AI160" s="38"/>
      <c r="AJ160" s="35"/>
      <c r="AK160" s="35"/>
      <c r="AL160" s="38"/>
      <c r="AM160" s="38"/>
      <c r="AN160" s="38"/>
      <c r="AO160" s="38"/>
      <c r="AP160" s="35"/>
      <c r="AQ160" s="34"/>
      <c r="AR160" s="35"/>
      <c r="AS160" s="35"/>
      <c r="AT160" s="79"/>
      <c r="AU160" s="34"/>
      <c r="AV160" s="8"/>
      <c r="AW160" s="8"/>
      <c r="AX160" s="8"/>
    </row>
    <row r="161" spans="1:50" hidden="1" x14ac:dyDescent="0.2">
      <c r="A161" s="37"/>
      <c r="B161" s="39" t="s">
        <v>258</v>
      </c>
      <c r="C161" s="34"/>
      <c r="D161" s="72" t="s">
        <v>60</v>
      </c>
      <c r="E161" s="35"/>
      <c r="F161" s="35"/>
      <c r="G161" s="35"/>
      <c r="H161" s="35"/>
      <c r="I161" s="35"/>
      <c r="J161" s="35"/>
      <c r="K161" s="34"/>
      <c r="L161" s="38"/>
      <c r="M161" s="34"/>
      <c r="N161" s="38"/>
      <c r="O161" s="38"/>
      <c r="P161" s="38"/>
      <c r="Q161" s="38"/>
      <c r="R161" s="38"/>
      <c r="S161" s="38"/>
      <c r="T161" s="35"/>
      <c r="U161" s="35"/>
      <c r="V161" s="35"/>
      <c r="W161" s="35"/>
      <c r="X161" s="35"/>
      <c r="Y161" s="35"/>
      <c r="Z161" s="38"/>
      <c r="AA161" s="38"/>
      <c r="AB161" s="38"/>
      <c r="AC161" s="38"/>
      <c r="AD161" s="38"/>
      <c r="AE161" s="38"/>
      <c r="AF161" s="38"/>
      <c r="AG161" s="38"/>
      <c r="AH161" s="38"/>
      <c r="AI161" s="38"/>
      <c r="AJ161" s="35"/>
      <c r="AK161" s="35"/>
      <c r="AL161" s="38"/>
      <c r="AM161" s="38"/>
      <c r="AN161" s="38"/>
      <c r="AO161" s="38"/>
      <c r="AP161" s="40">
        <v>0</v>
      </c>
      <c r="AQ161" s="34"/>
      <c r="AR161" s="35"/>
      <c r="AS161" s="35"/>
      <c r="AT161" s="79"/>
      <c r="AU161" s="34"/>
      <c r="AV161" s="8"/>
      <c r="AW161" s="8"/>
      <c r="AX161" s="8"/>
    </row>
    <row r="162" spans="1:50" hidden="1" x14ac:dyDescent="0.2">
      <c r="A162" s="37"/>
      <c r="B162" s="39"/>
      <c r="C162" s="34"/>
      <c r="D162" s="72"/>
      <c r="E162" s="35"/>
      <c r="F162" s="35"/>
      <c r="G162" s="35"/>
      <c r="H162" s="35"/>
      <c r="I162" s="35"/>
      <c r="J162" s="35"/>
      <c r="K162" s="34"/>
      <c r="L162" s="38"/>
      <c r="M162" s="34"/>
      <c r="N162" s="38"/>
      <c r="O162" s="38"/>
      <c r="P162" s="38"/>
      <c r="Q162" s="38"/>
      <c r="R162" s="38"/>
      <c r="S162" s="38"/>
      <c r="T162" s="35"/>
      <c r="U162" s="35"/>
      <c r="V162" s="35"/>
      <c r="W162" s="35"/>
      <c r="X162" s="35"/>
      <c r="Y162" s="35"/>
      <c r="Z162" s="38"/>
      <c r="AA162" s="38"/>
      <c r="AB162" s="38"/>
      <c r="AC162" s="38"/>
      <c r="AD162" s="38"/>
      <c r="AE162" s="38"/>
      <c r="AF162" s="38"/>
      <c r="AG162" s="38"/>
      <c r="AH162" s="38"/>
      <c r="AI162" s="38"/>
      <c r="AJ162" s="35"/>
      <c r="AK162" s="35"/>
      <c r="AL162" s="38"/>
      <c r="AM162" s="38"/>
      <c r="AN162" s="38"/>
      <c r="AO162" s="38"/>
      <c r="AP162" s="40"/>
      <c r="AQ162" s="34"/>
      <c r="AR162" s="35"/>
      <c r="AS162" s="35"/>
      <c r="AT162" s="79"/>
      <c r="AU162" s="34"/>
      <c r="AV162" s="8"/>
      <c r="AW162" s="8"/>
      <c r="AX162" s="8"/>
    </row>
    <row r="163" spans="1:50" hidden="1" x14ac:dyDescent="0.2">
      <c r="A163" s="37" t="s">
        <v>290</v>
      </c>
      <c r="B163" s="73" t="s">
        <v>291</v>
      </c>
      <c r="C163" s="34"/>
      <c r="D163" s="35"/>
      <c r="E163" s="35"/>
      <c r="F163" s="35"/>
      <c r="G163" s="35"/>
      <c r="H163" s="35"/>
      <c r="I163" s="35"/>
      <c r="J163" s="35"/>
      <c r="K163" s="34"/>
      <c r="L163" s="38"/>
      <c r="M163" s="34"/>
      <c r="N163" s="38"/>
      <c r="O163" s="38"/>
      <c r="P163" s="38"/>
      <c r="Q163" s="38"/>
      <c r="R163" s="38"/>
      <c r="S163" s="38"/>
      <c r="T163" s="35"/>
      <c r="U163" s="35"/>
      <c r="V163" s="38"/>
      <c r="W163" s="35"/>
      <c r="X163" s="35"/>
      <c r="Y163" s="35"/>
      <c r="Z163" s="38"/>
      <c r="AA163" s="38"/>
      <c r="AB163" s="38"/>
      <c r="AC163" s="38"/>
      <c r="AD163" s="38"/>
      <c r="AE163" s="38"/>
      <c r="AF163" s="38"/>
      <c r="AG163" s="38"/>
      <c r="AH163" s="35"/>
      <c r="AI163" s="35"/>
      <c r="AJ163" s="35"/>
      <c r="AK163" s="35"/>
      <c r="AL163" s="38"/>
      <c r="AM163" s="38"/>
      <c r="AN163" s="38"/>
      <c r="AO163" s="38"/>
      <c r="AP163" s="35"/>
      <c r="AQ163" s="35"/>
      <c r="AR163" s="35"/>
      <c r="AS163" s="35"/>
      <c r="AT163" s="35"/>
      <c r="AU163" s="35"/>
      <c r="AV163" s="5"/>
      <c r="AW163" s="5"/>
      <c r="AX163" s="5"/>
    </row>
    <row r="164" spans="1:50" hidden="1" x14ac:dyDescent="0.2">
      <c r="A164" s="37" t="s">
        <v>292</v>
      </c>
      <c r="B164" s="74" t="s">
        <v>293</v>
      </c>
      <c r="C164" s="34"/>
      <c r="D164" s="35"/>
      <c r="E164" s="35"/>
      <c r="F164" s="35"/>
      <c r="G164" s="35"/>
      <c r="H164" s="35"/>
      <c r="I164" s="35"/>
      <c r="J164" s="35"/>
      <c r="K164" s="34"/>
      <c r="L164" s="38"/>
      <c r="M164" s="34"/>
      <c r="N164" s="38"/>
      <c r="O164" s="38"/>
      <c r="P164" s="38"/>
      <c r="Q164" s="38"/>
      <c r="R164" s="38"/>
      <c r="S164" s="38"/>
      <c r="T164" s="35"/>
      <c r="U164" s="35"/>
      <c r="V164" s="38"/>
      <c r="W164" s="35"/>
      <c r="X164" s="35"/>
      <c r="Y164" s="35"/>
      <c r="Z164" s="38"/>
      <c r="AA164" s="38"/>
      <c r="AB164" s="38"/>
      <c r="AC164" s="38"/>
      <c r="AD164" s="38"/>
      <c r="AE164" s="38"/>
      <c r="AF164" s="38"/>
      <c r="AG164" s="38"/>
      <c r="AH164" s="35"/>
      <c r="AI164" s="35"/>
      <c r="AJ164" s="35"/>
      <c r="AK164" s="35"/>
      <c r="AL164" s="38"/>
      <c r="AM164" s="38"/>
      <c r="AN164" s="38"/>
      <c r="AO164" s="38"/>
      <c r="AP164" s="35"/>
      <c r="AQ164" s="38"/>
      <c r="AR164" s="35"/>
      <c r="AS164" s="35"/>
      <c r="AT164" s="35"/>
      <c r="AU164" s="38"/>
      <c r="AV164" s="5"/>
      <c r="AW164" s="5"/>
      <c r="AX164" s="5"/>
    </row>
    <row r="165" spans="1:50" hidden="1" x14ac:dyDescent="0.2">
      <c r="A165" s="37"/>
      <c r="B165" s="39" t="s">
        <v>294</v>
      </c>
      <c r="C165" s="34"/>
      <c r="D165" s="72" t="s">
        <v>60</v>
      </c>
      <c r="E165" s="35"/>
      <c r="F165" s="35"/>
      <c r="G165" s="35"/>
      <c r="H165" s="35"/>
      <c r="I165" s="35"/>
      <c r="J165" s="35"/>
      <c r="K165" s="34"/>
      <c r="L165" s="38"/>
      <c r="M165" s="34"/>
      <c r="N165" s="38"/>
      <c r="O165" s="38"/>
      <c r="P165" s="38"/>
      <c r="Q165" s="38"/>
      <c r="R165" s="38"/>
      <c r="S165" s="38"/>
      <c r="T165" s="35"/>
      <c r="U165" s="35"/>
      <c r="V165" s="38"/>
      <c r="W165" s="35"/>
      <c r="X165" s="35"/>
      <c r="Y165" s="35"/>
      <c r="Z165" s="38"/>
      <c r="AA165" s="38"/>
      <c r="AB165" s="38"/>
      <c r="AC165" s="38"/>
      <c r="AD165" s="38"/>
      <c r="AE165" s="38"/>
      <c r="AF165" s="38"/>
      <c r="AG165" s="38"/>
      <c r="AH165" s="35"/>
      <c r="AI165" s="35"/>
      <c r="AJ165" s="35"/>
      <c r="AK165" s="35"/>
      <c r="AL165" s="38"/>
      <c r="AM165" s="38"/>
      <c r="AN165" s="38"/>
      <c r="AO165" s="38"/>
      <c r="AP165" s="35"/>
      <c r="AQ165" s="35"/>
      <c r="AR165" s="35"/>
      <c r="AS165" s="35"/>
      <c r="AT165" s="35"/>
      <c r="AU165" s="35"/>
      <c r="AV165" s="5"/>
      <c r="AW165" s="5"/>
      <c r="AX165" s="5"/>
    </row>
    <row r="166" spans="1:50" hidden="1" x14ac:dyDescent="0.2">
      <c r="A166" s="37"/>
      <c r="B166" s="74"/>
      <c r="C166" s="34"/>
      <c r="D166" s="35"/>
      <c r="E166" s="35"/>
      <c r="F166" s="35"/>
      <c r="G166" s="35"/>
      <c r="H166" s="35"/>
      <c r="I166" s="35"/>
      <c r="J166" s="35"/>
      <c r="K166" s="34"/>
      <c r="L166" s="38"/>
      <c r="M166" s="34"/>
      <c r="N166" s="38"/>
      <c r="O166" s="38"/>
      <c r="P166" s="38"/>
      <c r="Q166" s="38"/>
      <c r="R166" s="38"/>
      <c r="S166" s="38"/>
      <c r="T166" s="35"/>
      <c r="U166" s="35"/>
      <c r="V166" s="38"/>
      <c r="W166" s="35"/>
      <c r="X166" s="35"/>
      <c r="Y166" s="35"/>
      <c r="Z166" s="38"/>
      <c r="AA166" s="38"/>
      <c r="AB166" s="38"/>
      <c r="AC166" s="38"/>
      <c r="AD166" s="38"/>
      <c r="AE166" s="38"/>
      <c r="AF166" s="38"/>
      <c r="AG166" s="38"/>
      <c r="AH166" s="35"/>
      <c r="AI166" s="35"/>
      <c r="AJ166" s="35"/>
      <c r="AK166" s="35"/>
      <c r="AL166" s="38"/>
      <c r="AM166" s="38"/>
      <c r="AN166" s="38"/>
      <c r="AO166" s="38"/>
      <c r="AP166" s="35"/>
      <c r="AQ166" s="35"/>
      <c r="AR166" s="35"/>
      <c r="AS166" s="35"/>
      <c r="AT166" s="35"/>
      <c r="AU166" s="35"/>
      <c r="AV166" s="5"/>
      <c r="AW166" s="5"/>
      <c r="AX166" s="5"/>
    </row>
    <row r="167" spans="1:50" hidden="1" x14ac:dyDescent="0.2">
      <c r="A167" s="37" t="s">
        <v>295</v>
      </c>
      <c r="B167" s="74" t="s">
        <v>296</v>
      </c>
      <c r="C167" s="34"/>
      <c r="D167" s="35"/>
      <c r="E167" s="35"/>
      <c r="F167" s="35"/>
      <c r="G167" s="35"/>
      <c r="H167" s="35"/>
      <c r="I167" s="35"/>
      <c r="J167" s="35"/>
      <c r="K167" s="34"/>
      <c r="L167" s="38"/>
      <c r="M167" s="34"/>
      <c r="N167" s="38"/>
      <c r="O167" s="38"/>
      <c r="P167" s="38"/>
      <c r="Q167" s="38"/>
      <c r="R167" s="38"/>
      <c r="S167" s="38"/>
      <c r="T167" s="35"/>
      <c r="U167" s="35"/>
      <c r="V167" s="38"/>
      <c r="W167" s="35"/>
      <c r="X167" s="35"/>
      <c r="Y167" s="35"/>
      <c r="Z167" s="38"/>
      <c r="AA167" s="38"/>
      <c r="AB167" s="38"/>
      <c r="AC167" s="38"/>
      <c r="AD167" s="38"/>
      <c r="AE167" s="38"/>
      <c r="AF167" s="38"/>
      <c r="AG167" s="38"/>
      <c r="AH167" s="35"/>
      <c r="AI167" s="35"/>
      <c r="AJ167" s="35"/>
      <c r="AK167" s="35"/>
      <c r="AL167" s="38"/>
      <c r="AM167" s="38"/>
      <c r="AN167" s="38"/>
      <c r="AO167" s="38"/>
      <c r="AP167" s="35"/>
      <c r="AQ167" s="35"/>
      <c r="AR167" s="35"/>
      <c r="AS167" s="35"/>
      <c r="AT167" s="35"/>
      <c r="AU167" s="35"/>
      <c r="AV167" s="5"/>
      <c r="AW167" s="5"/>
      <c r="AX167" s="5"/>
    </row>
    <row r="168" spans="1:50" hidden="1" x14ac:dyDescent="0.2">
      <c r="A168" s="37"/>
      <c r="B168" s="39" t="s">
        <v>294</v>
      </c>
      <c r="C168" s="34"/>
      <c r="D168" s="72" t="s">
        <v>60</v>
      </c>
      <c r="E168" s="35"/>
      <c r="F168" s="35"/>
      <c r="G168" s="35"/>
      <c r="H168" s="35"/>
      <c r="I168" s="35"/>
      <c r="J168" s="35"/>
      <c r="K168" s="34"/>
      <c r="L168" s="38"/>
      <c r="M168" s="34"/>
      <c r="N168" s="38"/>
      <c r="O168" s="38"/>
      <c r="P168" s="38"/>
      <c r="Q168" s="38"/>
      <c r="R168" s="38"/>
      <c r="S168" s="38"/>
      <c r="T168" s="35"/>
      <c r="U168" s="35"/>
      <c r="V168" s="38"/>
      <c r="W168" s="35"/>
      <c r="X168" s="35"/>
      <c r="Y168" s="35"/>
      <c r="Z168" s="38"/>
      <c r="AA168" s="38"/>
      <c r="AB168" s="38"/>
      <c r="AC168" s="38"/>
      <c r="AD168" s="38"/>
      <c r="AE168" s="38"/>
      <c r="AF168" s="38"/>
      <c r="AG168" s="38"/>
      <c r="AH168" s="35"/>
      <c r="AI168" s="35"/>
      <c r="AJ168" s="35"/>
      <c r="AK168" s="35"/>
      <c r="AL168" s="38"/>
      <c r="AM168" s="38"/>
      <c r="AN168" s="38"/>
      <c r="AO168" s="38"/>
      <c r="AP168" s="35"/>
      <c r="AQ168" s="35"/>
      <c r="AR168" s="35"/>
      <c r="AS168" s="35"/>
      <c r="AT168" s="35"/>
      <c r="AU168" s="35"/>
      <c r="AV168" s="5"/>
      <c r="AW168" s="5"/>
      <c r="AX168" s="5"/>
    </row>
    <row r="169" spans="1:50" hidden="1" x14ac:dyDescent="0.2">
      <c r="A169" s="37"/>
      <c r="B169" s="74"/>
      <c r="C169" s="34"/>
      <c r="D169" s="35"/>
      <c r="E169" s="35"/>
      <c r="F169" s="35"/>
      <c r="G169" s="35"/>
      <c r="H169" s="35"/>
      <c r="I169" s="35"/>
      <c r="J169" s="35"/>
      <c r="K169" s="34"/>
      <c r="L169" s="38"/>
      <c r="M169" s="34"/>
      <c r="N169" s="38"/>
      <c r="O169" s="38"/>
      <c r="P169" s="38"/>
      <c r="Q169" s="38"/>
      <c r="R169" s="38"/>
      <c r="S169" s="38"/>
      <c r="T169" s="35"/>
      <c r="U169" s="35"/>
      <c r="V169" s="38"/>
      <c r="W169" s="35"/>
      <c r="X169" s="35"/>
      <c r="Y169" s="35"/>
      <c r="Z169" s="38"/>
      <c r="AA169" s="38"/>
      <c r="AB169" s="38"/>
      <c r="AC169" s="38"/>
      <c r="AD169" s="38"/>
      <c r="AE169" s="38"/>
      <c r="AF169" s="38"/>
      <c r="AG169" s="38"/>
      <c r="AH169" s="35"/>
      <c r="AI169" s="35"/>
      <c r="AJ169" s="35"/>
      <c r="AK169" s="35"/>
      <c r="AL169" s="38"/>
      <c r="AM169" s="38"/>
      <c r="AN169" s="38"/>
      <c r="AO169" s="38"/>
      <c r="AP169" s="35"/>
      <c r="AQ169" s="35"/>
      <c r="AR169" s="35"/>
      <c r="AS169" s="35"/>
      <c r="AT169" s="35"/>
      <c r="AU169" s="35"/>
      <c r="AV169" s="5"/>
      <c r="AW169" s="5"/>
      <c r="AX169" s="5"/>
    </row>
    <row r="170" spans="1:50" hidden="1" x14ac:dyDescent="0.2">
      <c r="A170" s="37" t="s">
        <v>297</v>
      </c>
      <c r="B170" s="74" t="s">
        <v>298</v>
      </c>
      <c r="C170" s="34"/>
      <c r="D170" s="35"/>
      <c r="E170" s="35"/>
      <c r="F170" s="35"/>
      <c r="G170" s="35"/>
      <c r="H170" s="35"/>
      <c r="I170" s="35"/>
      <c r="J170" s="35"/>
      <c r="K170" s="34"/>
      <c r="L170" s="38"/>
      <c r="M170" s="34"/>
      <c r="N170" s="38"/>
      <c r="O170" s="38"/>
      <c r="P170" s="38"/>
      <c r="Q170" s="38"/>
      <c r="R170" s="38"/>
      <c r="S170" s="38"/>
      <c r="T170" s="35"/>
      <c r="U170" s="35"/>
      <c r="V170" s="38"/>
      <c r="W170" s="35"/>
      <c r="X170" s="35"/>
      <c r="Y170" s="35"/>
      <c r="Z170" s="38"/>
      <c r="AA170" s="38"/>
      <c r="AB170" s="38"/>
      <c r="AC170" s="38"/>
      <c r="AD170" s="38"/>
      <c r="AE170" s="38"/>
      <c r="AF170" s="38"/>
      <c r="AG170" s="38"/>
      <c r="AH170" s="35"/>
      <c r="AI170" s="35"/>
      <c r="AJ170" s="35"/>
      <c r="AK170" s="35"/>
      <c r="AL170" s="38"/>
      <c r="AM170" s="38"/>
      <c r="AN170" s="38"/>
      <c r="AO170" s="38"/>
      <c r="AP170" s="35"/>
      <c r="AQ170" s="35"/>
      <c r="AR170" s="35"/>
      <c r="AS170" s="35"/>
      <c r="AT170" s="35"/>
      <c r="AU170" s="35"/>
      <c r="AV170" s="5"/>
      <c r="AW170" s="5"/>
      <c r="AX170" s="5"/>
    </row>
    <row r="171" spans="1:50" hidden="1" x14ac:dyDescent="0.2">
      <c r="A171" s="37"/>
      <c r="B171" s="39" t="s">
        <v>294</v>
      </c>
      <c r="C171" s="34"/>
      <c r="D171" s="72" t="s">
        <v>60</v>
      </c>
      <c r="E171" s="35"/>
      <c r="F171" s="35"/>
      <c r="G171" s="35"/>
      <c r="H171" s="35"/>
      <c r="I171" s="35"/>
      <c r="J171" s="35"/>
      <c r="K171" s="34"/>
      <c r="L171" s="38"/>
      <c r="M171" s="34"/>
      <c r="N171" s="38"/>
      <c r="O171" s="38"/>
      <c r="P171" s="38"/>
      <c r="Q171" s="38"/>
      <c r="R171" s="38"/>
      <c r="S171" s="38"/>
      <c r="T171" s="35"/>
      <c r="U171" s="35"/>
      <c r="V171" s="38"/>
      <c r="W171" s="35"/>
      <c r="X171" s="35"/>
      <c r="Y171" s="35"/>
      <c r="Z171" s="38"/>
      <c r="AA171" s="38"/>
      <c r="AB171" s="38"/>
      <c r="AC171" s="38"/>
      <c r="AD171" s="38"/>
      <c r="AE171" s="38"/>
      <c r="AF171" s="38"/>
      <c r="AG171" s="38"/>
      <c r="AH171" s="35"/>
      <c r="AI171" s="35"/>
      <c r="AJ171" s="35"/>
      <c r="AK171" s="35"/>
      <c r="AL171" s="38"/>
      <c r="AM171" s="38"/>
      <c r="AN171" s="38"/>
      <c r="AO171" s="38"/>
      <c r="AP171" s="35"/>
      <c r="AQ171" s="35"/>
      <c r="AR171" s="35"/>
      <c r="AS171" s="35"/>
      <c r="AT171" s="35"/>
      <c r="AU171" s="35"/>
      <c r="AV171" s="5"/>
      <c r="AW171" s="5"/>
      <c r="AX171" s="5"/>
    </row>
    <row r="172" spans="1:50" hidden="1" x14ac:dyDescent="0.2">
      <c r="A172" s="37"/>
      <c r="B172" s="74"/>
      <c r="C172" s="34"/>
      <c r="D172" s="35"/>
      <c r="E172" s="35"/>
      <c r="F172" s="35"/>
      <c r="G172" s="35"/>
      <c r="H172" s="35"/>
      <c r="I172" s="35"/>
      <c r="J172" s="35"/>
      <c r="K172" s="34"/>
      <c r="L172" s="38"/>
      <c r="M172" s="34"/>
      <c r="N172" s="38"/>
      <c r="O172" s="38"/>
      <c r="P172" s="38"/>
      <c r="Q172" s="38"/>
      <c r="R172" s="38"/>
      <c r="S172" s="38"/>
      <c r="T172" s="35"/>
      <c r="U172" s="35"/>
      <c r="V172" s="38"/>
      <c r="W172" s="35"/>
      <c r="X172" s="35"/>
      <c r="Y172" s="35"/>
      <c r="Z172" s="38"/>
      <c r="AA172" s="38"/>
      <c r="AB172" s="38"/>
      <c r="AC172" s="38"/>
      <c r="AD172" s="38"/>
      <c r="AE172" s="38"/>
      <c r="AF172" s="38"/>
      <c r="AG172" s="38"/>
      <c r="AH172" s="35"/>
      <c r="AI172" s="35"/>
      <c r="AJ172" s="35"/>
      <c r="AK172" s="35"/>
      <c r="AL172" s="38"/>
      <c r="AM172" s="38"/>
      <c r="AN172" s="38"/>
      <c r="AO172" s="38"/>
      <c r="AP172" s="35"/>
      <c r="AQ172" s="35"/>
      <c r="AR172" s="35"/>
      <c r="AS172" s="35"/>
      <c r="AT172" s="35"/>
      <c r="AU172" s="35"/>
      <c r="AV172" s="5"/>
      <c r="AW172" s="5"/>
      <c r="AX172" s="5"/>
    </row>
    <row r="173" spans="1:50" hidden="1" x14ac:dyDescent="0.2">
      <c r="A173" s="37" t="s">
        <v>299</v>
      </c>
      <c r="B173" s="74" t="s">
        <v>300</v>
      </c>
      <c r="C173" s="34"/>
      <c r="D173" s="35"/>
      <c r="E173" s="35"/>
      <c r="F173" s="35"/>
      <c r="G173" s="35"/>
      <c r="H173" s="35"/>
      <c r="I173" s="35"/>
      <c r="J173" s="35"/>
      <c r="K173" s="34"/>
      <c r="L173" s="38"/>
      <c r="M173" s="34"/>
      <c r="N173" s="38"/>
      <c r="O173" s="38"/>
      <c r="P173" s="38"/>
      <c r="Q173" s="38"/>
      <c r="R173" s="38"/>
      <c r="S173" s="38"/>
      <c r="T173" s="35"/>
      <c r="U173" s="35"/>
      <c r="V173" s="38"/>
      <c r="W173" s="35"/>
      <c r="X173" s="35"/>
      <c r="Y173" s="35"/>
      <c r="Z173" s="38"/>
      <c r="AA173" s="38"/>
      <c r="AB173" s="38"/>
      <c r="AC173" s="38"/>
      <c r="AD173" s="38"/>
      <c r="AE173" s="38"/>
      <c r="AF173" s="38"/>
      <c r="AG173" s="38"/>
      <c r="AH173" s="35"/>
      <c r="AI173" s="35"/>
      <c r="AJ173" s="35"/>
      <c r="AK173" s="35"/>
      <c r="AL173" s="38"/>
      <c r="AM173" s="38"/>
      <c r="AN173" s="38"/>
      <c r="AO173" s="38"/>
      <c r="AP173" s="35"/>
      <c r="AQ173" s="35"/>
      <c r="AR173" s="35"/>
      <c r="AS173" s="35"/>
      <c r="AT173" s="35"/>
      <c r="AU173" s="35"/>
      <c r="AV173" s="5"/>
      <c r="AW173" s="5"/>
      <c r="AX173" s="5"/>
    </row>
    <row r="174" spans="1:50" hidden="1" x14ac:dyDescent="0.2">
      <c r="A174" s="37"/>
      <c r="B174" s="39" t="s">
        <v>294</v>
      </c>
      <c r="C174" s="34"/>
      <c r="D174" s="72" t="s">
        <v>60</v>
      </c>
      <c r="E174" s="35"/>
      <c r="F174" s="35"/>
      <c r="G174" s="35"/>
      <c r="H174" s="35"/>
      <c r="I174" s="35"/>
      <c r="J174" s="35"/>
      <c r="K174" s="34"/>
      <c r="L174" s="38"/>
      <c r="M174" s="34"/>
      <c r="N174" s="38"/>
      <c r="O174" s="38"/>
      <c r="P174" s="38"/>
      <c r="Q174" s="38"/>
      <c r="R174" s="38"/>
      <c r="S174" s="38"/>
      <c r="T174" s="35"/>
      <c r="U174" s="35"/>
      <c r="V174" s="38"/>
      <c r="W174" s="35"/>
      <c r="X174" s="35"/>
      <c r="Y174" s="35"/>
      <c r="Z174" s="38"/>
      <c r="AA174" s="38"/>
      <c r="AB174" s="38"/>
      <c r="AC174" s="38"/>
      <c r="AD174" s="38"/>
      <c r="AE174" s="38"/>
      <c r="AF174" s="38"/>
      <c r="AG174" s="38"/>
      <c r="AH174" s="35"/>
      <c r="AI174" s="35"/>
      <c r="AJ174" s="35"/>
      <c r="AK174" s="35"/>
      <c r="AL174" s="38"/>
      <c r="AM174" s="38"/>
      <c r="AN174" s="38"/>
      <c r="AO174" s="38"/>
      <c r="AP174" s="35"/>
      <c r="AQ174" s="35"/>
      <c r="AR174" s="35"/>
      <c r="AS174" s="35"/>
      <c r="AT174" s="35"/>
      <c r="AU174" s="35"/>
      <c r="AV174" s="5"/>
      <c r="AW174" s="5"/>
      <c r="AX174" s="5"/>
    </row>
    <row r="175" spans="1:50" hidden="1" x14ac:dyDescent="0.2">
      <c r="A175" s="37"/>
      <c r="B175" s="74"/>
      <c r="C175" s="34"/>
      <c r="D175" s="38"/>
      <c r="E175" s="38"/>
      <c r="F175" s="38"/>
      <c r="G175" s="38"/>
      <c r="H175" s="38"/>
      <c r="I175" s="38"/>
      <c r="J175" s="38"/>
      <c r="K175" s="34"/>
      <c r="L175" s="38"/>
      <c r="M175" s="34"/>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4"/>
      <c r="AW175" s="4"/>
      <c r="AX175" s="4"/>
    </row>
    <row r="176" spans="1:50" hidden="1" x14ac:dyDescent="0.2">
      <c r="A176" s="37" t="s">
        <v>301</v>
      </c>
      <c r="B176" s="73" t="s">
        <v>302</v>
      </c>
      <c r="C176" s="34"/>
      <c r="D176" s="35"/>
      <c r="E176" s="35"/>
      <c r="F176" s="35"/>
      <c r="G176" s="38"/>
      <c r="H176" s="38"/>
      <c r="I176" s="38"/>
      <c r="J176" s="38"/>
      <c r="K176" s="34"/>
      <c r="L176" s="38"/>
      <c r="M176" s="34"/>
      <c r="N176" s="35"/>
      <c r="O176" s="38"/>
      <c r="P176" s="38"/>
      <c r="Q176" s="38"/>
      <c r="R176" s="38"/>
      <c r="S176" s="38"/>
      <c r="T176" s="38"/>
      <c r="U176" s="38"/>
      <c r="V176" s="38"/>
      <c r="W176" s="38"/>
      <c r="X176" s="38"/>
      <c r="Y176" s="38"/>
      <c r="Z176" s="35"/>
      <c r="AA176" s="35"/>
      <c r="AB176" s="35"/>
      <c r="AC176" s="35"/>
      <c r="AD176" s="35"/>
      <c r="AE176" s="35"/>
      <c r="AF176" s="35"/>
      <c r="AG176" s="38"/>
      <c r="AH176" s="38"/>
      <c r="AI176" s="38"/>
      <c r="AJ176" s="38"/>
      <c r="AK176" s="35"/>
      <c r="AL176" s="35"/>
      <c r="AM176" s="35"/>
      <c r="AN176" s="35"/>
      <c r="AO176" s="35"/>
      <c r="AP176" s="35"/>
      <c r="AQ176" s="35"/>
      <c r="AR176" s="35"/>
      <c r="AS176" s="35"/>
      <c r="AT176" s="35"/>
      <c r="AU176" s="35"/>
      <c r="AV176" s="5"/>
      <c r="AW176" s="5"/>
      <c r="AX176" s="5"/>
    </row>
    <row r="177" spans="1:50" hidden="1" x14ac:dyDescent="0.2">
      <c r="A177" s="37" t="s">
        <v>303</v>
      </c>
      <c r="B177" s="74" t="s">
        <v>304</v>
      </c>
      <c r="C177" s="34"/>
      <c r="D177" s="35"/>
      <c r="E177" s="35"/>
      <c r="F177" s="35"/>
      <c r="G177" s="38"/>
      <c r="H177" s="38"/>
      <c r="I177" s="38"/>
      <c r="J177" s="38"/>
      <c r="K177" s="34"/>
      <c r="L177" s="38"/>
      <c r="M177" s="34"/>
      <c r="N177" s="35"/>
      <c r="O177" s="38"/>
      <c r="P177" s="38"/>
      <c r="Q177" s="38"/>
      <c r="R177" s="38"/>
      <c r="S177" s="38"/>
      <c r="T177" s="38"/>
      <c r="U177" s="38"/>
      <c r="V177" s="38"/>
      <c r="W177" s="38"/>
      <c r="X177" s="38"/>
      <c r="Y177" s="38"/>
      <c r="Z177" s="35"/>
      <c r="AA177" s="35"/>
      <c r="AB177" s="35"/>
      <c r="AC177" s="35"/>
      <c r="AD177" s="35"/>
      <c r="AE177" s="35"/>
      <c r="AF177" s="35"/>
      <c r="AG177" s="38"/>
      <c r="AH177" s="38"/>
      <c r="AI177" s="38"/>
      <c r="AJ177" s="38"/>
      <c r="AK177" s="35"/>
      <c r="AL177" s="35"/>
      <c r="AM177" s="35"/>
      <c r="AN177" s="35"/>
      <c r="AO177" s="35"/>
      <c r="AP177" s="35"/>
      <c r="AQ177" s="35"/>
      <c r="AR177" s="35"/>
      <c r="AS177" s="35"/>
      <c r="AT177" s="35"/>
      <c r="AU177" s="35"/>
      <c r="AV177" s="5"/>
      <c r="AW177" s="5"/>
      <c r="AX177" s="5"/>
    </row>
    <row r="178" spans="1:50" hidden="1" x14ac:dyDescent="0.2">
      <c r="A178" s="37"/>
      <c r="B178" s="39" t="s">
        <v>305</v>
      </c>
      <c r="C178" s="34"/>
      <c r="D178" s="72" t="s">
        <v>60</v>
      </c>
      <c r="E178" s="35"/>
      <c r="F178" s="35"/>
      <c r="G178" s="38"/>
      <c r="H178" s="38"/>
      <c r="I178" s="38"/>
      <c r="J178" s="38"/>
      <c r="K178" s="34"/>
      <c r="L178" s="38"/>
      <c r="M178" s="34"/>
      <c r="N178" s="35"/>
      <c r="O178" s="38"/>
      <c r="P178" s="38"/>
      <c r="Q178" s="38"/>
      <c r="R178" s="38"/>
      <c r="S178" s="38"/>
      <c r="T178" s="38"/>
      <c r="U178" s="38"/>
      <c r="V178" s="38"/>
      <c r="W178" s="38"/>
      <c r="X178" s="38"/>
      <c r="Y178" s="38"/>
      <c r="Z178" s="35"/>
      <c r="AA178" s="35"/>
      <c r="AB178" s="35"/>
      <c r="AC178" s="35"/>
      <c r="AD178" s="35"/>
      <c r="AE178" s="35"/>
      <c r="AF178" s="35"/>
      <c r="AG178" s="38"/>
      <c r="AH178" s="38"/>
      <c r="AI178" s="38"/>
      <c r="AJ178" s="38"/>
      <c r="AK178" s="35"/>
      <c r="AL178" s="35"/>
      <c r="AM178" s="35"/>
      <c r="AN178" s="35"/>
      <c r="AO178" s="35"/>
      <c r="AP178" s="35"/>
      <c r="AQ178" s="35"/>
      <c r="AR178" s="35"/>
      <c r="AS178" s="35"/>
      <c r="AT178" s="35"/>
      <c r="AU178" s="35"/>
      <c r="AV178" s="5"/>
      <c r="AW178" s="5"/>
      <c r="AX178" s="5"/>
    </row>
    <row r="179" spans="1:50" hidden="1" x14ac:dyDescent="0.2">
      <c r="A179" s="37"/>
      <c r="B179" s="74"/>
      <c r="C179" s="34"/>
      <c r="D179" s="35"/>
      <c r="E179" s="35"/>
      <c r="F179" s="35"/>
      <c r="G179" s="38"/>
      <c r="H179" s="38"/>
      <c r="I179" s="38"/>
      <c r="J179" s="38"/>
      <c r="K179" s="34"/>
      <c r="L179" s="38"/>
      <c r="M179" s="34"/>
      <c r="N179" s="35"/>
      <c r="O179" s="38"/>
      <c r="P179" s="38"/>
      <c r="Q179" s="38"/>
      <c r="R179" s="38"/>
      <c r="S179" s="38"/>
      <c r="T179" s="38"/>
      <c r="U179" s="38"/>
      <c r="V179" s="38"/>
      <c r="W179" s="38"/>
      <c r="X179" s="38"/>
      <c r="Y179" s="38"/>
      <c r="Z179" s="35"/>
      <c r="AA179" s="35"/>
      <c r="AB179" s="35"/>
      <c r="AC179" s="35"/>
      <c r="AD179" s="35"/>
      <c r="AE179" s="35"/>
      <c r="AF179" s="35"/>
      <c r="AG179" s="38"/>
      <c r="AH179" s="38"/>
      <c r="AI179" s="38"/>
      <c r="AJ179" s="38"/>
      <c r="AK179" s="35"/>
      <c r="AL179" s="35"/>
      <c r="AM179" s="35"/>
      <c r="AN179" s="35"/>
      <c r="AO179" s="35"/>
      <c r="AP179" s="35"/>
      <c r="AQ179" s="35"/>
      <c r="AR179" s="35"/>
      <c r="AS179" s="35"/>
      <c r="AT179" s="35"/>
      <c r="AU179" s="35"/>
      <c r="AV179" s="5"/>
      <c r="AW179" s="5"/>
      <c r="AX179" s="5"/>
    </row>
    <row r="180" spans="1:50" ht="30" hidden="1" x14ac:dyDescent="0.2">
      <c r="A180" s="37" t="s">
        <v>306</v>
      </c>
      <c r="B180" s="74" t="s">
        <v>307</v>
      </c>
      <c r="C180" s="34"/>
      <c r="D180" s="35"/>
      <c r="E180" s="35"/>
      <c r="F180" s="35"/>
      <c r="G180" s="38"/>
      <c r="H180" s="38"/>
      <c r="I180" s="38"/>
      <c r="J180" s="38"/>
      <c r="K180" s="34"/>
      <c r="L180" s="38"/>
      <c r="M180" s="34"/>
      <c r="N180" s="35"/>
      <c r="O180" s="38"/>
      <c r="P180" s="38"/>
      <c r="Q180" s="38"/>
      <c r="R180" s="38"/>
      <c r="S180" s="38"/>
      <c r="T180" s="38"/>
      <c r="U180" s="38"/>
      <c r="V180" s="38"/>
      <c r="W180" s="38"/>
      <c r="X180" s="38"/>
      <c r="Y180" s="38"/>
      <c r="Z180" s="35"/>
      <c r="AA180" s="35"/>
      <c r="AB180" s="35"/>
      <c r="AC180" s="35"/>
      <c r="AD180" s="35"/>
      <c r="AE180" s="35"/>
      <c r="AF180" s="35"/>
      <c r="AG180" s="38"/>
      <c r="AH180" s="38"/>
      <c r="AI180" s="38"/>
      <c r="AJ180" s="38"/>
      <c r="AK180" s="35"/>
      <c r="AL180" s="35"/>
      <c r="AM180" s="35"/>
      <c r="AN180" s="35"/>
      <c r="AO180" s="35"/>
      <c r="AP180" s="35"/>
      <c r="AQ180" s="35"/>
      <c r="AR180" s="35"/>
      <c r="AS180" s="35"/>
      <c r="AT180" s="35"/>
      <c r="AU180" s="35"/>
      <c r="AV180" s="5"/>
      <c r="AW180" s="5"/>
      <c r="AX180" s="5"/>
    </row>
    <row r="181" spans="1:50" hidden="1" x14ac:dyDescent="0.2">
      <c r="A181" s="37"/>
      <c r="B181" s="39" t="s">
        <v>305</v>
      </c>
      <c r="C181" s="34"/>
      <c r="D181" s="72" t="s">
        <v>60</v>
      </c>
      <c r="E181" s="35"/>
      <c r="F181" s="35"/>
      <c r="G181" s="38"/>
      <c r="H181" s="38"/>
      <c r="I181" s="38"/>
      <c r="J181" s="38"/>
      <c r="K181" s="34"/>
      <c r="L181" s="38"/>
      <c r="M181" s="34"/>
      <c r="N181" s="35"/>
      <c r="O181" s="38"/>
      <c r="P181" s="38"/>
      <c r="Q181" s="38"/>
      <c r="R181" s="38"/>
      <c r="S181" s="38"/>
      <c r="T181" s="38"/>
      <c r="U181" s="38"/>
      <c r="V181" s="38"/>
      <c r="W181" s="38"/>
      <c r="X181" s="38"/>
      <c r="Y181" s="38"/>
      <c r="Z181" s="35"/>
      <c r="AA181" s="35"/>
      <c r="AB181" s="35"/>
      <c r="AC181" s="35"/>
      <c r="AD181" s="35"/>
      <c r="AE181" s="35"/>
      <c r="AF181" s="35"/>
      <c r="AG181" s="38"/>
      <c r="AH181" s="38"/>
      <c r="AI181" s="38"/>
      <c r="AJ181" s="38"/>
      <c r="AK181" s="35"/>
      <c r="AL181" s="35"/>
      <c r="AM181" s="35"/>
      <c r="AN181" s="35"/>
      <c r="AO181" s="35"/>
      <c r="AP181" s="35"/>
      <c r="AQ181" s="35"/>
      <c r="AR181" s="35"/>
      <c r="AS181" s="35"/>
      <c r="AT181" s="35"/>
      <c r="AU181" s="35"/>
      <c r="AV181" s="5"/>
      <c r="AW181" s="5"/>
      <c r="AX181" s="5"/>
    </row>
    <row r="182" spans="1:50" hidden="1" x14ac:dyDescent="0.2">
      <c r="A182" s="37"/>
      <c r="B182" s="74"/>
      <c r="C182" s="34"/>
      <c r="D182" s="35"/>
      <c r="E182" s="35"/>
      <c r="F182" s="35"/>
      <c r="G182" s="38"/>
      <c r="H182" s="38"/>
      <c r="I182" s="38"/>
      <c r="J182" s="38"/>
      <c r="K182" s="34"/>
      <c r="L182" s="38"/>
      <c r="M182" s="34"/>
      <c r="N182" s="35"/>
      <c r="O182" s="38"/>
      <c r="P182" s="38"/>
      <c r="Q182" s="38"/>
      <c r="R182" s="38"/>
      <c r="S182" s="38"/>
      <c r="T182" s="38"/>
      <c r="U182" s="38"/>
      <c r="V182" s="38"/>
      <c r="W182" s="38"/>
      <c r="X182" s="38"/>
      <c r="Y182" s="38"/>
      <c r="Z182" s="35"/>
      <c r="AA182" s="35"/>
      <c r="AB182" s="35"/>
      <c r="AC182" s="35"/>
      <c r="AD182" s="35"/>
      <c r="AE182" s="35"/>
      <c r="AF182" s="35"/>
      <c r="AG182" s="38"/>
      <c r="AH182" s="38"/>
      <c r="AI182" s="38"/>
      <c r="AJ182" s="38"/>
      <c r="AK182" s="35"/>
      <c r="AL182" s="35"/>
      <c r="AM182" s="35"/>
      <c r="AN182" s="35"/>
      <c r="AO182" s="35"/>
      <c r="AP182" s="35"/>
      <c r="AQ182" s="35"/>
      <c r="AR182" s="35"/>
      <c r="AS182" s="35"/>
      <c r="AT182" s="35"/>
      <c r="AU182" s="35"/>
      <c r="AV182" s="5"/>
      <c r="AW182" s="5"/>
      <c r="AX182" s="5"/>
    </row>
    <row r="183" spans="1:50" hidden="1" x14ac:dyDescent="0.2">
      <c r="A183" s="37" t="s">
        <v>308</v>
      </c>
      <c r="B183" s="74" t="s">
        <v>309</v>
      </c>
      <c r="C183" s="34"/>
      <c r="D183" s="35"/>
      <c r="E183" s="35"/>
      <c r="F183" s="35"/>
      <c r="G183" s="38"/>
      <c r="H183" s="38"/>
      <c r="I183" s="38"/>
      <c r="J183" s="38"/>
      <c r="K183" s="34"/>
      <c r="L183" s="38"/>
      <c r="M183" s="34"/>
      <c r="N183" s="35"/>
      <c r="O183" s="38"/>
      <c r="P183" s="38"/>
      <c r="Q183" s="38"/>
      <c r="R183" s="38"/>
      <c r="S183" s="38"/>
      <c r="T183" s="38"/>
      <c r="U183" s="38"/>
      <c r="V183" s="38"/>
      <c r="W183" s="38"/>
      <c r="X183" s="38"/>
      <c r="Y183" s="38"/>
      <c r="Z183" s="35"/>
      <c r="AA183" s="35"/>
      <c r="AB183" s="35"/>
      <c r="AC183" s="35"/>
      <c r="AD183" s="35"/>
      <c r="AE183" s="35"/>
      <c r="AF183" s="35"/>
      <c r="AG183" s="38"/>
      <c r="AH183" s="38"/>
      <c r="AI183" s="38"/>
      <c r="AJ183" s="38"/>
      <c r="AK183" s="35"/>
      <c r="AL183" s="35"/>
      <c r="AM183" s="35"/>
      <c r="AN183" s="35"/>
      <c r="AO183" s="35"/>
      <c r="AP183" s="35"/>
      <c r="AQ183" s="35"/>
      <c r="AR183" s="35"/>
      <c r="AS183" s="35"/>
      <c r="AT183" s="35"/>
      <c r="AU183" s="35"/>
      <c r="AV183" s="5"/>
      <c r="AW183" s="5"/>
      <c r="AX183" s="5"/>
    </row>
    <row r="184" spans="1:50" hidden="1" x14ac:dyDescent="0.2">
      <c r="A184" s="37"/>
      <c r="B184" s="39" t="s">
        <v>305</v>
      </c>
      <c r="C184" s="34"/>
      <c r="D184" s="72" t="s">
        <v>60</v>
      </c>
      <c r="E184" s="35"/>
      <c r="F184" s="35"/>
      <c r="G184" s="38"/>
      <c r="H184" s="38"/>
      <c r="I184" s="38"/>
      <c r="J184" s="38"/>
      <c r="K184" s="34"/>
      <c r="L184" s="38"/>
      <c r="M184" s="34"/>
      <c r="N184" s="35"/>
      <c r="O184" s="38"/>
      <c r="P184" s="38"/>
      <c r="Q184" s="38"/>
      <c r="R184" s="38"/>
      <c r="S184" s="38"/>
      <c r="T184" s="38"/>
      <c r="U184" s="38"/>
      <c r="V184" s="38"/>
      <c r="W184" s="38"/>
      <c r="X184" s="38"/>
      <c r="Y184" s="38"/>
      <c r="Z184" s="35"/>
      <c r="AA184" s="35"/>
      <c r="AB184" s="35"/>
      <c r="AC184" s="35"/>
      <c r="AD184" s="35"/>
      <c r="AE184" s="35"/>
      <c r="AF184" s="35"/>
      <c r="AG184" s="38"/>
      <c r="AH184" s="38"/>
      <c r="AI184" s="38"/>
      <c r="AJ184" s="38"/>
      <c r="AK184" s="35"/>
      <c r="AL184" s="35"/>
      <c r="AM184" s="35"/>
      <c r="AN184" s="35"/>
      <c r="AO184" s="35"/>
      <c r="AP184" s="35"/>
      <c r="AQ184" s="35"/>
      <c r="AR184" s="35"/>
      <c r="AS184" s="35"/>
      <c r="AT184" s="35"/>
      <c r="AU184" s="35"/>
      <c r="AV184" s="5"/>
      <c r="AW184" s="5"/>
      <c r="AX184" s="5"/>
    </row>
    <row r="185" spans="1:50" hidden="1" x14ac:dyDescent="0.2">
      <c r="A185" s="37"/>
      <c r="B185" s="74"/>
      <c r="C185" s="34"/>
      <c r="D185" s="38"/>
      <c r="E185" s="38"/>
      <c r="F185" s="38"/>
      <c r="G185" s="38"/>
      <c r="H185" s="38"/>
      <c r="I185" s="38"/>
      <c r="J185" s="38"/>
      <c r="K185" s="34"/>
      <c r="L185" s="38"/>
      <c r="M185" s="34"/>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5"/>
      <c r="AR185" s="35"/>
      <c r="AS185" s="35"/>
      <c r="AT185" s="35"/>
      <c r="AU185" s="35"/>
      <c r="AV185" s="5"/>
      <c r="AW185" s="5"/>
      <c r="AX185" s="5"/>
    </row>
    <row r="186" spans="1:50" hidden="1" x14ac:dyDescent="0.2">
      <c r="A186" s="37" t="s">
        <v>310</v>
      </c>
      <c r="B186" s="73" t="s">
        <v>311</v>
      </c>
      <c r="C186" s="34"/>
      <c r="D186" s="35"/>
      <c r="E186" s="38"/>
      <c r="F186" s="38"/>
      <c r="G186" s="35"/>
      <c r="H186" s="38"/>
      <c r="I186" s="38"/>
      <c r="J186" s="38"/>
      <c r="K186" s="34"/>
      <c r="L186" s="38"/>
      <c r="M186" s="34"/>
      <c r="N186" s="35"/>
      <c r="O186" s="38"/>
      <c r="P186" s="38"/>
      <c r="Q186" s="38"/>
      <c r="R186" s="38"/>
      <c r="S186" s="38"/>
      <c r="T186" s="35"/>
      <c r="U186" s="35"/>
      <c r="V186" s="35"/>
      <c r="W186" s="35"/>
      <c r="X186" s="35"/>
      <c r="Y186" s="35"/>
      <c r="Z186" s="38"/>
      <c r="AA186" s="38"/>
      <c r="AB186" s="38"/>
      <c r="AC186" s="38"/>
      <c r="AD186" s="38"/>
      <c r="AE186" s="38"/>
      <c r="AF186" s="38"/>
      <c r="AG186" s="35"/>
      <c r="AH186" s="38"/>
      <c r="AI186" s="38"/>
      <c r="AJ186" s="38"/>
      <c r="AK186" s="35"/>
      <c r="AL186" s="35"/>
      <c r="AM186" s="38"/>
      <c r="AN186" s="38"/>
      <c r="AO186" s="38"/>
      <c r="AP186" s="35"/>
      <c r="AQ186" s="35"/>
      <c r="AR186" s="35"/>
      <c r="AS186" s="35"/>
      <c r="AT186" s="35"/>
      <c r="AU186" s="35"/>
      <c r="AV186" s="5"/>
      <c r="AW186" s="5"/>
      <c r="AX186" s="5"/>
    </row>
    <row r="187" spans="1:50" hidden="1" x14ac:dyDescent="0.2">
      <c r="A187" s="37" t="s">
        <v>312</v>
      </c>
      <c r="B187" s="74" t="s">
        <v>311</v>
      </c>
      <c r="C187" s="34"/>
      <c r="D187" s="35"/>
      <c r="E187" s="38"/>
      <c r="F187" s="38"/>
      <c r="G187" s="35"/>
      <c r="H187" s="38"/>
      <c r="I187" s="38"/>
      <c r="J187" s="38"/>
      <c r="K187" s="34"/>
      <c r="L187" s="38"/>
      <c r="M187" s="34"/>
      <c r="N187" s="35"/>
      <c r="O187" s="38"/>
      <c r="P187" s="38"/>
      <c r="Q187" s="38"/>
      <c r="R187" s="38"/>
      <c r="S187" s="38"/>
      <c r="T187" s="35"/>
      <c r="U187" s="35"/>
      <c r="V187" s="35"/>
      <c r="W187" s="35"/>
      <c r="X187" s="35"/>
      <c r="Y187" s="35"/>
      <c r="Z187" s="38"/>
      <c r="AA187" s="38"/>
      <c r="AB187" s="38"/>
      <c r="AC187" s="38"/>
      <c r="AD187" s="38"/>
      <c r="AE187" s="38"/>
      <c r="AF187" s="38"/>
      <c r="AG187" s="35"/>
      <c r="AH187" s="38"/>
      <c r="AI187" s="38"/>
      <c r="AJ187" s="38"/>
      <c r="AK187" s="35"/>
      <c r="AL187" s="35"/>
      <c r="AM187" s="38"/>
      <c r="AN187" s="38"/>
      <c r="AO187" s="38"/>
      <c r="AP187" s="35"/>
      <c r="AQ187" s="35"/>
      <c r="AR187" s="35"/>
      <c r="AS187" s="35"/>
      <c r="AT187" s="35"/>
      <c r="AU187" s="35"/>
      <c r="AV187" s="5"/>
      <c r="AW187" s="5"/>
      <c r="AX187" s="5"/>
    </row>
    <row r="188" spans="1:50" hidden="1" x14ac:dyDescent="0.2">
      <c r="A188" s="37"/>
      <c r="B188" s="39" t="s">
        <v>313</v>
      </c>
      <c r="C188" s="34"/>
      <c r="D188" s="72" t="s">
        <v>60</v>
      </c>
      <c r="E188" s="38"/>
      <c r="F188" s="38"/>
      <c r="G188" s="35"/>
      <c r="H188" s="38"/>
      <c r="I188" s="38"/>
      <c r="J188" s="38"/>
      <c r="K188" s="34"/>
      <c r="L188" s="38"/>
      <c r="M188" s="34"/>
      <c r="N188" s="35"/>
      <c r="O188" s="38"/>
      <c r="P188" s="38"/>
      <c r="Q188" s="38"/>
      <c r="R188" s="38"/>
      <c r="S188" s="38"/>
      <c r="T188" s="35"/>
      <c r="U188" s="35"/>
      <c r="V188" s="35"/>
      <c r="W188" s="35"/>
      <c r="X188" s="35"/>
      <c r="Y188" s="35"/>
      <c r="Z188" s="38"/>
      <c r="AA188" s="38"/>
      <c r="AB188" s="38"/>
      <c r="AC188" s="38"/>
      <c r="AD188" s="38"/>
      <c r="AE188" s="38"/>
      <c r="AF188" s="38"/>
      <c r="AG188" s="35"/>
      <c r="AH188" s="38"/>
      <c r="AI188" s="38"/>
      <c r="AJ188" s="38"/>
      <c r="AK188" s="35"/>
      <c r="AL188" s="35"/>
      <c r="AM188" s="38"/>
      <c r="AN188" s="38"/>
      <c r="AO188" s="38"/>
      <c r="AP188" s="35"/>
      <c r="AQ188" s="35"/>
      <c r="AR188" s="35"/>
      <c r="AS188" s="35"/>
      <c r="AT188" s="35"/>
      <c r="AU188" s="35"/>
      <c r="AV188" s="5"/>
      <c r="AW188" s="5"/>
      <c r="AX188" s="5"/>
    </row>
    <row r="189" spans="1:50" hidden="1" x14ac:dyDescent="0.2">
      <c r="A189" s="37"/>
      <c r="B189" s="74"/>
      <c r="C189" s="34"/>
      <c r="D189" s="38"/>
      <c r="E189" s="38"/>
      <c r="F189" s="38"/>
      <c r="G189" s="38"/>
      <c r="H189" s="38"/>
      <c r="I189" s="38"/>
      <c r="J189" s="38"/>
      <c r="K189" s="34"/>
      <c r="L189" s="38"/>
      <c r="M189" s="34"/>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5"/>
      <c r="AR189" s="35"/>
      <c r="AS189" s="35"/>
      <c r="AT189" s="35"/>
      <c r="AU189" s="35"/>
      <c r="AV189" s="5"/>
      <c r="AW189" s="5"/>
      <c r="AX189" s="5"/>
    </row>
    <row r="190" spans="1:50" hidden="1" x14ac:dyDescent="0.2">
      <c r="A190" s="37" t="s">
        <v>310</v>
      </c>
      <c r="B190" s="73" t="s">
        <v>311</v>
      </c>
      <c r="C190" s="34"/>
      <c r="D190" s="35"/>
      <c r="E190" s="38"/>
      <c r="F190" s="38"/>
      <c r="G190" s="35"/>
      <c r="H190" s="38"/>
      <c r="I190" s="38"/>
      <c r="J190" s="38"/>
      <c r="K190" s="34"/>
      <c r="L190" s="38"/>
      <c r="M190" s="34"/>
      <c r="N190" s="35"/>
      <c r="O190" s="38"/>
      <c r="P190" s="38"/>
      <c r="Q190" s="38"/>
      <c r="R190" s="38"/>
      <c r="S190" s="38"/>
      <c r="T190" s="35"/>
      <c r="U190" s="35"/>
      <c r="V190" s="35"/>
      <c r="W190" s="35"/>
      <c r="X190" s="35"/>
      <c r="Y190" s="35"/>
      <c r="Z190" s="38"/>
      <c r="AA190" s="38"/>
      <c r="AB190" s="38"/>
      <c r="AC190" s="38"/>
      <c r="AD190" s="38"/>
      <c r="AE190" s="38"/>
      <c r="AF190" s="38"/>
      <c r="AG190" s="35"/>
      <c r="AH190" s="38"/>
      <c r="AI190" s="38"/>
      <c r="AJ190" s="38"/>
      <c r="AK190" s="35"/>
      <c r="AL190" s="35"/>
      <c r="AM190" s="38"/>
      <c r="AN190" s="38"/>
      <c r="AO190" s="38"/>
      <c r="AP190" s="35"/>
      <c r="AQ190" s="35"/>
      <c r="AR190" s="35"/>
      <c r="AS190" s="35"/>
      <c r="AT190" s="35"/>
      <c r="AU190" s="35"/>
      <c r="AV190" s="5"/>
      <c r="AW190" s="5"/>
      <c r="AX190" s="5"/>
    </row>
    <row r="191" spans="1:50" hidden="1" x14ac:dyDescent="0.2">
      <c r="A191" s="37" t="s">
        <v>312</v>
      </c>
      <c r="B191" s="74" t="s">
        <v>311</v>
      </c>
      <c r="C191" s="34"/>
      <c r="D191" s="35"/>
      <c r="E191" s="38"/>
      <c r="F191" s="38"/>
      <c r="G191" s="35"/>
      <c r="H191" s="38"/>
      <c r="I191" s="38"/>
      <c r="J191" s="38"/>
      <c r="K191" s="34"/>
      <c r="L191" s="38"/>
      <c r="M191" s="34"/>
      <c r="N191" s="35"/>
      <c r="O191" s="38"/>
      <c r="P191" s="38"/>
      <c r="Q191" s="38"/>
      <c r="R191" s="38"/>
      <c r="S191" s="38"/>
      <c r="T191" s="35"/>
      <c r="U191" s="35"/>
      <c r="V191" s="35"/>
      <c r="W191" s="35"/>
      <c r="X191" s="35"/>
      <c r="Y191" s="35"/>
      <c r="Z191" s="38"/>
      <c r="AA191" s="38"/>
      <c r="AB191" s="38"/>
      <c r="AC191" s="38"/>
      <c r="AD191" s="38"/>
      <c r="AE191" s="38"/>
      <c r="AF191" s="38"/>
      <c r="AG191" s="35"/>
      <c r="AH191" s="38"/>
      <c r="AI191" s="38"/>
      <c r="AJ191" s="38"/>
      <c r="AK191" s="35"/>
      <c r="AL191" s="35"/>
      <c r="AM191" s="38"/>
      <c r="AN191" s="38"/>
      <c r="AO191" s="38"/>
      <c r="AP191" s="35"/>
      <c r="AQ191" s="35"/>
      <c r="AR191" s="35"/>
      <c r="AS191" s="35"/>
      <c r="AT191" s="35"/>
      <c r="AU191" s="35"/>
      <c r="AV191" s="5"/>
      <c r="AW191" s="5"/>
      <c r="AX191" s="5"/>
    </row>
    <row r="192" spans="1:50" hidden="1" x14ac:dyDescent="0.2">
      <c r="A192" s="37"/>
      <c r="B192" s="39" t="s">
        <v>313</v>
      </c>
      <c r="C192" s="34"/>
      <c r="D192" s="72" t="s">
        <v>60</v>
      </c>
      <c r="E192" s="38"/>
      <c r="F192" s="38"/>
      <c r="G192" s="35"/>
      <c r="H192" s="38"/>
      <c r="I192" s="38"/>
      <c r="J192" s="38"/>
      <c r="K192" s="34"/>
      <c r="L192" s="38"/>
      <c r="M192" s="34"/>
      <c r="N192" s="35"/>
      <c r="O192" s="38"/>
      <c r="P192" s="38"/>
      <c r="Q192" s="38"/>
      <c r="R192" s="38"/>
      <c r="S192" s="38"/>
      <c r="T192" s="35"/>
      <c r="U192" s="35"/>
      <c r="V192" s="35"/>
      <c r="W192" s="35"/>
      <c r="X192" s="35"/>
      <c r="Y192" s="35"/>
      <c r="Z192" s="38"/>
      <c r="AA192" s="38"/>
      <c r="AB192" s="38"/>
      <c r="AC192" s="38"/>
      <c r="AD192" s="38"/>
      <c r="AE192" s="38"/>
      <c r="AF192" s="38"/>
      <c r="AG192" s="35"/>
      <c r="AH192" s="38"/>
      <c r="AI192" s="38"/>
      <c r="AJ192" s="38"/>
      <c r="AK192" s="35"/>
      <c r="AL192" s="35"/>
      <c r="AM192" s="38"/>
      <c r="AN192" s="38"/>
      <c r="AO192" s="38"/>
      <c r="AP192" s="35"/>
      <c r="AQ192" s="35"/>
      <c r="AR192" s="35"/>
      <c r="AS192" s="35"/>
      <c r="AT192" s="35"/>
      <c r="AU192" s="35"/>
      <c r="AV192" s="5"/>
      <c r="AW192" s="5"/>
      <c r="AX192" s="5"/>
    </row>
    <row r="193" spans="1:50" ht="20.25" customHeight="1" x14ac:dyDescent="0.2">
      <c r="A193" s="37"/>
      <c r="B193" s="74"/>
      <c r="C193" s="34"/>
      <c r="D193" s="38"/>
      <c r="E193" s="38"/>
      <c r="F193" s="38"/>
      <c r="G193" s="38"/>
      <c r="H193" s="38"/>
      <c r="I193" s="38"/>
      <c r="J193" s="38"/>
      <c r="K193" s="34"/>
      <c r="L193" s="38"/>
      <c r="M193" s="34"/>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5"/>
      <c r="AR193" s="35"/>
      <c r="AS193" s="35"/>
      <c r="AT193" s="35"/>
      <c r="AU193" s="35"/>
      <c r="AV193" s="5"/>
      <c r="AW193" s="5"/>
      <c r="AX193" s="5"/>
    </row>
    <row r="196" spans="1:50" x14ac:dyDescent="0.2">
      <c r="D196" s="530" t="s">
        <v>314</v>
      </c>
      <c r="E196" s="530"/>
      <c r="F196" s="530"/>
      <c r="Q196" s="530" t="s">
        <v>333</v>
      </c>
      <c r="R196" s="530"/>
      <c r="S196" s="530"/>
      <c r="T196" s="530"/>
      <c r="U196" s="530"/>
      <c r="V196" s="530"/>
      <c r="W196" s="530"/>
      <c r="X196" s="530"/>
      <c r="Y196" s="530"/>
      <c r="Z196" s="530"/>
      <c r="AA196" s="530"/>
      <c r="AB196" s="530"/>
      <c r="AC196" s="530"/>
      <c r="AD196" s="530"/>
      <c r="AE196" s="530"/>
      <c r="AF196" s="530"/>
      <c r="AG196" s="530"/>
      <c r="AH196" s="530"/>
      <c r="AI196" s="530"/>
      <c r="AJ196" s="530"/>
      <c r="AK196" s="530"/>
      <c r="AL196" s="27"/>
      <c r="AM196" s="27"/>
      <c r="AN196" s="27"/>
      <c r="AO196" s="27"/>
      <c r="AP196" s="27"/>
      <c r="AQ196" s="27"/>
      <c r="AR196" s="27"/>
      <c r="AS196" s="27"/>
      <c r="AT196" s="27"/>
      <c r="AU196" s="27"/>
      <c r="AV196" s="27"/>
      <c r="AW196" s="27"/>
      <c r="AX196" s="27"/>
    </row>
    <row r="197" spans="1:50" x14ac:dyDescent="0.2">
      <c r="D197" s="529" t="s">
        <v>315</v>
      </c>
      <c r="E197" s="529"/>
      <c r="F197" s="529"/>
      <c r="Q197" s="530" t="s">
        <v>318</v>
      </c>
      <c r="R197" s="530"/>
      <c r="S197" s="530"/>
      <c r="T197" s="530"/>
      <c r="U197" s="530"/>
      <c r="V197" s="530"/>
      <c r="W197" s="530"/>
      <c r="X197" s="530"/>
      <c r="Y197" s="530"/>
      <c r="Z197" s="530"/>
      <c r="AA197" s="530"/>
      <c r="AB197" s="530"/>
      <c r="AC197" s="530"/>
      <c r="AD197" s="530"/>
      <c r="AE197" s="530"/>
      <c r="AF197" s="530"/>
      <c r="AG197" s="530"/>
      <c r="AH197" s="530"/>
      <c r="AI197" s="530"/>
      <c r="AJ197" s="530"/>
      <c r="AK197" s="530"/>
      <c r="AL197" s="27"/>
      <c r="AM197" s="27"/>
      <c r="AN197" s="27"/>
      <c r="AO197" s="27"/>
      <c r="AP197" s="27"/>
      <c r="AQ197" s="27"/>
      <c r="AR197" s="27"/>
      <c r="AS197" s="27"/>
      <c r="AT197" s="27"/>
      <c r="AU197" s="27"/>
      <c r="AV197" s="27"/>
      <c r="AW197" s="27"/>
      <c r="AX197" s="27"/>
    </row>
    <row r="198" spans="1:50" x14ac:dyDescent="0.2">
      <c r="D198" s="27"/>
      <c r="E198" s="27"/>
      <c r="F198" s="27"/>
      <c r="S198" s="26"/>
      <c r="T198" s="26"/>
      <c r="U198" s="26"/>
      <c r="V198" s="26"/>
    </row>
    <row r="199" spans="1:50" x14ac:dyDescent="0.2">
      <c r="D199" s="26"/>
      <c r="E199" s="26"/>
      <c r="F199" s="26"/>
      <c r="S199" s="26"/>
      <c r="T199" s="26"/>
      <c r="U199" s="26"/>
      <c r="V199" s="26"/>
    </row>
    <row r="200" spans="1:50" x14ac:dyDescent="0.2">
      <c r="D200" s="26"/>
      <c r="E200" s="26"/>
      <c r="F200" s="26"/>
      <c r="S200" s="26"/>
      <c r="T200" s="26"/>
      <c r="U200" s="26"/>
      <c r="V200" s="26"/>
    </row>
    <row r="201" spans="1:50" x14ac:dyDescent="0.2">
      <c r="D201" s="26"/>
      <c r="E201" s="26"/>
      <c r="F201" s="26"/>
      <c r="S201" s="26"/>
      <c r="T201" s="26"/>
      <c r="U201" s="26"/>
      <c r="V201" s="26"/>
    </row>
    <row r="202" spans="1:50" x14ac:dyDescent="0.2">
      <c r="D202" s="531" t="s">
        <v>316</v>
      </c>
      <c r="E202" s="531"/>
      <c r="F202" s="531"/>
      <c r="Q202" s="531" t="s">
        <v>319</v>
      </c>
      <c r="R202" s="531"/>
      <c r="S202" s="531"/>
      <c r="T202" s="531"/>
      <c r="U202" s="531"/>
      <c r="V202" s="531"/>
      <c r="W202" s="531"/>
      <c r="X202" s="531"/>
      <c r="Y202" s="531"/>
      <c r="Z202" s="531"/>
      <c r="AA202" s="531"/>
      <c r="AB202" s="531"/>
      <c r="AC202" s="531"/>
      <c r="AD202" s="531"/>
      <c r="AE202" s="531"/>
      <c r="AF202" s="531"/>
      <c r="AG202" s="531"/>
      <c r="AH202" s="531"/>
      <c r="AI202" s="531"/>
      <c r="AJ202" s="531"/>
      <c r="AK202" s="531"/>
      <c r="AL202" s="28"/>
      <c r="AM202" s="28"/>
      <c r="AN202" s="28"/>
      <c r="AO202" s="28"/>
      <c r="AP202" s="28"/>
      <c r="AQ202" s="28"/>
      <c r="AR202" s="28"/>
      <c r="AS202" s="28"/>
      <c r="AT202" s="28"/>
      <c r="AU202" s="28"/>
      <c r="AV202" s="28"/>
      <c r="AW202" s="28"/>
      <c r="AX202" s="28"/>
    </row>
    <row r="203" spans="1:50" x14ac:dyDescent="0.2">
      <c r="D203" s="529" t="s">
        <v>317</v>
      </c>
      <c r="E203" s="529"/>
      <c r="F203" s="529"/>
    </row>
  </sheetData>
  <mergeCells count="70">
    <mergeCell ref="F141:O141"/>
    <mergeCell ref="F144:O144"/>
    <mergeCell ref="F37:O37"/>
    <mergeCell ref="F34:O34"/>
    <mergeCell ref="F132:O132"/>
    <mergeCell ref="F135:O135"/>
    <mergeCell ref="F138:O138"/>
    <mergeCell ref="Q196:AK196"/>
    <mergeCell ref="Q197:AK197"/>
    <mergeCell ref="Q202:AK202"/>
    <mergeCell ref="A1:AU1"/>
    <mergeCell ref="A2:AU2"/>
    <mergeCell ref="D196:F196"/>
    <mergeCell ref="D197:F197"/>
    <mergeCell ref="D202:F202"/>
    <mergeCell ref="AB6:AD6"/>
    <mergeCell ref="AE6:AF6"/>
    <mergeCell ref="AG6:AG8"/>
    <mergeCell ref="AH6:AH8"/>
    <mergeCell ref="AD7:AD8"/>
    <mergeCell ref="AE7:AE8"/>
    <mergeCell ref="AF7:AF8"/>
    <mergeCell ref="K6:K8"/>
    <mergeCell ref="D203:F203"/>
    <mergeCell ref="AR7:AR8"/>
    <mergeCell ref="AS7:AS8"/>
    <mergeCell ref="AT7:AT8"/>
    <mergeCell ref="AV7:AV8"/>
    <mergeCell ref="O7:O8"/>
    <mergeCell ref="P7:P8"/>
    <mergeCell ref="Q7:Q8"/>
    <mergeCell ref="R7:R8"/>
    <mergeCell ref="AI6:AI8"/>
    <mergeCell ref="AJ6:AJ8"/>
    <mergeCell ref="AK6:AK8"/>
    <mergeCell ref="AL6:AL8"/>
    <mergeCell ref="AQ6:AQ8"/>
    <mergeCell ref="Y6:Y8"/>
    <mergeCell ref="Z6:AA6"/>
    <mergeCell ref="AW7:AX7"/>
    <mergeCell ref="C6:C8"/>
    <mergeCell ref="N6:N8"/>
    <mergeCell ref="AP6:AP8"/>
    <mergeCell ref="W7:W8"/>
    <mergeCell ref="X7:X8"/>
    <mergeCell ref="Z7:Z8"/>
    <mergeCell ref="AA7:AA8"/>
    <mergeCell ref="AB7:AB8"/>
    <mergeCell ref="AC7:AC8"/>
    <mergeCell ref="AR6:AT6"/>
    <mergeCell ref="AU6:AU8"/>
    <mergeCell ref="AV6:AX6"/>
    <mergeCell ref="G7:G8"/>
    <mergeCell ref="H7:I7"/>
    <mergeCell ref="J7:J8"/>
    <mergeCell ref="L6:L8"/>
    <mergeCell ref="M6:M8"/>
    <mergeCell ref="O6:S6"/>
    <mergeCell ref="T6:V6"/>
    <mergeCell ref="W6:X6"/>
    <mergeCell ref="S7:S8"/>
    <mergeCell ref="T7:T8"/>
    <mergeCell ref="U7:U8"/>
    <mergeCell ref="V7:V8"/>
    <mergeCell ref="G6:J6"/>
    <mergeCell ref="A6:A8"/>
    <mergeCell ref="B6:B8"/>
    <mergeCell ref="D6:D8"/>
    <mergeCell ref="E6:E8"/>
    <mergeCell ref="F6:F8"/>
  </mergeCells>
  <phoneticPr fontId="20" type="noConversion"/>
  <pageMargins left="0.5" right="0.5" top="1.5" bottom="1" header="0.75" footer="0.25"/>
  <pageSetup paperSize="258" scale="66" orientation="landscape"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rgb="FF00B050"/>
  </sheetPr>
  <dimension ref="A1:AG36"/>
  <sheetViews>
    <sheetView view="pageBreakPreview" topLeftCell="B1" zoomScale="90" zoomScaleNormal="84" zoomScaleSheetLayoutView="90" workbookViewId="0">
      <selection activeCell="F15" sqref="F15"/>
    </sheetView>
  </sheetViews>
  <sheetFormatPr baseColWidth="10" defaultColWidth="8.83203125" defaultRowHeight="14" x14ac:dyDescent="0.15"/>
  <cols>
    <col min="1" max="1" width="4.33203125" style="160" hidden="1" customWidth="1"/>
    <col min="2" max="2" width="7.1640625" style="160" customWidth="1"/>
    <col min="3" max="3" width="33.83203125" style="160" customWidth="1"/>
    <col min="4" max="4" width="15" style="392" customWidth="1"/>
    <col min="5" max="5" width="9.83203125" style="160" customWidth="1"/>
    <col min="6" max="6" width="12.5" style="165" customWidth="1"/>
    <col min="7" max="7" width="12.5" style="160" customWidth="1"/>
    <col min="8" max="8" width="12.5" style="165" customWidth="1"/>
    <col min="9" max="9" width="12.5" style="160" customWidth="1"/>
    <col min="10" max="10" width="12.5" style="165" customWidth="1"/>
    <col min="11" max="11" width="12.5" style="160" customWidth="1"/>
    <col min="12" max="12" width="10.6640625" style="160" customWidth="1"/>
    <col min="13" max="13" width="9.83203125" style="160" customWidth="1"/>
    <col min="14" max="14" width="11.1640625" style="160" customWidth="1"/>
    <col min="15" max="15" width="12.1640625" style="160" customWidth="1"/>
    <col min="16" max="16" width="12.5" style="160" customWidth="1"/>
    <col min="17" max="17" width="18.1640625" style="160" customWidth="1"/>
    <col min="18" max="18" width="10.1640625" style="160" customWidth="1"/>
    <col min="19" max="19" width="8.83203125" style="160"/>
    <col min="20" max="24" width="14.1640625" style="160" customWidth="1"/>
    <col min="25" max="33" width="18.5" style="160" customWidth="1"/>
    <col min="34" max="16384" width="8.83203125" style="160"/>
  </cols>
  <sheetData>
    <row r="1" spans="1:33" s="169" customFormat="1" ht="26" customHeight="1" x14ac:dyDescent="0.2">
      <c r="B1" s="538" t="s">
        <v>627</v>
      </c>
      <c r="C1" s="538"/>
      <c r="D1" s="538"/>
      <c r="E1" s="538"/>
      <c r="F1" s="538"/>
      <c r="G1" s="538"/>
      <c r="H1" s="538"/>
      <c r="I1" s="538"/>
      <c r="J1" s="538"/>
      <c r="K1" s="538"/>
      <c r="L1" s="538"/>
      <c r="M1" s="538"/>
      <c r="N1" s="538"/>
      <c r="O1" s="538"/>
      <c r="P1" s="538"/>
      <c r="Q1" s="538"/>
      <c r="R1" s="538"/>
    </row>
    <row r="2" spans="1:33" s="169" customFormat="1" ht="26" customHeight="1" x14ac:dyDescent="0.2">
      <c r="B2" s="538" t="s">
        <v>634</v>
      </c>
      <c r="C2" s="538"/>
      <c r="D2" s="538"/>
      <c r="E2" s="538"/>
      <c r="F2" s="538"/>
      <c r="G2" s="538"/>
      <c r="H2" s="538"/>
      <c r="I2" s="538"/>
      <c r="J2" s="538"/>
      <c r="K2" s="538"/>
      <c r="L2" s="538"/>
      <c r="M2" s="538"/>
      <c r="N2" s="538"/>
      <c r="O2" s="538"/>
      <c r="P2" s="538"/>
      <c r="Q2" s="538"/>
      <c r="R2" s="538"/>
    </row>
    <row r="3" spans="1:33" ht="17.25" customHeight="1" x14ac:dyDescent="0.25">
      <c r="B3" s="161"/>
      <c r="C3" s="161"/>
      <c r="D3" s="162"/>
      <c r="E3" s="161"/>
      <c r="F3" s="162"/>
      <c r="G3" s="161"/>
      <c r="H3" s="162"/>
      <c r="I3" s="161"/>
      <c r="J3" s="162"/>
      <c r="K3" s="161"/>
      <c r="L3" s="161"/>
      <c r="M3" s="161"/>
      <c r="N3" s="161"/>
      <c r="O3" s="161"/>
      <c r="P3" s="161"/>
      <c r="Q3" s="161"/>
      <c r="R3" s="161"/>
    </row>
    <row r="4" spans="1:33" ht="23" customHeight="1" thickBot="1" x14ac:dyDescent="0.3">
      <c r="B4" s="164"/>
      <c r="C4" s="164" t="s">
        <v>600</v>
      </c>
      <c r="D4" s="162"/>
      <c r="E4" s="164"/>
      <c r="F4" s="163"/>
      <c r="G4" s="164"/>
      <c r="H4" s="163"/>
      <c r="I4" s="164"/>
      <c r="J4" s="163"/>
      <c r="K4" s="164"/>
      <c r="L4" s="164"/>
      <c r="M4" s="164"/>
      <c r="N4" s="164"/>
      <c r="O4" s="164"/>
      <c r="P4" s="164"/>
      <c r="Q4" s="164"/>
      <c r="R4" s="164"/>
    </row>
    <row r="5" spans="1:33" s="389" customFormat="1" ht="28.5" customHeight="1" thickTop="1" x14ac:dyDescent="0.15">
      <c r="B5" s="565" t="s">
        <v>379</v>
      </c>
      <c r="C5" s="557" t="s">
        <v>381</v>
      </c>
      <c r="D5" s="557" t="s">
        <v>380</v>
      </c>
      <c r="E5" s="557" t="s">
        <v>382</v>
      </c>
      <c r="F5" s="557" t="s">
        <v>589</v>
      </c>
      <c r="G5" s="557" t="s">
        <v>590</v>
      </c>
      <c r="H5" s="557"/>
      <c r="I5" s="557"/>
      <c r="J5" s="557" t="s">
        <v>591</v>
      </c>
      <c r="K5" s="557" t="s">
        <v>592</v>
      </c>
      <c r="L5" s="557"/>
      <c r="M5" s="557" t="s">
        <v>593</v>
      </c>
      <c r="N5" s="557" t="s">
        <v>594</v>
      </c>
      <c r="O5" s="557" t="s">
        <v>595</v>
      </c>
      <c r="P5" s="557" t="s">
        <v>388</v>
      </c>
      <c r="Q5" s="557" t="s">
        <v>389</v>
      </c>
      <c r="R5" s="562" t="s">
        <v>390</v>
      </c>
      <c r="T5" s="573" t="s">
        <v>395</v>
      </c>
      <c r="U5" s="573" t="s">
        <v>396</v>
      </c>
      <c r="V5" s="573" t="s">
        <v>397</v>
      </c>
      <c r="W5" s="571" t="s">
        <v>398</v>
      </c>
      <c r="X5" s="573" t="s">
        <v>399</v>
      </c>
      <c r="Y5" s="568" t="s">
        <v>400</v>
      </c>
      <c r="Z5" s="569"/>
      <c r="AA5" s="569"/>
      <c r="AB5" s="569"/>
      <c r="AC5" s="569"/>
      <c r="AD5" s="569"/>
      <c r="AE5" s="570"/>
      <c r="AF5" s="571" t="s">
        <v>401</v>
      </c>
      <c r="AG5" s="571" t="s">
        <v>402</v>
      </c>
    </row>
    <row r="6" spans="1:33" s="389" customFormat="1" ht="15" customHeight="1" x14ac:dyDescent="0.15">
      <c r="B6" s="566"/>
      <c r="C6" s="558"/>
      <c r="D6" s="558"/>
      <c r="E6" s="558"/>
      <c r="F6" s="558"/>
      <c r="G6" s="558" t="s">
        <v>596</v>
      </c>
      <c r="H6" s="558" t="s">
        <v>597</v>
      </c>
      <c r="I6" s="558" t="s">
        <v>598</v>
      </c>
      <c r="J6" s="558"/>
      <c r="K6" s="560" t="s">
        <v>599</v>
      </c>
      <c r="L6" s="560" t="s">
        <v>387</v>
      </c>
      <c r="M6" s="558"/>
      <c r="N6" s="558"/>
      <c r="O6" s="558"/>
      <c r="P6" s="558"/>
      <c r="Q6" s="558"/>
      <c r="R6" s="563"/>
      <c r="T6" s="574"/>
      <c r="U6" s="574"/>
      <c r="V6" s="574"/>
      <c r="W6" s="572"/>
      <c r="X6" s="574"/>
      <c r="Y6" s="374" t="s">
        <v>403</v>
      </c>
      <c r="Z6" s="374">
        <v>2014</v>
      </c>
      <c r="AA6" s="374">
        <v>2015</v>
      </c>
      <c r="AB6" s="374">
        <v>2016</v>
      </c>
      <c r="AC6" s="374">
        <v>2017</v>
      </c>
      <c r="AD6" s="374">
        <v>2018</v>
      </c>
      <c r="AE6" s="374">
        <v>2019</v>
      </c>
      <c r="AF6" s="572"/>
      <c r="AG6" s="572"/>
    </row>
    <row r="7" spans="1:33" s="389" customFormat="1" ht="15" thickBot="1" x14ac:dyDescent="0.2">
      <c r="B7" s="567"/>
      <c r="C7" s="559"/>
      <c r="D7" s="559"/>
      <c r="E7" s="559"/>
      <c r="F7" s="559"/>
      <c r="G7" s="559"/>
      <c r="H7" s="559"/>
      <c r="I7" s="559"/>
      <c r="J7" s="559"/>
      <c r="K7" s="561"/>
      <c r="L7" s="561"/>
      <c r="M7" s="559"/>
      <c r="N7" s="559"/>
      <c r="O7" s="559"/>
      <c r="P7" s="559"/>
      <c r="Q7" s="559"/>
      <c r="R7" s="564"/>
    </row>
    <row r="8" spans="1:33" s="389" customFormat="1" ht="15" thickTop="1" x14ac:dyDescent="0.15">
      <c r="A8" s="389" t="s">
        <v>371</v>
      </c>
      <c r="B8" s="454">
        <v>1</v>
      </c>
      <c r="C8" s="454">
        <v>2</v>
      </c>
      <c r="D8" s="455">
        <v>3</v>
      </c>
      <c r="E8" s="454">
        <v>4</v>
      </c>
      <c r="F8" s="454">
        <v>5</v>
      </c>
      <c r="G8" s="454">
        <v>6</v>
      </c>
      <c r="H8" s="454">
        <v>7</v>
      </c>
      <c r="I8" s="454">
        <v>8</v>
      </c>
      <c r="J8" s="454">
        <v>9</v>
      </c>
      <c r="K8" s="454">
        <v>10</v>
      </c>
      <c r="L8" s="454">
        <v>11</v>
      </c>
      <c r="M8" s="454">
        <v>12</v>
      </c>
      <c r="N8" s="454">
        <v>13</v>
      </c>
      <c r="O8" s="454">
        <v>14</v>
      </c>
      <c r="P8" s="454">
        <v>15</v>
      </c>
      <c r="Q8" s="454">
        <v>16</v>
      </c>
      <c r="R8" s="454">
        <v>17</v>
      </c>
      <c r="S8" s="389" t="s">
        <v>371</v>
      </c>
      <c r="T8" s="389" t="s">
        <v>371</v>
      </c>
      <c r="U8" s="389" t="s">
        <v>371</v>
      </c>
      <c r="V8" s="389" t="s">
        <v>371</v>
      </c>
      <c r="W8" s="389" t="s">
        <v>371</v>
      </c>
      <c r="X8" s="389" t="s">
        <v>371</v>
      </c>
      <c r="Y8" s="389" t="s">
        <v>371</v>
      </c>
      <c r="Z8" s="389" t="s">
        <v>371</v>
      </c>
      <c r="AA8" s="389" t="s">
        <v>371</v>
      </c>
      <c r="AB8" s="389" t="s">
        <v>371</v>
      </c>
      <c r="AC8" s="389" t="s">
        <v>371</v>
      </c>
      <c r="AD8" s="389" t="s">
        <v>371</v>
      </c>
      <c r="AE8" s="389" t="s">
        <v>371</v>
      </c>
      <c r="AF8" s="389" t="s">
        <v>371</v>
      </c>
      <c r="AG8" s="389" t="s">
        <v>371</v>
      </c>
    </row>
    <row r="9" spans="1:33" s="457" customFormat="1" ht="30" customHeight="1" x14ac:dyDescent="0.2">
      <c r="B9" s="390" t="s">
        <v>254</v>
      </c>
      <c r="C9" s="375" t="s">
        <v>635</v>
      </c>
      <c r="D9" s="182"/>
      <c r="E9" s="391"/>
      <c r="F9" s="182"/>
      <c r="G9" s="391"/>
      <c r="H9" s="182"/>
      <c r="I9" s="391"/>
      <c r="J9" s="182"/>
      <c r="K9" s="391"/>
      <c r="L9" s="391"/>
      <c r="M9" s="391"/>
      <c r="N9" s="391"/>
      <c r="O9" s="391"/>
      <c r="P9" s="391"/>
      <c r="Q9" s="181">
        <f>Q10+Q23</f>
        <v>1457782326.8137951</v>
      </c>
      <c r="R9" s="391"/>
      <c r="Y9" s="487">
        <f>Y10</f>
        <v>304690742.07255179</v>
      </c>
      <c r="Z9" s="487">
        <f t="shared" ref="Z9:AG9" si="0">Z10</f>
        <v>27402866.536275901</v>
      </c>
      <c r="AA9" s="487">
        <f t="shared" si="0"/>
        <v>27402866.536275901</v>
      </c>
      <c r="AB9" s="487">
        <f t="shared" si="0"/>
        <v>27402866.536275901</v>
      </c>
      <c r="AC9" s="487">
        <f t="shared" si="0"/>
        <v>27402866.536275905</v>
      </c>
      <c r="AD9" s="487">
        <f t="shared" si="0"/>
        <v>27402866.536275905</v>
      </c>
      <c r="AE9" s="487">
        <f t="shared" si="0"/>
        <v>27402866.536275905</v>
      </c>
      <c r="AF9" s="487">
        <f t="shared" si="0"/>
        <v>469107941.29020715</v>
      </c>
      <c r="AG9" s="487">
        <f t="shared" si="0"/>
        <v>988674385.52358782</v>
      </c>
    </row>
    <row r="10" spans="1:33" s="457" customFormat="1" ht="30" customHeight="1" x14ac:dyDescent="0.2">
      <c r="B10" s="390" t="s">
        <v>256</v>
      </c>
      <c r="C10" s="375" t="s">
        <v>636</v>
      </c>
      <c r="D10" s="182"/>
      <c r="E10" s="391"/>
      <c r="F10" s="182"/>
      <c r="G10" s="391"/>
      <c r="H10" s="182"/>
      <c r="I10" s="391"/>
      <c r="J10" s="182"/>
      <c r="K10" s="391"/>
      <c r="L10" s="391"/>
      <c r="M10" s="391"/>
      <c r="N10" s="391"/>
      <c r="O10" s="391"/>
      <c r="P10" s="391"/>
      <c r="Q10" s="377">
        <f>SUM(Q11:Q21)</f>
        <v>1457782326.8137951</v>
      </c>
      <c r="R10" s="391"/>
      <c r="Y10" s="487">
        <f>SUM(Y11:Y21)</f>
        <v>304690742.07255179</v>
      </c>
      <c r="Z10" s="487">
        <f t="shared" ref="Z10:AG10" si="1">SUM(Z11:Z21)</f>
        <v>27402866.536275901</v>
      </c>
      <c r="AA10" s="487">
        <f t="shared" si="1"/>
        <v>27402866.536275901</v>
      </c>
      <c r="AB10" s="487">
        <f t="shared" si="1"/>
        <v>27402866.536275901</v>
      </c>
      <c r="AC10" s="487">
        <f t="shared" si="1"/>
        <v>27402866.536275905</v>
      </c>
      <c r="AD10" s="487">
        <f t="shared" si="1"/>
        <v>27402866.536275905</v>
      </c>
      <c r="AE10" s="487">
        <f t="shared" si="1"/>
        <v>27402866.536275905</v>
      </c>
      <c r="AF10" s="487">
        <f t="shared" si="1"/>
        <v>469107941.29020715</v>
      </c>
      <c r="AG10" s="487">
        <f t="shared" si="1"/>
        <v>988674385.52358782</v>
      </c>
    </row>
    <row r="11" spans="1:33" s="169" customFormat="1" ht="28" customHeight="1" x14ac:dyDescent="0.2">
      <c r="B11" s="380">
        <v>1</v>
      </c>
      <c r="C11" s="378" t="s">
        <v>259</v>
      </c>
      <c r="D11" s="380" t="s">
        <v>353</v>
      </c>
      <c r="E11" s="379" t="s">
        <v>339</v>
      </c>
      <c r="F11" s="380"/>
      <c r="G11" s="378"/>
      <c r="H11" s="380" t="s">
        <v>262</v>
      </c>
      <c r="I11" s="380">
        <v>28</v>
      </c>
      <c r="J11" s="380"/>
      <c r="K11" s="380">
        <v>1982</v>
      </c>
      <c r="L11" s="380"/>
      <c r="M11" s="380">
        <v>28</v>
      </c>
      <c r="N11" s="380" t="s">
        <v>261</v>
      </c>
      <c r="O11" s="376" t="s">
        <v>354</v>
      </c>
      <c r="P11" s="380" t="s">
        <v>75</v>
      </c>
      <c r="Q11" s="381">
        <v>23842000</v>
      </c>
      <c r="R11" s="380" t="s">
        <v>151</v>
      </c>
      <c r="T11" s="382" t="str">
        <f>LEFT(D11,8)</f>
        <v>03.11.01</v>
      </c>
      <c r="U11" s="383" t="str">
        <f t="shared" ref="U11" si="2">VLOOKUP(T11,UE,3)</f>
        <v>Bangunan Gedung Tempat Kerja</v>
      </c>
      <c r="V11" s="383">
        <f t="shared" ref="V11" si="3">VLOOKUP(T11,UE,4,FALSE)</f>
        <v>50</v>
      </c>
      <c r="W11" s="185">
        <f>Q11/V11</f>
        <v>476840</v>
      </c>
      <c r="X11" s="384">
        <f>IF(2013-K11+1&gt;V11,V11,IF(2013-K11+1&lt;0,0,(2013-K11+1)))</f>
        <v>32</v>
      </c>
      <c r="Y11" s="385">
        <f>IF(X11&gt;V11,N11,W11*X11)</f>
        <v>15258880</v>
      </c>
      <c r="Z11" s="385">
        <f>IF(Q11=Y11,0,W11)</f>
        <v>476840</v>
      </c>
      <c r="AA11" s="385">
        <f>IF(Q11=Y11+Z11,0,W11)</f>
        <v>476840</v>
      </c>
      <c r="AB11" s="385">
        <f>IF(Q11=Y11+Z11+AA11,0,W11)</f>
        <v>476840</v>
      </c>
      <c r="AC11" s="386">
        <f>IF(Q11=Y11+Z11+AA11+AB11,0,W11)</f>
        <v>476840</v>
      </c>
      <c r="AD11" s="386">
        <f>IF(Q11=Y11+Z11+AA11+AB11+AC11,0,W11)</f>
        <v>476840</v>
      </c>
      <c r="AE11" s="386">
        <f>IF(Q11=Y11+Z11+AA11+AB11+AC11+AD11,0,W11)</f>
        <v>476840</v>
      </c>
      <c r="AF11" s="386">
        <f t="shared" ref="AF11" si="4">SUM(Y11:AE11)</f>
        <v>18119920</v>
      </c>
      <c r="AG11" s="185">
        <f>Q11-AF11</f>
        <v>5722080</v>
      </c>
    </row>
    <row r="12" spans="1:33" s="169" customFormat="1" ht="28" customHeight="1" x14ac:dyDescent="0.2">
      <c r="B12" s="380">
        <v>2</v>
      </c>
      <c r="C12" s="378" t="s">
        <v>265</v>
      </c>
      <c r="D12" s="380" t="s">
        <v>353</v>
      </c>
      <c r="E12" s="379" t="s">
        <v>339</v>
      </c>
      <c r="F12" s="380"/>
      <c r="G12" s="378"/>
      <c r="H12" s="380" t="s">
        <v>262</v>
      </c>
      <c r="I12" s="380">
        <v>446</v>
      </c>
      <c r="J12" s="380"/>
      <c r="K12" s="380">
        <v>2002</v>
      </c>
      <c r="L12" s="376"/>
      <c r="M12" s="380">
        <v>446</v>
      </c>
      <c r="N12" s="380" t="s">
        <v>261</v>
      </c>
      <c r="O12" s="376" t="s">
        <v>354</v>
      </c>
      <c r="P12" s="387" t="s">
        <v>75</v>
      </c>
      <c r="Q12" s="381">
        <v>1019380526.813795</v>
      </c>
      <c r="R12" s="388" t="s">
        <v>151</v>
      </c>
      <c r="T12" s="382" t="str">
        <f t="shared" ref="T12:T21" si="5">LEFT(D12,8)</f>
        <v>03.11.01</v>
      </c>
      <c r="U12" s="383" t="str">
        <f t="shared" ref="U12:U21" si="6">VLOOKUP(T12,UE,3)</f>
        <v>Bangunan Gedung Tempat Kerja</v>
      </c>
      <c r="V12" s="383">
        <f t="shared" ref="V12:V21" si="7">VLOOKUP(T12,UE,4,FALSE)</f>
        <v>50</v>
      </c>
      <c r="W12" s="185">
        <f t="shared" ref="W12:W21" si="8">Q12/V12</f>
        <v>20387610.536275901</v>
      </c>
      <c r="X12" s="384">
        <f t="shared" ref="X12:X21" si="9">IF(2013-K12+1&gt;V12,V12,IF(2013-K12+1&lt;0,0,(2013-K12+1)))</f>
        <v>12</v>
      </c>
      <c r="Y12" s="385">
        <f>SUM('PERHITUNGAN KIB C '!T8:T19)</f>
        <v>124908661.07255179</v>
      </c>
      <c r="Z12" s="385">
        <f>'PERHITUNGAN KIB C '!T20</f>
        <v>18634830.536275901</v>
      </c>
      <c r="AA12" s="385">
        <f>'PERHITUNGAN KIB C '!T21</f>
        <v>18634830.536275901</v>
      </c>
      <c r="AB12" s="385">
        <f>'PERHITUNGAN KIB C '!T22</f>
        <v>18634830.536275901</v>
      </c>
      <c r="AC12" s="386">
        <f>'PERHITUNGAN KIB C '!T23</f>
        <v>18634830.536275905</v>
      </c>
      <c r="AD12" s="386">
        <f>'PERHITUNGAN KIB C '!T24</f>
        <v>18634830.536275905</v>
      </c>
      <c r="AE12" s="386">
        <f>'PERHITUNGAN KIB C '!T25</f>
        <v>18634830.536275905</v>
      </c>
      <c r="AF12" s="386">
        <f t="shared" ref="AF12:AF21" si="10">SUM(Y12:AE12)</f>
        <v>236717644.29020715</v>
      </c>
      <c r="AG12" s="185">
        <f t="shared" ref="AG12:AG21" si="11">Q12-AF12</f>
        <v>782662882.52358782</v>
      </c>
    </row>
    <row r="13" spans="1:33" s="169" customFormat="1" ht="28" customHeight="1" x14ac:dyDescent="0.2">
      <c r="B13" s="380">
        <v>3</v>
      </c>
      <c r="C13" s="378" t="s">
        <v>267</v>
      </c>
      <c r="D13" s="380" t="s">
        <v>353</v>
      </c>
      <c r="E13" s="379" t="s">
        <v>339</v>
      </c>
      <c r="F13" s="380" t="s">
        <v>262</v>
      </c>
      <c r="G13" s="378"/>
      <c r="H13" s="380" t="s">
        <v>268</v>
      </c>
      <c r="I13" s="380">
        <v>42</v>
      </c>
      <c r="J13" s="380"/>
      <c r="K13" s="488" t="s">
        <v>364</v>
      </c>
      <c r="L13" s="376"/>
      <c r="M13" s="488">
        <v>42</v>
      </c>
      <c r="N13" s="380" t="s">
        <v>261</v>
      </c>
      <c r="O13" s="376" t="s">
        <v>354</v>
      </c>
      <c r="P13" s="380" t="s">
        <v>75</v>
      </c>
      <c r="Q13" s="381">
        <v>32583600</v>
      </c>
      <c r="R13" s="380" t="s">
        <v>151</v>
      </c>
      <c r="T13" s="382" t="str">
        <f t="shared" si="5"/>
        <v>03.11.01</v>
      </c>
      <c r="U13" s="383" t="str">
        <f t="shared" si="6"/>
        <v>Bangunan Gedung Tempat Kerja</v>
      </c>
      <c r="V13" s="383">
        <f t="shared" si="7"/>
        <v>50</v>
      </c>
      <c r="W13" s="185">
        <f t="shared" si="8"/>
        <v>651672</v>
      </c>
      <c r="X13" s="384">
        <f t="shared" si="9"/>
        <v>29</v>
      </c>
      <c r="Y13" s="385">
        <f t="shared" ref="Y13:Y21" si="12">IF(X13&gt;V13,N13,W13*X13)</f>
        <v>18898488</v>
      </c>
      <c r="Z13" s="385">
        <f t="shared" ref="Z13:Z21" si="13">IF(Q13=Y13,0,W13)</f>
        <v>651672</v>
      </c>
      <c r="AA13" s="385">
        <f t="shared" ref="AA13:AA21" si="14">IF(Q13=Y13+Z13,0,W13)</f>
        <v>651672</v>
      </c>
      <c r="AB13" s="385">
        <f t="shared" ref="AB13:AB21" si="15">IF(Q13=Y13+Z13+AA13,0,W13)</f>
        <v>651672</v>
      </c>
      <c r="AC13" s="386">
        <f t="shared" ref="AC13:AC21" si="16">IF(Q13=Y13+Z13+AA13+AB13,0,W13)</f>
        <v>651672</v>
      </c>
      <c r="AD13" s="386">
        <f t="shared" ref="AD13:AD21" si="17">IF(Q13=Y13+Z13+AA13+AB13+AC13,0,W13)</f>
        <v>651672</v>
      </c>
      <c r="AE13" s="386">
        <f t="shared" ref="AE13:AE21" si="18">IF(Q13=Y13+Z13+AA13+AB13+AC13+AD13,0,W13)</f>
        <v>651672</v>
      </c>
      <c r="AF13" s="386">
        <f t="shared" si="10"/>
        <v>22808520</v>
      </c>
      <c r="AG13" s="185">
        <f t="shared" si="11"/>
        <v>9775080</v>
      </c>
    </row>
    <row r="14" spans="1:33" s="169" customFormat="1" ht="28" customHeight="1" x14ac:dyDescent="0.2">
      <c r="B14" s="380">
        <v>4</v>
      </c>
      <c r="C14" s="378" t="s">
        <v>270</v>
      </c>
      <c r="D14" s="380" t="s">
        <v>353</v>
      </c>
      <c r="E14" s="379" t="s">
        <v>339</v>
      </c>
      <c r="F14" s="380" t="s">
        <v>262</v>
      </c>
      <c r="G14" s="378"/>
      <c r="H14" s="380" t="s">
        <v>268</v>
      </c>
      <c r="I14" s="380">
        <v>60</v>
      </c>
      <c r="J14" s="380"/>
      <c r="K14" s="380">
        <v>2002</v>
      </c>
      <c r="L14" s="376"/>
      <c r="M14" s="380">
        <v>60</v>
      </c>
      <c r="N14" s="380" t="s">
        <v>261</v>
      </c>
      <c r="O14" s="376" t="s">
        <v>354</v>
      </c>
      <c r="P14" s="380" t="s">
        <v>75</v>
      </c>
      <c r="Q14" s="381">
        <v>47160000</v>
      </c>
      <c r="R14" s="380" t="s">
        <v>151</v>
      </c>
      <c r="T14" s="382" t="str">
        <f t="shared" si="5"/>
        <v>03.11.01</v>
      </c>
      <c r="U14" s="383" t="str">
        <f t="shared" si="6"/>
        <v>Bangunan Gedung Tempat Kerja</v>
      </c>
      <c r="V14" s="383">
        <f t="shared" si="7"/>
        <v>50</v>
      </c>
      <c r="W14" s="185">
        <f t="shared" si="8"/>
        <v>943200</v>
      </c>
      <c r="X14" s="384">
        <f t="shared" si="9"/>
        <v>12</v>
      </c>
      <c r="Y14" s="385">
        <f t="shared" si="12"/>
        <v>11318400</v>
      </c>
      <c r="Z14" s="385">
        <f t="shared" si="13"/>
        <v>943200</v>
      </c>
      <c r="AA14" s="385">
        <f t="shared" si="14"/>
        <v>943200</v>
      </c>
      <c r="AB14" s="385">
        <f t="shared" si="15"/>
        <v>943200</v>
      </c>
      <c r="AC14" s="386">
        <f t="shared" si="16"/>
        <v>943200</v>
      </c>
      <c r="AD14" s="386">
        <f t="shared" si="17"/>
        <v>943200</v>
      </c>
      <c r="AE14" s="386">
        <f t="shared" si="18"/>
        <v>943200</v>
      </c>
      <c r="AF14" s="386">
        <f t="shared" si="10"/>
        <v>16977600</v>
      </c>
      <c r="AG14" s="185">
        <f t="shared" si="11"/>
        <v>30182400</v>
      </c>
    </row>
    <row r="15" spans="1:33" s="169" customFormat="1" ht="28" customHeight="1" x14ac:dyDescent="0.2">
      <c r="B15" s="380">
        <v>5</v>
      </c>
      <c r="C15" s="378" t="s">
        <v>272</v>
      </c>
      <c r="D15" s="380" t="s">
        <v>353</v>
      </c>
      <c r="E15" s="379" t="s">
        <v>339</v>
      </c>
      <c r="F15" s="380" t="s">
        <v>262</v>
      </c>
      <c r="G15" s="380" t="s">
        <v>633</v>
      </c>
      <c r="H15" s="380" t="s">
        <v>268</v>
      </c>
      <c r="I15" s="380">
        <v>24</v>
      </c>
      <c r="J15" s="380" t="s">
        <v>632</v>
      </c>
      <c r="K15" s="488" t="s">
        <v>365</v>
      </c>
      <c r="L15" s="376"/>
      <c r="M15" s="380">
        <v>24</v>
      </c>
      <c r="N15" s="380" t="s">
        <v>261</v>
      </c>
      <c r="O15" s="376" t="s">
        <v>354</v>
      </c>
      <c r="P15" s="380" t="s">
        <v>75</v>
      </c>
      <c r="Q15" s="381">
        <v>18619200</v>
      </c>
      <c r="R15" s="380" t="s">
        <v>151</v>
      </c>
      <c r="T15" s="382" t="str">
        <f t="shared" si="5"/>
        <v>03.11.01</v>
      </c>
      <c r="U15" s="383" t="str">
        <f t="shared" si="6"/>
        <v>Bangunan Gedung Tempat Kerja</v>
      </c>
      <c r="V15" s="383">
        <f t="shared" si="7"/>
        <v>50</v>
      </c>
      <c r="W15" s="185">
        <f t="shared" si="8"/>
        <v>372384</v>
      </c>
      <c r="X15" s="384">
        <f t="shared" si="9"/>
        <v>17</v>
      </c>
      <c r="Y15" s="385">
        <f t="shared" si="12"/>
        <v>6330528</v>
      </c>
      <c r="Z15" s="385">
        <f t="shared" si="13"/>
        <v>372384</v>
      </c>
      <c r="AA15" s="385">
        <f t="shared" si="14"/>
        <v>372384</v>
      </c>
      <c r="AB15" s="385">
        <f t="shared" si="15"/>
        <v>372384</v>
      </c>
      <c r="AC15" s="386">
        <f t="shared" si="16"/>
        <v>372384</v>
      </c>
      <c r="AD15" s="386">
        <f t="shared" si="17"/>
        <v>372384</v>
      </c>
      <c r="AE15" s="386">
        <f t="shared" si="18"/>
        <v>372384</v>
      </c>
      <c r="AF15" s="386">
        <f t="shared" si="10"/>
        <v>8564832</v>
      </c>
      <c r="AG15" s="185">
        <f t="shared" si="11"/>
        <v>10054368</v>
      </c>
    </row>
    <row r="16" spans="1:33" s="169" customFormat="1" ht="28" customHeight="1" x14ac:dyDescent="0.2">
      <c r="B16" s="380">
        <v>6</v>
      </c>
      <c r="C16" s="378" t="s">
        <v>276</v>
      </c>
      <c r="D16" s="380" t="s">
        <v>353</v>
      </c>
      <c r="E16" s="379" t="s">
        <v>339</v>
      </c>
      <c r="F16" s="380" t="s">
        <v>262</v>
      </c>
      <c r="G16" s="378"/>
      <c r="H16" s="380" t="s">
        <v>268</v>
      </c>
      <c r="I16" s="380">
        <v>120</v>
      </c>
      <c r="J16" s="380" t="s">
        <v>632</v>
      </c>
      <c r="K16" s="488" t="s">
        <v>366</v>
      </c>
      <c r="L16" s="376"/>
      <c r="M16" s="488">
        <v>120</v>
      </c>
      <c r="N16" s="380" t="s">
        <v>261</v>
      </c>
      <c r="O16" s="376" t="s">
        <v>354</v>
      </c>
      <c r="P16" s="380" t="s">
        <v>75</v>
      </c>
      <c r="Q16" s="381">
        <v>77580000</v>
      </c>
      <c r="R16" s="380" t="s">
        <v>151</v>
      </c>
      <c r="T16" s="382" t="str">
        <f t="shared" si="5"/>
        <v>03.11.01</v>
      </c>
      <c r="U16" s="383" t="str">
        <f t="shared" si="6"/>
        <v>Bangunan Gedung Tempat Kerja</v>
      </c>
      <c r="V16" s="383">
        <f t="shared" si="7"/>
        <v>50</v>
      </c>
      <c r="W16" s="185">
        <f t="shared" si="8"/>
        <v>1551600</v>
      </c>
      <c r="X16" s="384">
        <f t="shared" si="9"/>
        <v>18</v>
      </c>
      <c r="Y16" s="385">
        <f t="shared" si="12"/>
        <v>27928800</v>
      </c>
      <c r="Z16" s="385">
        <f t="shared" si="13"/>
        <v>1551600</v>
      </c>
      <c r="AA16" s="385">
        <f t="shared" si="14"/>
        <v>1551600</v>
      </c>
      <c r="AB16" s="385">
        <f t="shared" si="15"/>
        <v>1551600</v>
      </c>
      <c r="AC16" s="386">
        <f t="shared" si="16"/>
        <v>1551600</v>
      </c>
      <c r="AD16" s="386">
        <f t="shared" si="17"/>
        <v>1551600</v>
      </c>
      <c r="AE16" s="386">
        <f t="shared" si="18"/>
        <v>1551600</v>
      </c>
      <c r="AF16" s="386">
        <f t="shared" si="10"/>
        <v>37238400</v>
      </c>
      <c r="AG16" s="185">
        <f t="shared" si="11"/>
        <v>40341600</v>
      </c>
    </row>
    <row r="17" spans="2:33" s="169" customFormat="1" ht="28" customHeight="1" x14ac:dyDescent="0.2">
      <c r="B17" s="380">
        <v>7</v>
      </c>
      <c r="C17" s="378" t="s">
        <v>630</v>
      </c>
      <c r="D17" s="380" t="s">
        <v>353</v>
      </c>
      <c r="E17" s="379" t="s">
        <v>339</v>
      </c>
      <c r="F17" s="380" t="s">
        <v>262</v>
      </c>
      <c r="G17" s="378"/>
      <c r="H17" s="380" t="s">
        <v>268</v>
      </c>
      <c r="I17" s="380">
        <v>48</v>
      </c>
      <c r="J17" s="380" t="s">
        <v>632</v>
      </c>
      <c r="K17" s="488" t="s">
        <v>364</v>
      </c>
      <c r="L17" s="376"/>
      <c r="M17" s="488">
        <v>48</v>
      </c>
      <c r="N17" s="380" t="s">
        <v>261</v>
      </c>
      <c r="O17" s="376" t="s">
        <v>354</v>
      </c>
      <c r="P17" s="380" t="s">
        <v>75</v>
      </c>
      <c r="Q17" s="381">
        <v>40341600</v>
      </c>
      <c r="R17" s="380" t="s">
        <v>151</v>
      </c>
      <c r="T17" s="382" t="str">
        <f t="shared" si="5"/>
        <v>03.11.01</v>
      </c>
      <c r="U17" s="383" t="str">
        <f t="shared" si="6"/>
        <v>Bangunan Gedung Tempat Kerja</v>
      </c>
      <c r="V17" s="383">
        <f t="shared" si="7"/>
        <v>50</v>
      </c>
      <c r="W17" s="185">
        <f t="shared" si="8"/>
        <v>806832</v>
      </c>
      <c r="X17" s="384">
        <f t="shared" si="9"/>
        <v>29</v>
      </c>
      <c r="Y17" s="385">
        <f t="shared" si="12"/>
        <v>23398128</v>
      </c>
      <c r="Z17" s="385">
        <f t="shared" si="13"/>
        <v>806832</v>
      </c>
      <c r="AA17" s="385">
        <f t="shared" si="14"/>
        <v>806832</v>
      </c>
      <c r="AB17" s="385">
        <f t="shared" si="15"/>
        <v>806832</v>
      </c>
      <c r="AC17" s="386">
        <f t="shared" si="16"/>
        <v>806832</v>
      </c>
      <c r="AD17" s="386">
        <f t="shared" si="17"/>
        <v>806832</v>
      </c>
      <c r="AE17" s="386">
        <f t="shared" si="18"/>
        <v>806832</v>
      </c>
      <c r="AF17" s="386">
        <f t="shared" si="10"/>
        <v>28239120</v>
      </c>
      <c r="AG17" s="185">
        <f t="shared" si="11"/>
        <v>12102480</v>
      </c>
    </row>
    <row r="18" spans="2:33" s="169" customFormat="1" ht="28" customHeight="1" x14ac:dyDescent="0.2">
      <c r="B18" s="380">
        <v>8</v>
      </c>
      <c r="C18" s="378" t="s">
        <v>631</v>
      </c>
      <c r="D18" s="380" t="s">
        <v>353</v>
      </c>
      <c r="E18" s="379" t="s">
        <v>339</v>
      </c>
      <c r="F18" s="380" t="s">
        <v>262</v>
      </c>
      <c r="G18" s="378"/>
      <c r="H18" s="380" t="s">
        <v>268</v>
      </c>
      <c r="I18" s="380">
        <v>42</v>
      </c>
      <c r="J18" s="380" t="s">
        <v>632</v>
      </c>
      <c r="K18" s="488" t="s">
        <v>364</v>
      </c>
      <c r="L18" s="376"/>
      <c r="M18" s="488">
        <v>42</v>
      </c>
      <c r="N18" s="376" t="s">
        <v>261</v>
      </c>
      <c r="O18" s="376" t="s">
        <v>354</v>
      </c>
      <c r="P18" s="380" t="s">
        <v>75</v>
      </c>
      <c r="Q18" s="381">
        <v>35298900</v>
      </c>
      <c r="R18" s="380" t="s">
        <v>151</v>
      </c>
      <c r="T18" s="382" t="str">
        <f t="shared" si="5"/>
        <v>03.11.01</v>
      </c>
      <c r="U18" s="383" t="str">
        <f t="shared" si="6"/>
        <v>Bangunan Gedung Tempat Kerja</v>
      </c>
      <c r="V18" s="383">
        <f t="shared" si="7"/>
        <v>50</v>
      </c>
      <c r="W18" s="185">
        <f t="shared" si="8"/>
        <v>705978</v>
      </c>
      <c r="X18" s="384">
        <f t="shared" si="9"/>
        <v>29</v>
      </c>
      <c r="Y18" s="385">
        <f t="shared" si="12"/>
        <v>20473362</v>
      </c>
      <c r="Z18" s="385">
        <f t="shared" si="13"/>
        <v>705978</v>
      </c>
      <c r="AA18" s="385">
        <f t="shared" si="14"/>
        <v>705978</v>
      </c>
      <c r="AB18" s="385">
        <f t="shared" si="15"/>
        <v>705978</v>
      </c>
      <c r="AC18" s="386">
        <f t="shared" si="16"/>
        <v>705978</v>
      </c>
      <c r="AD18" s="386">
        <f t="shared" si="17"/>
        <v>705978</v>
      </c>
      <c r="AE18" s="386">
        <f t="shared" si="18"/>
        <v>705978</v>
      </c>
      <c r="AF18" s="386">
        <f t="shared" si="10"/>
        <v>24709230</v>
      </c>
      <c r="AG18" s="185">
        <f t="shared" si="11"/>
        <v>10589670</v>
      </c>
    </row>
    <row r="19" spans="2:33" s="169" customFormat="1" ht="28" customHeight="1" x14ac:dyDescent="0.2">
      <c r="B19" s="380">
        <v>9</v>
      </c>
      <c r="C19" s="378" t="s">
        <v>282</v>
      </c>
      <c r="D19" s="380" t="s">
        <v>353</v>
      </c>
      <c r="E19" s="379" t="s">
        <v>339</v>
      </c>
      <c r="F19" s="380" t="s">
        <v>262</v>
      </c>
      <c r="G19" s="378"/>
      <c r="H19" s="380" t="s">
        <v>268</v>
      </c>
      <c r="I19" s="380">
        <v>35</v>
      </c>
      <c r="J19" s="380" t="s">
        <v>632</v>
      </c>
      <c r="K19" s="488" t="s">
        <v>367</v>
      </c>
      <c r="L19" s="376"/>
      <c r="M19" s="488">
        <v>35</v>
      </c>
      <c r="N19" s="376" t="s">
        <v>261</v>
      </c>
      <c r="O19" s="376" t="s">
        <v>354</v>
      </c>
      <c r="P19" s="380" t="s">
        <v>75</v>
      </c>
      <c r="Q19" s="381">
        <v>29415750</v>
      </c>
      <c r="R19" s="380" t="s">
        <v>151</v>
      </c>
      <c r="T19" s="382" t="str">
        <f t="shared" si="5"/>
        <v>03.11.01</v>
      </c>
      <c r="U19" s="383" t="str">
        <f t="shared" si="6"/>
        <v>Bangunan Gedung Tempat Kerja</v>
      </c>
      <c r="V19" s="383">
        <f t="shared" si="7"/>
        <v>50</v>
      </c>
      <c r="W19" s="185">
        <f t="shared" si="8"/>
        <v>588315</v>
      </c>
      <c r="X19" s="384">
        <f t="shared" si="9"/>
        <v>24</v>
      </c>
      <c r="Y19" s="385">
        <f t="shared" si="12"/>
        <v>14119560</v>
      </c>
      <c r="Z19" s="385">
        <f t="shared" si="13"/>
        <v>588315</v>
      </c>
      <c r="AA19" s="385">
        <f t="shared" si="14"/>
        <v>588315</v>
      </c>
      <c r="AB19" s="385">
        <f t="shared" si="15"/>
        <v>588315</v>
      </c>
      <c r="AC19" s="386">
        <f t="shared" si="16"/>
        <v>588315</v>
      </c>
      <c r="AD19" s="386">
        <f t="shared" si="17"/>
        <v>588315</v>
      </c>
      <c r="AE19" s="386">
        <f t="shared" si="18"/>
        <v>588315</v>
      </c>
      <c r="AF19" s="386">
        <f t="shared" si="10"/>
        <v>17649450</v>
      </c>
      <c r="AG19" s="185">
        <f t="shared" si="11"/>
        <v>11766300</v>
      </c>
    </row>
    <row r="20" spans="2:33" s="169" customFormat="1" ht="28" customHeight="1" x14ac:dyDescent="0.2">
      <c r="B20" s="380">
        <v>10</v>
      </c>
      <c r="C20" s="378" t="s">
        <v>284</v>
      </c>
      <c r="D20" s="380" t="s">
        <v>353</v>
      </c>
      <c r="E20" s="379" t="s">
        <v>339</v>
      </c>
      <c r="F20" s="380" t="s">
        <v>262</v>
      </c>
      <c r="G20" s="378"/>
      <c r="H20" s="380" t="s">
        <v>268</v>
      </c>
      <c r="I20" s="380">
        <v>35</v>
      </c>
      <c r="J20" s="380" t="s">
        <v>632</v>
      </c>
      <c r="K20" s="488" t="s">
        <v>364</v>
      </c>
      <c r="L20" s="376"/>
      <c r="M20" s="488">
        <v>35</v>
      </c>
      <c r="N20" s="376" t="s">
        <v>261</v>
      </c>
      <c r="O20" s="376" t="s">
        <v>354</v>
      </c>
      <c r="P20" s="380" t="s">
        <v>75</v>
      </c>
      <c r="Q20" s="381">
        <v>29415750</v>
      </c>
      <c r="R20" s="380" t="s">
        <v>151</v>
      </c>
      <c r="T20" s="382" t="str">
        <f t="shared" si="5"/>
        <v>03.11.01</v>
      </c>
      <c r="U20" s="383" t="str">
        <f t="shared" si="6"/>
        <v>Bangunan Gedung Tempat Kerja</v>
      </c>
      <c r="V20" s="383">
        <f t="shared" si="7"/>
        <v>50</v>
      </c>
      <c r="W20" s="185">
        <f t="shared" si="8"/>
        <v>588315</v>
      </c>
      <c r="X20" s="384">
        <f t="shared" si="9"/>
        <v>29</v>
      </c>
      <c r="Y20" s="385">
        <f t="shared" si="12"/>
        <v>17061135</v>
      </c>
      <c r="Z20" s="385">
        <f t="shared" si="13"/>
        <v>588315</v>
      </c>
      <c r="AA20" s="385">
        <f t="shared" si="14"/>
        <v>588315</v>
      </c>
      <c r="AB20" s="385">
        <f t="shared" si="15"/>
        <v>588315</v>
      </c>
      <c r="AC20" s="386">
        <f t="shared" si="16"/>
        <v>588315</v>
      </c>
      <c r="AD20" s="386">
        <f t="shared" si="17"/>
        <v>588315</v>
      </c>
      <c r="AE20" s="386">
        <f t="shared" si="18"/>
        <v>588315</v>
      </c>
      <c r="AF20" s="386">
        <f t="shared" si="10"/>
        <v>20591025</v>
      </c>
      <c r="AG20" s="185">
        <f t="shared" si="11"/>
        <v>8824725</v>
      </c>
    </row>
    <row r="21" spans="2:33" s="169" customFormat="1" ht="28" customHeight="1" x14ac:dyDescent="0.2">
      <c r="B21" s="380">
        <v>11</v>
      </c>
      <c r="C21" s="378" t="s">
        <v>286</v>
      </c>
      <c r="D21" s="380" t="s">
        <v>377</v>
      </c>
      <c r="E21" s="379" t="s">
        <v>339</v>
      </c>
      <c r="F21" s="380" t="s">
        <v>262</v>
      </c>
      <c r="G21" s="378"/>
      <c r="H21" s="380" t="s">
        <v>268</v>
      </c>
      <c r="I21" s="380">
        <v>106</v>
      </c>
      <c r="J21" s="380" t="s">
        <v>632</v>
      </c>
      <c r="K21" s="488" t="s">
        <v>368</v>
      </c>
      <c r="L21" s="376"/>
      <c r="M21" s="488">
        <v>106</v>
      </c>
      <c r="N21" s="376" t="s">
        <v>261</v>
      </c>
      <c r="O21" s="376" t="s">
        <v>354</v>
      </c>
      <c r="P21" s="380" t="s">
        <v>75</v>
      </c>
      <c r="Q21" s="381">
        <v>104145000</v>
      </c>
      <c r="R21" s="380" t="s">
        <v>151</v>
      </c>
      <c r="T21" s="382" t="str">
        <f t="shared" si="5"/>
        <v>03.11.02</v>
      </c>
      <c r="U21" s="383" t="str">
        <f t="shared" si="6"/>
        <v>Bangunan Gedung Tempat Tinggal</v>
      </c>
      <c r="V21" s="383">
        <f t="shared" si="7"/>
        <v>50</v>
      </c>
      <c r="W21" s="185">
        <f t="shared" si="8"/>
        <v>2082900</v>
      </c>
      <c r="X21" s="384">
        <f t="shared" si="9"/>
        <v>12</v>
      </c>
      <c r="Y21" s="385">
        <f t="shared" si="12"/>
        <v>24994800</v>
      </c>
      <c r="Z21" s="385">
        <f t="shared" si="13"/>
        <v>2082900</v>
      </c>
      <c r="AA21" s="385">
        <f t="shared" si="14"/>
        <v>2082900</v>
      </c>
      <c r="AB21" s="385">
        <f t="shared" si="15"/>
        <v>2082900</v>
      </c>
      <c r="AC21" s="386">
        <f t="shared" si="16"/>
        <v>2082900</v>
      </c>
      <c r="AD21" s="386">
        <f t="shared" si="17"/>
        <v>2082900</v>
      </c>
      <c r="AE21" s="386">
        <f t="shared" si="18"/>
        <v>2082900</v>
      </c>
      <c r="AF21" s="386">
        <f t="shared" si="10"/>
        <v>37492200</v>
      </c>
      <c r="AG21" s="185">
        <f t="shared" si="11"/>
        <v>66652800</v>
      </c>
    </row>
    <row r="22" spans="2:33" s="169" customFormat="1" ht="24" customHeight="1" x14ac:dyDescent="0.2">
      <c r="B22" s="378"/>
      <c r="C22" s="376"/>
      <c r="D22" s="380"/>
      <c r="E22" s="376"/>
      <c r="F22" s="380"/>
      <c r="G22" s="376"/>
      <c r="H22" s="380"/>
      <c r="I22" s="376"/>
      <c r="J22" s="380"/>
      <c r="K22" s="376"/>
      <c r="L22" s="376"/>
      <c r="M22" s="376"/>
      <c r="N22" s="376"/>
      <c r="O22" s="376"/>
      <c r="P22" s="376"/>
      <c r="Q22" s="376"/>
      <c r="R22" s="380"/>
    </row>
    <row r="23" spans="2:33" s="169" customFormat="1" ht="30" customHeight="1" x14ac:dyDescent="0.2">
      <c r="B23" s="390" t="s">
        <v>288</v>
      </c>
      <c r="C23" s="375" t="s">
        <v>629</v>
      </c>
      <c r="D23" s="179"/>
      <c r="E23" s="180"/>
      <c r="F23" s="380"/>
      <c r="G23" s="180"/>
      <c r="H23" s="179"/>
      <c r="I23" s="180"/>
      <c r="J23" s="380"/>
      <c r="K23" s="180"/>
      <c r="L23" s="180"/>
      <c r="M23" s="180"/>
      <c r="N23" s="180"/>
      <c r="O23" s="180"/>
      <c r="P23" s="180"/>
      <c r="Q23" s="180"/>
      <c r="R23" s="179"/>
    </row>
    <row r="24" spans="2:33" s="169" customFormat="1" ht="22" customHeight="1" x14ac:dyDescent="0.2">
      <c r="B24" s="167"/>
      <c r="C24" s="180"/>
      <c r="D24" s="179"/>
      <c r="E24" s="180"/>
      <c r="F24" s="179"/>
      <c r="G24" s="180"/>
      <c r="H24" s="179"/>
      <c r="I24" s="180"/>
      <c r="J24" s="179"/>
      <c r="K24" s="180"/>
      <c r="L24" s="180"/>
      <c r="M24" s="180"/>
      <c r="N24" s="180"/>
      <c r="O24" s="180"/>
      <c r="P24" s="180"/>
      <c r="Q24" s="180"/>
      <c r="R24" s="180"/>
    </row>
    <row r="26" spans="2:33" x14ac:dyDescent="0.15">
      <c r="D26" s="393"/>
      <c r="E26" s="166"/>
      <c r="F26" s="166"/>
      <c r="H26" s="396"/>
      <c r="J26" s="396"/>
      <c r="N26" s="166"/>
      <c r="O26" s="166"/>
      <c r="P26" s="166"/>
    </row>
    <row r="27" spans="2:33" x14ac:dyDescent="0.15">
      <c r="B27" s="493" t="s">
        <v>338</v>
      </c>
      <c r="C27" s="493"/>
      <c r="D27" s="493"/>
      <c r="E27" s="493"/>
      <c r="F27" s="493"/>
      <c r="G27" s="423"/>
      <c r="H27" s="423"/>
      <c r="I27" s="423"/>
      <c r="J27" s="423"/>
      <c r="K27" s="423"/>
      <c r="L27" s="423"/>
      <c r="M27" s="493" t="s">
        <v>378</v>
      </c>
      <c r="N27" s="493"/>
      <c r="O27" s="493"/>
      <c r="P27" s="493"/>
      <c r="Q27" s="493"/>
    </row>
    <row r="28" spans="2:33" x14ac:dyDescent="0.15">
      <c r="B28" s="493" t="s">
        <v>315</v>
      </c>
      <c r="C28" s="493"/>
      <c r="D28" s="493"/>
      <c r="E28" s="493"/>
      <c r="F28" s="493"/>
      <c r="G28" s="423"/>
      <c r="H28" s="423"/>
      <c r="I28" s="423"/>
      <c r="J28" s="423"/>
      <c r="K28" s="423"/>
      <c r="L28" s="423"/>
      <c r="M28" s="423"/>
      <c r="N28" s="169"/>
      <c r="O28" s="169"/>
      <c r="P28" s="169"/>
      <c r="Q28" s="169"/>
    </row>
    <row r="29" spans="2:33" x14ac:dyDescent="0.15">
      <c r="B29" s="532" t="s">
        <v>612</v>
      </c>
      <c r="C29" s="532"/>
      <c r="D29" s="532"/>
      <c r="E29" s="532"/>
      <c r="F29" s="532"/>
      <c r="G29" s="486"/>
      <c r="H29" s="486"/>
      <c r="I29" s="423"/>
      <c r="J29" s="423"/>
      <c r="K29" s="423"/>
      <c r="L29" s="423"/>
      <c r="M29" s="493" t="s">
        <v>613</v>
      </c>
      <c r="N29" s="493"/>
      <c r="O29" s="493"/>
      <c r="P29" s="493"/>
      <c r="Q29" s="493"/>
    </row>
    <row r="30" spans="2:33" x14ac:dyDescent="0.15">
      <c r="B30" s="423"/>
      <c r="C30" s="423"/>
      <c r="D30" s="423"/>
      <c r="E30" s="423"/>
      <c r="F30" s="423"/>
      <c r="G30" s="423"/>
      <c r="H30" s="389"/>
      <c r="I30" s="389"/>
      <c r="J30" s="389"/>
      <c r="K30" s="389"/>
      <c r="L30" s="389"/>
      <c r="M30" s="389"/>
      <c r="N30" s="169"/>
      <c r="O30" s="169"/>
      <c r="P30" s="169"/>
      <c r="Q30" s="169"/>
    </row>
    <row r="31" spans="2:33" x14ac:dyDescent="0.15">
      <c r="B31" s="389"/>
      <c r="C31" s="389"/>
      <c r="D31" s="389"/>
      <c r="E31" s="389"/>
      <c r="F31" s="389"/>
      <c r="G31" s="389"/>
      <c r="H31" s="389"/>
      <c r="I31" s="389"/>
      <c r="J31" s="389"/>
      <c r="K31" s="389"/>
      <c r="L31" s="389"/>
      <c r="M31" s="389"/>
      <c r="N31" s="169"/>
      <c r="O31" s="169"/>
      <c r="P31" s="169"/>
      <c r="Q31" s="169"/>
    </row>
    <row r="32" spans="2:33" x14ac:dyDescent="0.15">
      <c r="B32" s="389"/>
      <c r="C32" s="389"/>
      <c r="D32" s="389"/>
      <c r="E32" s="389"/>
      <c r="F32" s="389"/>
      <c r="G32" s="389"/>
      <c r="H32" s="389"/>
      <c r="I32" s="389"/>
      <c r="J32" s="389"/>
      <c r="K32" s="389"/>
      <c r="L32" s="389"/>
      <c r="M32" s="389"/>
      <c r="N32" s="169"/>
      <c r="O32" s="169"/>
      <c r="P32" s="169"/>
      <c r="Q32" s="169"/>
    </row>
    <row r="33" spans="2:17" x14ac:dyDescent="0.15">
      <c r="B33" s="389"/>
      <c r="C33" s="389"/>
      <c r="D33" s="423"/>
      <c r="E33" s="423"/>
      <c r="F33" s="389"/>
      <c r="G33" s="389"/>
      <c r="H33" s="389"/>
      <c r="I33" s="389"/>
      <c r="J33" s="389"/>
      <c r="K33" s="389"/>
      <c r="L33" s="423"/>
      <c r="M33" s="389"/>
      <c r="N33" s="183"/>
      <c r="O33" s="183"/>
      <c r="P33" s="183"/>
      <c r="Q33" s="183"/>
    </row>
    <row r="34" spans="2:17" x14ac:dyDescent="0.15">
      <c r="B34" s="497" t="s">
        <v>614</v>
      </c>
      <c r="C34" s="497"/>
      <c r="D34" s="497"/>
      <c r="E34" s="497"/>
      <c r="F34" s="497"/>
      <c r="G34" s="168"/>
      <c r="H34" s="168"/>
      <c r="I34" s="168"/>
      <c r="J34" s="168"/>
      <c r="K34" s="168"/>
      <c r="L34" s="168"/>
      <c r="M34" s="497" t="s">
        <v>336</v>
      </c>
      <c r="N34" s="497"/>
      <c r="O34" s="497"/>
      <c r="P34" s="497"/>
      <c r="Q34" s="497"/>
    </row>
    <row r="35" spans="2:17" x14ac:dyDescent="0.15">
      <c r="B35" s="493" t="s">
        <v>615</v>
      </c>
      <c r="C35" s="493"/>
      <c r="D35" s="493"/>
      <c r="E35" s="493"/>
      <c r="F35" s="493"/>
      <c r="G35" s="423"/>
      <c r="H35" s="423"/>
      <c r="I35" s="423"/>
      <c r="J35" s="423"/>
      <c r="K35" s="423"/>
      <c r="L35" s="423"/>
      <c r="M35" s="493" t="s">
        <v>337</v>
      </c>
      <c r="N35" s="493"/>
      <c r="O35" s="493"/>
      <c r="P35" s="493"/>
      <c r="Q35" s="493"/>
    </row>
    <row r="36" spans="2:17" x14ac:dyDescent="0.15">
      <c r="F36" s="160"/>
      <c r="H36" s="160"/>
      <c r="J36" s="160"/>
    </row>
  </sheetData>
  <autoFilter ref="A8:AG24" xr:uid="{00000000-0009-0000-0000-000005000000}"/>
  <mergeCells count="38">
    <mergeCell ref="Y5:AE5"/>
    <mergeCell ref="AF5:AF6"/>
    <mergeCell ref="AG5:AG6"/>
    <mergeCell ref="T5:T6"/>
    <mergeCell ref="U5:U6"/>
    <mergeCell ref="V5:V6"/>
    <mergeCell ref="W5:W6"/>
    <mergeCell ref="X5:X6"/>
    <mergeCell ref="R5:R7"/>
    <mergeCell ref="B1:R1"/>
    <mergeCell ref="B2:R2"/>
    <mergeCell ref="P5:P7"/>
    <mergeCell ref="Q5:Q7"/>
    <mergeCell ref="O5:O7"/>
    <mergeCell ref="B5:B7"/>
    <mergeCell ref="C5:C7"/>
    <mergeCell ref="D5:D7"/>
    <mergeCell ref="E5:E7"/>
    <mergeCell ref="F5:F7"/>
    <mergeCell ref="G5:I5"/>
    <mergeCell ref="G6:G7"/>
    <mergeCell ref="H6:H7"/>
    <mergeCell ref="I6:I7"/>
    <mergeCell ref="N5:N7"/>
    <mergeCell ref="J5:J7"/>
    <mergeCell ref="K5:L5"/>
    <mergeCell ref="K6:K7"/>
    <mergeCell ref="L6:L7"/>
    <mergeCell ref="M5:M7"/>
    <mergeCell ref="B35:F35"/>
    <mergeCell ref="M27:Q27"/>
    <mergeCell ref="M29:Q29"/>
    <mergeCell ref="M34:Q34"/>
    <mergeCell ref="M35:Q35"/>
    <mergeCell ref="B29:F29"/>
    <mergeCell ref="B34:F34"/>
    <mergeCell ref="B27:F27"/>
    <mergeCell ref="B28:F28"/>
  </mergeCells>
  <pageMargins left="1" right="0.75" top="1" bottom="1" header="0.75" footer="0.25"/>
  <pageSetup paperSize="5" scale="60" orientation="landscape"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2:BF135"/>
  <sheetViews>
    <sheetView topLeftCell="I7" zoomScale="86" zoomScaleNormal="86" workbookViewId="0">
      <selection activeCell="L9" sqref="L9"/>
    </sheetView>
  </sheetViews>
  <sheetFormatPr baseColWidth="10" defaultColWidth="9.1640625" defaultRowHeight="15" x14ac:dyDescent="0.2"/>
  <cols>
    <col min="1" max="1" width="9.1640625" style="199"/>
    <col min="2" max="2" width="34.83203125" style="199" customWidth="1"/>
    <col min="3" max="3" width="14.83203125" style="199" customWidth="1"/>
    <col min="4" max="5" width="9.1640625" style="199"/>
    <col min="6" max="6" width="18.33203125" style="199" customWidth="1"/>
    <col min="7" max="8" width="9.1640625" style="199"/>
    <col min="9" max="9" width="17" style="199" customWidth="1"/>
    <col min="10" max="10" width="9.1640625" style="199"/>
    <col min="11" max="11" width="16.33203125" style="199" customWidth="1"/>
    <col min="12" max="12" width="13.5" style="199" customWidth="1"/>
    <col min="13" max="13" width="14.5" style="199" customWidth="1"/>
    <col min="14" max="17" width="16.6640625" style="199" customWidth="1"/>
    <col min="18" max="18" width="11" style="199" customWidth="1"/>
    <col min="19" max="19" width="11.83203125" style="199" customWidth="1"/>
    <col min="20" max="20" width="17.5" style="199" customWidth="1"/>
    <col min="21" max="21" width="9.1640625" style="199"/>
    <col min="22" max="22" width="17.6640625" style="199" customWidth="1"/>
    <col min="23" max="23" width="9.1640625" style="199"/>
    <col min="24" max="24" width="5.5" style="199" customWidth="1"/>
    <col min="25" max="25" width="2.83203125" style="199" customWidth="1"/>
    <col min="26" max="26" width="21.1640625" style="199" customWidth="1"/>
    <col min="27" max="27" width="15" style="199" bestFit="1" customWidth="1"/>
    <col min="28" max="28" width="9.1640625" style="199"/>
    <col min="29" max="29" width="24.1640625" style="199" customWidth="1"/>
    <col min="30" max="16384" width="9.1640625" style="199"/>
  </cols>
  <sheetData>
    <row r="2" spans="1:58" x14ac:dyDescent="0.2">
      <c r="S2" s="200"/>
    </row>
    <row r="3" spans="1:58" x14ac:dyDescent="0.2">
      <c r="A3" s="201" t="s">
        <v>548</v>
      </c>
      <c r="B3" s="201" t="s">
        <v>548</v>
      </c>
      <c r="C3" s="201" t="s">
        <v>548</v>
      </c>
      <c r="D3" s="201" t="s">
        <v>548</v>
      </c>
      <c r="E3" s="201" t="s">
        <v>548</v>
      </c>
      <c r="F3" s="201" t="s">
        <v>548</v>
      </c>
      <c r="G3" s="201" t="s">
        <v>548</v>
      </c>
      <c r="H3" s="201" t="s">
        <v>548</v>
      </c>
      <c r="I3" s="201" t="s">
        <v>548</v>
      </c>
      <c r="J3" s="201" t="s">
        <v>548</v>
      </c>
      <c r="K3" s="201" t="s">
        <v>548</v>
      </c>
      <c r="L3" s="201" t="s">
        <v>548</v>
      </c>
      <c r="M3" s="201" t="s">
        <v>548</v>
      </c>
      <c r="N3" s="201" t="s">
        <v>548</v>
      </c>
      <c r="O3" s="201" t="s">
        <v>548</v>
      </c>
      <c r="P3" s="201" t="s">
        <v>548</v>
      </c>
      <c r="Q3" s="201" t="s">
        <v>548</v>
      </c>
      <c r="R3" s="201" t="s">
        <v>548</v>
      </c>
      <c r="S3" s="201" t="s">
        <v>548</v>
      </c>
      <c r="T3" s="201" t="s">
        <v>548</v>
      </c>
      <c r="U3" s="201" t="s">
        <v>548</v>
      </c>
      <c r="V3" s="201" t="s">
        <v>548</v>
      </c>
      <c r="W3" s="201" t="s">
        <v>548</v>
      </c>
    </row>
    <row r="4" spans="1:58" s="203" customFormat="1" ht="13.5" customHeight="1" x14ac:dyDescent="0.2">
      <c r="A4" s="575" t="s">
        <v>549</v>
      </c>
      <c r="B4" s="575"/>
      <c r="C4" s="575"/>
      <c r="D4" s="575"/>
      <c r="E4" s="202"/>
      <c r="H4" s="204"/>
      <c r="I4" s="205"/>
      <c r="J4" s="205"/>
      <c r="T4" s="206"/>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7"/>
      <c r="AV4" s="207"/>
      <c r="AW4" s="207"/>
      <c r="AX4" s="207"/>
      <c r="AY4" s="207"/>
      <c r="AZ4" s="207"/>
      <c r="BA4" s="207"/>
    </row>
    <row r="5" spans="1:58" s="215" customFormat="1" ht="13.5" customHeight="1" x14ac:dyDescent="0.2">
      <c r="A5" s="576" t="s">
        <v>53</v>
      </c>
      <c r="B5" s="576" t="s">
        <v>396</v>
      </c>
      <c r="C5" s="576" t="s">
        <v>3</v>
      </c>
      <c r="D5" s="576" t="s">
        <v>550</v>
      </c>
      <c r="E5" s="576"/>
      <c r="F5" s="577" t="s">
        <v>551</v>
      </c>
      <c r="G5" s="576" t="s">
        <v>552</v>
      </c>
      <c r="H5" s="576"/>
      <c r="I5" s="576" t="s">
        <v>553</v>
      </c>
      <c r="J5" s="585" t="s">
        <v>554</v>
      </c>
      <c r="K5" s="576" t="s">
        <v>555</v>
      </c>
      <c r="L5" s="576" t="s">
        <v>556</v>
      </c>
      <c r="M5" s="583" t="s">
        <v>557</v>
      </c>
      <c r="N5" s="576" t="s">
        <v>558</v>
      </c>
      <c r="O5" s="588" t="s">
        <v>559</v>
      </c>
      <c r="P5" s="589"/>
      <c r="Q5" s="208" t="s">
        <v>560</v>
      </c>
      <c r="R5" s="588" t="s">
        <v>561</v>
      </c>
      <c r="S5" s="590"/>
      <c r="T5" s="589"/>
      <c r="U5" s="578" t="s">
        <v>562</v>
      </c>
      <c r="V5" s="578"/>
      <c r="W5" s="579" t="s">
        <v>390</v>
      </c>
      <c r="X5" s="582"/>
      <c r="Y5" s="209"/>
      <c r="Z5" s="210"/>
      <c r="AA5" s="210"/>
      <c r="AB5" s="210"/>
      <c r="AC5" s="210"/>
      <c r="AD5" s="210"/>
      <c r="AE5" s="210"/>
      <c r="AF5" s="210"/>
      <c r="AG5" s="210"/>
      <c r="AH5" s="211"/>
      <c r="AI5" s="211"/>
      <c r="AJ5" s="211"/>
      <c r="AK5" s="211"/>
      <c r="AL5" s="212"/>
      <c r="AM5" s="211"/>
      <c r="AN5" s="211"/>
      <c r="AO5" s="210"/>
      <c r="AP5" s="211"/>
      <c r="AQ5" s="211"/>
      <c r="AR5" s="211"/>
      <c r="AS5" s="210"/>
      <c r="AT5" s="211"/>
      <c r="AU5" s="211"/>
      <c r="AV5" s="211"/>
      <c r="AW5" s="210"/>
      <c r="AX5" s="211"/>
      <c r="AY5" s="211"/>
      <c r="AZ5" s="211"/>
      <c r="BA5" s="213"/>
      <c r="BB5" s="214"/>
      <c r="BC5" s="214"/>
    </row>
    <row r="6" spans="1:58" s="215" customFormat="1" ht="16" x14ac:dyDescent="0.2">
      <c r="A6" s="576"/>
      <c r="B6" s="576"/>
      <c r="C6" s="576"/>
      <c r="D6" s="576"/>
      <c r="E6" s="576"/>
      <c r="F6" s="577"/>
      <c r="G6" s="576"/>
      <c r="H6" s="576"/>
      <c r="I6" s="576"/>
      <c r="J6" s="586"/>
      <c r="K6" s="576"/>
      <c r="L6" s="576"/>
      <c r="M6" s="584"/>
      <c r="N6" s="576"/>
      <c r="O6" s="579" t="s">
        <v>563</v>
      </c>
      <c r="P6" s="579" t="s">
        <v>564</v>
      </c>
      <c r="Q6" s="583" t="s">
        <v>551</v>
      </c>
      <c r="R6" s="583" t="s">
        <v>565</v>
      </c>
      <c r="S6" s="585" t="s">
        <v>566</v>
      </c>
      <c r="T6" s="583" t="s">
        <v>551</v>
      </c>
      <c r="U6" s="578"/>
      <c r="V6" s="578"/>
      <c r="W6" s="580"/>
      <c r="X6" s="582"/>
      <c r="Y6" s="209"/>
      <c r="Z6" s="210"/>
      <c r="AA6" s="210"/>
      <c r="AB6" s="210"/>
      <c r="AC6" s="210"/>
      <c r="AD6" s="210"/>
      <c r="AE6" s="210"/>
      <c r="AF6" s="210"/>
      <c r="AG6" s="210"/>
      <c r="AH6" s="211"/>
      <c r="AI6" s="211"/>
      <c r="AJ6" s="210"/>
      <c r="AK6" s="211"/>
      <c r="AL6" s="212"/>
      <c r="AM6" s="211"/>
      <c r="AN6" s="211"/>
      <c r="AO6" s="216"/>
      <c r="AP6" s="211"/>
      <c r="AQ6" s="211"/>
      <c r="AR6" s="211"/>
      <c r="AS6" s="216"/>
      <c r="AT6" s="211"/>
      <c r="AU6" s="211"/>
      <c r="AV6" s="211"/>
      <c r="AW6" s="216"/>
      <c r="AX6" s="211"/>
      <c r="AY6" s="211"/>
      <c r="AZ6" s="211"/>
      <c r="BA6" s="213"/>
      <c r="BB6" s="214"/>
      <c r="BC6" s="214"/>
    </row>
    <row r="7" spans="1:58" s="215" customFormat="1" ht="21.75" customHeight="1" x14ac:dyDescent="0.2">
      <c r="A7" s="576"/>
      <c r="B7" s="576"/>
      <c r="C7" s="576"/>
      <c r="D7" s="217" t="s">
        <v>38</v>
      </c>
      <c r="E7" s="218" t="s">
        <v>567</v>
      </c>
      <c r="F7" s="577"/>
      <c r="G7" s="219" t="s">
        <v>567</v>
      </c>
      <c r="H7" s="219" t="s">
        <v>568</v>
      </c>
      <c r="I7" s="576"/>
      <c r="J7" s="587"/>
      <c r="K7" s="220" t="s">
        <v>567</v>
      </c>
      <c r="L7" s="220" t="s">
        <v>567</v>
      </c>
      <c r="M7" s="219" t="s">
        <v>567</v>
      </c>
      <c r="N7" s="576"/>
      <c r="O7" s="581"/>
      <c r="P7" s="581"/>
      <c r="Q7" s="584"/>
      <c r="R7" s="584"/>
      <c r="S7" s="587"/>
      <c r="T7" s="584"/>
      <c r="U7" s="219" t="s">
        <v>569</v>
      </c>
      <c r="V7" s="219" t="s">
        <v>551</v>
      </c>
      <c r="W7" s="581"/>
      <c r="X7" s="221"/>
      <c r="Y7" s="221"/>
      <c r="Z7" s="210"/>
      <c r="AA7" s="210"/>
      <c r="AB7" s="210"/>
      <c r="AC7" s="210"/>
      <c r="AD7" s="210"/>
      <c r="AE7" s="210"/>
      <c r="AF7" s="210"/>
      <c r="AG7" s="210"/>
      <c r="AH7" s="211"/>
      <c r="AI7" s="216"/>
      <c r="AJ7" s="216"/>
      <c r="AK7" s="211"/>
      <c r="AL7" s="212"/>
      <c r="AM7" s="216"/>
      <c r="AN7" s="211"/>
      <c r="AO7" s="216"/>
      <c r="AP7" s="216"/>
      <c r="AQ7" s="211"/>
      <c r="AR7" s="211"/>
      <c r="AS7" s="216"/>
      <c r="AT7" s="216"/>
      <c r="AU7" s="211"/>
      <c r="AV7" s="211"/>
      <c r="AW7" s="216"/>
      <c r="AX7" s="216"/>
      <c r="AY7" s="211"/>
      <c r="AZ7" s="211"/>
      <c r="BA7" s="213"/>
      <c r="BB7" s="214"/>
      <c r="BC7" s="214"/>
    </row>
    <row r="8" spans="1:58" s="254" customFormat="1" ht="13.5" customHeight="1" x14ac:dyDescent="0.2">
      <c r="A8" s="591">
        <v>1</v>
      </c>
      <c r="B8" s="222" t="s">
        <v>570</v>
      </c>
      <c r="C8" s="223">
        <v>31101</v>
      </c>
      <c r="D8" s="224"/>
      <c r="E8" s="225">
        <v>2002</v>
      </c>
      <c r="F8" s="226">
        <v>438195000</v>
      </c>
      <c r="G8" s="227">
        <f>VLOOKUP(C8,'[19]umur ekonomis'!$A$1:$C$79,3)</f>
        <v>50</v>
      </c>
      <c r="H8" s="228"/>
      <c r="I8" s="229">
        <f>E8+M8-1</f>
        <v>2051</v>
      </c>
      <c r="J8" s="230"/>
      <c r="K8" s="227"/>
      <c r="L8" s="231">
        <f>IF(G8+K8&gt;$G8,$G8-G8,K8)</f>
        <v>0</v>
      </c>
      <c r="M8" s="232">
        <f>G8+L8</f>
        <v>50</v>
      </c>
      <c r="N8" s="229">
        <f>E8+M8-1</f>
        <v>2051</v>
      </c>
      <c r="O8" s="233">
        <f>F8</f>
        <v>438195000</v>
      </c>
      <c r="P8" s="234">
        <v>0</v>
      </c>
      <c r="Q8" s="235">
        <f>O8/M8</f>
        <v>8763900</v>
      </c>
      <c r="R8" s="236">
        <f t="shared" ref="R8:R25" si="0">E8</f>
        <v>2002</v>
      </c>
      <c r="S8" s="237">
        <v>1</v>
      </c>
      <c r="T8" s="238">
        <f t="shared" ref="T8:T25" si="1">Q8*S8</f>
        <v>8763900</v>
      </c>
      <c r="U8" s="229">
        <f>E8</f>
        <v>2002</v>
      </c>
      <c r="V8" s="239">
        <f>IF(OR(AND(ISBLANK(D8),ISBLANK(F8)),ISTEXT(D8),ISTEXT(F8)),"",F8-Q8)</f>
        <v>429431100</v>
      </c>
      <c r="W8" s="240"/>
      <c r="X8" s="241"/>
      <c r="Y8" s="241"/>
      <c r="Z8" s="242" t="s">
        <v>571</v>
      </c>
      <c r="AA8" s="243"/>
      <c r="AB8" s="243"/>
      <c r="AC8" s="244"/>
      <c r="AD8" s="245"/>
      <c r="AE8" s="245"/>
      <c r="AF8" s="245"/>
      <c r="AG8" s="245"/>
      <c r="AH8" s="246"/>
      <c r="AI8" s="241"/>
      <c r="AJ8" s="246"/>
      <c r="AK8" s="247"/>
      <c r="AL8" s="248"/>
      <c r="AM8" s="249"/>
      <c r="AN8" s="248"/>
      <c r="AO8" s="245"/>
      <c r="AP8" s="250"/>
      <c r="AQ8" s="241"/>
      <c r="AR8" s="241"/>
      <c r="AS8" s="245"/>
      <c r="AT8" s="250"/>
      <c r="AU8" s="241"/>
      <c r="AV8" s="251"/>
      <c r="AW8" s="245"/>
      <c r="AX8" s="250"/>
      <c r="AY8" s="241"/>
      <c r="AZ8" s="252"/>
      <c r="BA8" s="248"/>
      <c r="BB8" s="253"/>
      <c r="BC8" s="253"/>
      <c r="BF8" s="255"/>
    </row>
    <row r="9" spans="1:58" s="286" customFormat="1" ht="13.5" customHeight="1" x14ac:dyDescent="0.2">
      <c r="A9" s="591"/>
      <c r="B9" s="256"/>
      <c r="C9" s="257"/>
      <c r="D9" s="258"/>
      <c r="E9" s="259">
        <v>2003</v>
      </c>
      <c r="F9" s="260">
        <v>0</v>
      </c>
      <c r="G9" s="257">
        <f t="shared" ref="G9:G25" si="2">M8-(E9-E8)</f>
        <v>49</v>
      </c>
      <c r="H9" s="261"/>
      <c r="I9" s="262">
        <f t="shared" ref="I9:I25" si="3">E9+M9-1</f>
        <v>2051</v>
      </c>
      <c r="J9" s="263">
        <f>F9/$F$8</f>
        <v>0</v>
      </c>
      <c r="K9" s="264">
        <f>IF(J9=0%,0,IF(J9&lt;=25%,5,IF(J9&lt;=50%,10,IF(J9&lt;=75%,15,50))))</f>
        <v>0</v>
      </c>
      <c r="L9" s="265">
        <f>IF(OR(AND(ISBLANK(D9),ISBLANK(F9)),ISTEXT(D9),ISTEXT(F9)),"",IF(G9+K9&gt;$G$8,$G$8-G9,K9))</f>
        <v>0</v>
      </c>
      <c r="M9" s="266">
        <f>IF(OR(AND(ISBLANK(E9),ISBLANK(F9)),ISTEXT(E9),ISTEXT(F9)),"",G9+L9)</f>
        <v>49</v>
      </c>
      <c r="N9" s="262">
        <f t="shared" ref="N9:N25" si="4">E9+M9-1</f>
        <v>2051</v>
      </c>
      <c r="O9" s="267">
        <f t="shared" ref="O9:O25" si="5">V8</f>
        <v>429431100</v>
      </c>
      <c r="P9" s="268">
        <f t="shared" ref="P9:P25" si="6">O9+F9</f>
        <v>429431100</v>
      </c>
      <c r="Q9" s="235">
        <f>P9/M9</f>
        <v>8763900</v>
      </c>
      <c r="R9" s="269">
        <f t="shared" si="0"/>
        <v>2003</v>
      </c>
      <c r="S9" s="266">
        <f>R9-R8</f>
        <v>1</v>
      </c>
      <c r="T9" s="270">
        <f>Q9*S9</f>
        <v>8763900</v>
      </c>
      <c r="U9" s="257">
        <f t="shared" ref="U9:U25" si="7">E9</f>
        <v>2003</v>
      </c>
      <c r="V9" s="271">
        <f>IF(OR(AND(ISBLANK(D9),ISBLANK(F9)),ISTEXT(D9),ISTEXT(F9)),"",O9-T9)</f>
        <v>420667200</v>
      </c>
      <c r="W9" s="272"/>
      <c r="X9" s="273"/>
      <c r="Y9" s="241"/>
      <c r="Z9" s="274" t="s">
        <v>572</v>
      </c>
      <c r="AA9" s="275"/>
      <c r="AB9" s="275"/>
      <c r="AC9" s="276">
        <f>F35</f>
        <v>1019380526.813795</v>
      </c>
      <c r="AD9" s="275"/>
      <c r="AE9" s="275"/>
      <c r="AF9" s="275"/>
      <c r="AG9" s="275"/>
      <c r="AH9" s="277"/>
      <c r="AI9" s="278"/>
      <c r="AJ9" s="279"/>
      <c r="AK9" s="280"/>
      <c r="AL9" s="273"/>
      <c r="AM9" s="281"/>
      <c r="AN9" s="273"/>
      <c r="AO9" s="275"/>
      <c r="AP9" s="282"/>
      <c r="AQ9" s="278"/>
      <c r="AR9" s="278"/>
      <c r="AS9" s="275"/>
      <c r="AT9" s="282"/>
      <c r="AU9" s="278"/>
      <c r="AV9" s="283"/>
      <c r="AW9" s="275"/>
      <c r="AX9" s="282"/>
      <c r="AY9" s="278"/>
      <c r="AZ9" s="284"/>
      <c r="BA9" s="273"/>
      <c r="BB9" s="285"/>
      <c r="BC9" s="285"/>
      <c r="BF9" s="287"/>
    </row>
    <row r="10" spans="1:58" s="286" customFormat="1" ht="13.5" customHeight="1" x14ac:dyDescent="0.2">
      <c r="A10" s="591"/>
      <c r="B10" s="288"/>
      <c r="C10" s="289"/>
      <c r="D10" s="258"/>
      <c r="E10" s="259">
        <v>2004</v>
      </c>
      <c r="F10" s="260">
        <v>0</v>
      </c>
      <c r="G10" s="257">
        <f t="shared" si="2"/>
        <v>48</v>
      </c>
      <c r="H10" s="261"/>
      <c r="I10" s="262">
        <f t="shared" si="3"/>
        <v>2051</v>
      </c>
      <c r="J10" s="263">
        <f t="shared" ref="J10:J20" si="8">F10/$F$8</f>
        <v>0</v>
      </c>
      <c r="K10" s="264">
        <f t="shared" ref="K10:K34" si="9">IF(J10=0%,0,IF(J10&lt;=25%,5,IF(J10&lt;=50%,10,IF(J10&lt;=75%,15,50))))</f>
        <v>0</v>
      </c>
      <c r="L10" s="265">
        <f t="shared" ref="L10:L25" si="10">IF(OR(AND(ISBLANK(D10),ISBLANK(F10)),ISTEXT(D10),ISTEXT(F10)),"",IF(G10+K10&gt;$G$8,$G$8-G10,K10))</f>
        <v>0</v>
      </c>
      <c r="M10" s="266">
        <f t="shared" ref="M10:M34" si="11">IF(OR(AND(ISBLANK(D10),ISBLANK(F10)),ISTEXT(D10),ISTEXT(F10)),"",G10+L10)</f>
        <v>48</v>
      </c>
      <c r="N10" s="262">
        <f t="shared" si="4"/>
        <v>2051</v>
      </c>
      <c r="O10" s="267">
        <f t="shared" si="5"/>
        <v>420667200</v>
      </c>
      <c r="P10" s="268">
        <f t="shared" si="6"/>
        <v>420667200</v>
      </c>
      <c r="Q10" s="235">
        <f t="shared" ref="Q10:Q25" si="12">P10/M10</f>
        <v>8763900</v>
      </c>
      <c r="R10" s="269">
        <f t="shared" si="0"/>
        <v>2004</v>
      </c>
      <c r="S10" s="266">
        <f>R10-R9</f>
        <v>1</v>
      </c>
      <c r="T10" s="270">
        <f t="shared" si="1"/>
        <v>8763900</v>
      </c>
      <c r="U10" s="257">
        <f t="shared" si="7"/>
        <v>2004</v>
      </c>
      <c r="V10" s="271">
        <f t="shared" ref="V10:V24" si="13">IF(OR(AND(ISBLANK(D10),ISBLANK(P10)),ISTEXT(D10),ISTEXT(F10)),"",P10-T10)</f>
        <v>411903300</v>
      </c>
      <c r="W10" s="272"/>
      <c r="X10" s="278"/>
      <c r="Y10" s="241"/>
      <c r="Z10" s="274" t="s">
        <v>573</v>
      </c>
      <c r="AA10" s="290"/>
      <c r="AB10" s="290"/>
      <c r="AC10" s="291">
        <f>T35</f>
        <v>236717644.29020715</v>
      </c>
      <c r="AD10" s="290"/>
      <c r="AE10" s="290"/>
      <c r="AF10" s="290"/>
      <c r="AG10" s="290"/>
      <c r="AH10" s="277"/>
      <c r="AI10" s="278"/>
      <c r="AJ10" s="279"/>
      <c r="AK10" s="280"/>
      <c r="AL10" s="273"/>
      <c r="AM10" s="281"/>
      <c r="AN10" s="273"/>
      <c r="AO10" s="275"/>
      <c r="AP10" s="282"/>
      <c r="AQ10" s="278"/>
      <c r="AR10" s="278"/>
      <c r="AS10" s="275"/>
      <c r="AT10" s="282"/>
      <c r="AU10" s="278"/>
      <c r="AV10" s="283"/>
      <c r="AW10" s="275"/>
      <c r="AX10" s="282"/>
      <c r="AY10" s="278"/>
      <c r="AZ10" s="284"/>
      <c r="BA10" s="273"/>
      <c r="BB10" s="285"/>
      <c r="BC10" s="285"/>
      <c r="BF10" s="287"/>
    </row>
    <row r="11" spans="1:58" s="286" customFormat="1" ht="13.5" customHeight="1" x14ac:dyDescent="0.2">
      <c r="A11" s="591"/>
      <c r="B11" s="256"/>
      <c r="C11" s="257"/>
      <c r="D11" s="258"/>
      <c r="E11" s="259">
        <v>2005</v>
      </c>
      <c r="F11" s="260">
        <v>0</v>
      </c>
      <c r="G11" s="257">
        <f t="shared" si="2"/>
        <v>47</v>
      </c>
      <c r="H11" s="261"/>
      <c r="I11" s="262">
        <f t="shared" si="3"/>
        <v>2051</v>
      </c>
      <c r="J11" s="263">
        <f t="shared" si="8"/>
        <v>0</v>
      </c>
      <c r="K11" s="264">
        <f t="shared" si="9"/>
        <v>0</v>
      </c>
      <c r="L11" s="265">
        <f>IF(OR(AND(ISBLANK(D11),ISBLANK(F11)),ISTEXT(D11),ISTEXT(F11)),"",IF(G11+K11&gt;$G$8,$G$8-G11,K11))</f>
        <v>0</v>
      </c>
      <c r="M11" s="266">
        <f t="shared" si="11"/>
        <v>47</v>
      </c>
      <c r="N11" s="262">
        <f t="shared" si="4"/>
        <v>2051</v>
      </c>
      <c r="O11" s="267">
        <f t="shared" si="5"/>
        <v>411903300</v>
      </c>
      <c r="P11" s="268">
        <f t="shared" si="6"/>
        <v>411903300</v>
      </c>
      <c r="Q11" s="235">
        <f t="shared" si="12"/>
        <v>8763900</v>
      </c>
      <c r="R11" s="269">
        <f t="shared" si="0"/>
        <v>2005</v>
      </c>
      <c r="S11" s="266">
        <f>R11-R10</f>
        <v>1</v>
      </c>
      <c r="T11" s="270">
        <f t="shared" si="1"/>
        <v>8763900</v>
      </c>
      <c r="U11" s="257">
        <f t="shared" si="7"/>
        <v>2005</v>
      </c>
      <c r="V11" s="271">
        <f t="shared" si="13"/>
        <v>403139400</v>
      </c>
      <c r="W11" s="272"/>
      <c r="X11" s="278"/>
      <c r="Y11" s="241"/>
      <c r="Z11" s="292" t="s">
        <v>574</v>
      </c>
      <c r="AA11" s="275"/>
      <c r="AB11" s="275"/>
      <c r="AC11" s="293">
        <f>AC9-AC10</f>
        <v>782662882.52358782</v>
      </c>
      <c r="AD11" s="275"/>
      <c r="AE11" s="275"/>
      <c r="AF11" s="275"/>
      <c r="AG11" s="275"/>
      <c r="AH11" s="277"/>
      <c r="AI11" s="278"/>
      <c r="AJ11" s="279"/>
      <c r="AK11" s="280"/>
      <c r="AL11" s="273"/>
      <c r="AM11" s="281"/>
      <c r="AN11" s="273"/>
      <c r="AO11" s="275"/>
      <c r="AP11" s="282"/>
      <c r="AQ11" s="278"/>
      <c r="AR11" s="278"/>
      <c r="AS11" s="275"/>
      <c r="AT11" s="282"/>
      <c r="AU11" s="278"/>
      <c r="AV11" s="283"/>
      <c r="AW11" s="275"/>
      <c r="AX11" s="282"/>
      <c r="AY11" s="278"/>
      <c r="AZ11" s="284"/>
      <c r="BA11" s="273"/>
      <c r="BB11" s="285"/>
      <c r="BC11" s="285"/>
      <c r="BF11" s="287"/>
    </row>
    <row r="12" spans="1:58" s="286" customFormat="1" ht="13.5" customHeight="1" x14ac:dyDescent="0.2">
      <c r="A12" s="294"/>
      <c r="B12" s="256"/>
      <c r="C12" s="257"/>
      <c r="D12" s="258"/>
      <c r="E12" s="259">
        <v>2006</v>
      </c>
      <c r="F12" s="295">
        <v>0</v>
      </c>
      <c r="G12" s="257">
        <f>M11-(E12-E11)</f>
        <v>46</v>
      </c>
      <c r="H12" s="261"/>
      <c r="I12" s="262">
        <f t="shared" si="3"/>
        <v>2051</v>
      </c>
      <c r="J12" s="263">
        <f t="shared" si="8"/>
        <v>0</v>
      </c>
      <c r="K12" s="264">
        <f t="shared" si="9"/>
        <v>0</v>
      </c>
      <c r="L12" s="265">
        <f t="shared" si="10"/>
        <v>0</v>
      </c>
      <c r="M12" s="266">
        <f t="shared" si="11"/>
        <v>46</v>
      </c>
      <c r="N12" s="262">
        <f t="shared" si="4"/>
        <v>2051</v>
      </c>
      <c r="O12" s="267">
        <f t="shared" si="5"/>
        <v>403139400</v>
      </c>
      <c r="P12" s="268">
        <f t="shared" si="6"/>
        <v>403139400</v>
      </c>
      <c r="Q12" s="235">
        <f t="shared" si="12"/>
        <v>8763900</v>
      </c>
      <c r="R12" s="269">
        <f t="shared" si="0"/>
        <v>2006</v>
      </c>
      <c r="S12" s="266">
        <f t="shared" ref="S12:S25" si="14">R12-R11</f>
        <v>1</v>
      </c>
      <c r="T12" s="270">
        <f t="shared" si="1"/>
        <v>8763900</v>
      </c>
      <c r="U12" s="257">
        <f t="shared" si="7"/>
        <v>2006</v>
      </c>
      <c r="V12" s="271">
        <f t="shared" si="13"/>
        <v>394375500</v>
      </c>
      <c r="W12" s="272"/>
      <c r="X12" s="278"/>
      <c r="Y12" s="241"/>
      <c r="Z12" s="274" t="s">
        <v>575</v>
      </c>
      <c r="AA12" s="275"/>
      <c r="AB12" s="275"/>
      <c r="AC12" s="291">
        <f>AC11-V25</f>
        <v>0</v>
      </c>
      <c r="AD12" s="275"/>
      <c r="AE12" s="275"/>
      <c r="AF12" s="275"/>
      <c r="AG12" s="275"/>
      <c r="AH12" s="277"/>
      <c r="AI12" s="278"/>
      <c r="AJ12" s="279"/>
      <c r="AK12" s="280"/>
      <c r="AL12" s="273"/>
      <c r="AM12" s="281"/>
      <c r="AN12" s="273"/>
      <c r="AO12" s="275"/>
      <c r="AP12" s="282"/>
      <c r="AQ12" s="278"/>
      <c r="AR12" s="278"/>
      <c r="AS12" s="275"/>
      <c r="AT12" s="282"/>
      <c r="AU12" s="278"/>
      <c r="AV12" s="283"/>
      <c r="AW12" s="275"/>
      <c r="AX12" s="282"/>
      <c r="AY12" s="278"/>
      <c r="AZ12" s="284"/>
      <c r="BA12" s="273"/>
      <c r="BB12" s="285"/>
      <c r="BC12" s="285"/>
      <c r="BF12" s="287"/>
    </row>
    <row r="13" spans="1:58" s="286" customFormat="1" ht="13.5" customHeight="1" x14ac:dyDescent="0.2">
      <c r="A13" s="294"/>
      <c r="B13" s="296" t="s">
        <v>576</v>
      </c>
      <c r="C13" s="296" t="s">
        <v>576</v>
      </c>
      <c r="D13" s="258"/>
      <c r="E13" s="259">
        <v>2007</v>
      </c>
      <c r="F13" s="295">
        <v>0</v>
      </c>
      <c r="G13" s="257">
        <f t="shared" si="2"/>
        <v>45</v>
      </c>
      <c r="H13" s="261"/>
      <c r="I13" s="262">
        <f t="shared" si="3"/>
        <v>2051</v>
      </c>
      <c r="J13" s="263">
        <f t="shared" si="8"/>
        <v>0</v>
      </c>
      <c r="K13" s="264">
        <f t="shared" si="9"/>
        <v>0</v>
      </c>
      <c r="L13" s="265">
        <f t="shared" si="10"/>
        <v>0</v>
      </c>
      <c r="M13" s="266">
        <f t="shared" si="11"/>
        <v>45</v>
      </c>
      <c r="N13" s="262">
        <f t="shared" si="4"/>
        <v>2051</v>
      </c>
      <c r="O13" s="267">
        <f t="shared" si="5"/>
        <v>394375500</v>
      </c>
      <c r="P13" s="268">
        <f t="shared" si="6"/>
        <v>394375500</v>
      </c>
      <c r="Q13" s="235">
        <f t="shared" si="12"/>
        <v>8763900</v>
      </c>
      <c r="R13" s="269">
        <f t="shared" si="0"/>
        <v>2007</v>
      </c>
      <c r="S13" s="266">
        <f t="shared" si="14"/>
        <v>1</v>
      </c>
      <c r="T13" s="270">
        <f t="shared" si="1"/>
        <v>8763900</v>
      </c>
      <c r="U13" s="257">
        <f t="shared" si="7"/>
        <v>2007</v>
      </c>
      <c r="V13" s="271">
        <f t="shared" si="13"/>
        <v>385611600</v>
      </c>
      <c r="W13" s="272"/>
      <c r="X13" s="278"/>
      <c r="Y13" s="241"/>
      <c r="Z13" s="297"/>
      <c r="AA13" s="298"/>
      <c r="AB13" s="298"/>
      <c r="AC13" s="299"/>
      <c r="AD13" s="275"/>
      <c r="AE13" s="275"/>
      <c r="AF13" s="275"/>
      <c r="AG13" s="275"/>
      <c r="AH13" s="277"/>
      <c r="AI13" s="278"/>
      <c r="AJ13" s="279"/>
      <c r="AK13" s="280"/>
      <c r="AL13" s="273"/>
      <c r="AM13" s="281"/>
      <c r="AN13" s="273"/>
      <c r="AO13" s="275"/>
      <c r="AP13" s="282"/>
      <c r="AQ13" s="278"/>
      <c r="AR13" s="278"/>
      <c r="AS13" s="275"/>
      <c r="AT13" s="282"/>
      <c r="AU13" s="278"/>
      <c r="AV13" s="283"/>
      <c r="AW13" s="275"/>
      <c r="AX13" s="282"/>
      <c r="AY13" s="278"/>
      <c r="AZ13" s="284"/>
      <c r="BA13" s="273"/>
      <c r="BB13" s="285"/>
      <c r="BC13" s="285"/>
      <c r="BF13" s="287"/>
    </row>
    <row r="14" spans="1:58" s="286" customFormat="1" ht="13.5" customHeight="1" x14ac:dyDescent="0.2">
      <c r="A14" s="294"/>
      <c r="B14" s="256"/>
      <c r="C14" s="257"/>
      <c r="D14" s="258"/>
      <c r="E14" s="259">
        <v>2008</v>
      </c>
      <c r="F14" s="295">
        <v>0</v>
      </c>
      <c r="G14" s="257">
        <f t="shared" si="2"/>
        <v>44</v>
      </c>
      <c r="H14" s="261"/>
      <c r="I14" s="262">
        <f t="shared" si="3"/>
        <v>2051</v>
      </c>
      <c r="J14" s="263">
        <f t="shared" si="8"/>
        <v>0</v>
      </c>
      <c r="K14" s="264">
        <f t="shared" si="9"/>
        <v>0</v>
      </c>
      <c r="L14" s="265">
        <f t="shared" si="10"/>
        <v>0</v>
      </c>
      <c r="M14" s="266">
        <f t="shared" si="11"/>
        <v>44</v>
      </c>
      <c r="N14" s="262">
        <f t="shared" si="4"/>
        <v>2051</v>
      </c>
      <c r="O14" s="267">
        <f t="shared" si="5"/>
        <v>385611600</v>
      </c>
      <c r="P14" s="268">
        <f t="shared" si="6"/>
        <v>385611600</v>
      </c>
      <c r="Q14" s="235">
        <f t="shared" si="12"/>
        <v>8763900</v>
      </c>
      <c r="R14" s="269">
        <f t="shared" si="0"/>
        <v>2008</v>
      </c>
      <c r="S14" s="266">
        <f t="shared" si="14"/>
        <v>1</v>
      </c>
      <c r="T14" s="270">
        <f t="shared" si="1"/>
        <v>8763900</v>
      </c>
      <c r="U14" s="257">
        <f t="shared" si="7"/>
        <v>2008</v>
      </c>
      <c r="V14" s="271">
        <f t="shared" si="13"/>
        <v>376847700</v>
      </c>
      <c r="W14" s="272"/>
      <c r="X14" s="300"/>
      <c r="Y14" s="241"/>
      <c r="Z14" s="300"/>
      <c r="AA14" s="275"/>
      <c r="AB14" s="300"/>
      <c r="AC14" s="275"/>
      <c r="AD14" s="275"/>
      <c r="AE14" s="275"/>
      <c r="AF14" s="275"/>
      <c r="AG14" s="275"/>
      <c r="AH14" s="277"/>
      <c r="AI14" s="278"/>
      <c r="AJ14" s="279"/>
      <c r="AK14" s="280"/>
      <c r="AL14" s="273"/>
      <c r="AM14" s="281"/>
      <c r="AN14" s="273"/>
      <c r="AO14" s="275"/>
      <c r="AP14" s="282"/>
      <c r="AQ14" s="278"/>
      <c r="AR14" s="278"/>
      <c r="AS14" s="275"/>
      <c r="AT14" s="282"/>
      <c r="AU14" s="278"/>
      <c r="AV14" s="283"/>
      <c r="AW14" s="275"/>
      <c r="AX14" s="282"/>
      <c r="AY14" s="278"/>
      <c r="AZ14" s="284"/>
      <c r="BA14" s="273"/>
      <c r="BB14" s="285"/>
      <c r="BC14" s="285"/>
      <c r="BF14" s="287"/>
    </row>
    <row r="15" spans="1:58" s="286" customFormat="1" ht="13.5" customHeight="1" x14ac:dyDescent="0.2">
      <c r="A15" s="294"/>
      <c r="B15" s="256"/>
      <c r="C15" s="257"/>
      <c r="D15" s="258"/>
      <c r="E15" s="259">
        <v>2009</v>
      </c>
      <c r="F15" s="295">
        <v>0</v>
      </c>
      <c r="G15" s="257">
        <f t="shared" si="2"/>
        <v>43</v>
      </c>
      <c r="H15" s="261"/>
      <c r="I15" s="262">
        <f t="shared" si="3"/>
        <v>2051</v>
      </c>
      <c r="J15" s="263">
        <f t="shared" si="8"/>
        <v>0</v>
      </c>
      <c r="K15" s="264">
        <f t="shared" si="9"/>
        <v>0</v>
      </c>
      <c r="L15" s="265">
        <f t="shared" si="10"/>
        <v>0</v>
      </c>
      <c r="M15" s="266">
        <f t="shared" si="11"/>
        <v>43</v>
      </c>
      <c r="N15" s="262">
        <f t="shared" si="4"/>
        <v>2051</v>
      </c>
      <c r="O15" s="267">
        <f t="shared" si="5"/>
        <v>376847700</v>
      </c>
      <c r="P15" s="268">
        <f t="shared" si="6"/>
        <v>376847700</v>
      </c>
      <c r="Q15" s="235">
        <f t="shared" si="12"/>
        <v>8763900</v>
      </c>
      <c r="R15" s="269">
        <f t="shared" si="0"/>
        <v>2009</v>
      </c>
      <c r="S15" s="266">
        <f t="shared" si="14"/>
        <v>1</v>
      </c>
      <c r="T15" s="270">
        <f t="shared" si="1"/>
        <v>8763900</v>
      </c>
      <c r="U15" s="257">
        <f t="shared" si="7"/>
        <v>2009</v>
      </c>
      <c r="V15" s="271">
        <f t="shared" si="13"/>
        <v>368083800</v>
      </c>
      <c r="W15" s="272"/>
      <c r="X15" s="300"/>
      <c r="Y15" s="241"/>
      <c r="Z15" s="300">
        <f>+O9/G9</f>
        <v>8763900</v>
      </c>
      <c r="AA15" s="275"/>
      <c r="AB15" s="300"/>
      <c r="AC15" s="275"/>
      <c r="AD15" s="275"/>
      <c r="AE15" s="275"/>
      <c r="AF15" s="275"/>
      <c r="AG15" s="275"/>
      <c r="AH15" s="277"/>
      <c r="AI15" s="278"/>
      <c r="AJ15" s="279"/>
      <c r="AK15" s="280"/>
      <c r="AL15" s="273"/>
      <c r="AM15" s="281"/>
      <c r="AN15" s="273"/>
      <c r="AO15" s="275"/>
      <c r="AP15" s="282"/>
      <c r="AQ15" s="278"/>
      <c r="AR15" s="278"/>
      <c r="AS15" s="275"/>
      <c r="AT15" s="282"/>
      <c r="AU15" s="278"/>
      <c r="AV15" s="283"/>
      <c r="AW15" s="275"/>
      <c r="AX15" s="282"/>
      <c r="AY15" s="278"/>
      <c r="AZ15" s="284"/>
      <c r="BA15" s="273"/>
      <c r="BB15" s="285"/>
      <c r="BC15" s="285"/>
      <c r="BF15" s="287"/>
    </row>
    <row r="16" spans="1:58" s="286" customFormat="1" ht="13.5" customHeight="1" x14ac:dyDescent="0.2">
      <c r="A16" s="294"/>
      <c r="B16" s="256"/>
      <c r="C16" s="257"/>
      <c r="D16" s="258"/>
      <c r="E16" s="259">
        <v>2010</v>
      </c>
      <c r="F16" s="295">
        <v>0</v>
      </c>
      <c r="G16" s="257">
        <f t="shared" si="2"/>
        <v>42</v>
      </c>
      <c r="H16" s="261"/>
      <c r="I16" s="262">
        <f t="shared" si="3"/>
        <v>2051</v>
      </c>
      <c r="J16" s="263">
        <f t="shared" si="8"/>
        <v>0</v>
      </c>
      <c r="K16" s="264">
        <f t="shared" si="9"/>
        <v>0</v>
      </c>
      <c r="L16" s="265">
        <f t="shared" si="10"/>
        <v>0</v>
      </c>
      <c r="M16" s="266">
        <f t="shared" si="11"/>
        <v>42</v>
      </c>
      <c r="N16" s="262">
        <f t="shared" si="4"/>
        <v>2051</v>
      </c>
      <c r="O16" s="267">
        <f t="shared" si="5"/>
        <v>368083800</v>
      </c>
      <c r="P16" s="268">
        <f t="shared" si="6"/>
        <v>368083800</v>
      </c>
      <c r="Q16" s="235">
        <f t="shared" si="12"/>
        <v>8763900</v>
      </c>
      <c r="R16" s="269">
        <f t="shared" si="0"/>
        <v>2010</v>
      </c>
      <c r="S16" s="266">
        <f t="shared" si="14"/>
        <v>1</v>
      </c>
      <c r="T16" s="270">
        <f t="shared" si="1"/>
        <v>8763900</v>
      </c>
      <c r="U16" s="257">
        <f t="shared" si="7"/>
        <v>2010</v>
      </c>
      <c r="V16" s="271">
        <f t="shared" si="13"/>
        <v>359319900</v>
      </c>
      <c r="W16" s="272"/>
      <c r="X16" s="300"/>
      <c r="Y16" s="241"/>
      <c r="Z16" s="300">
        <f>+F8+F24</f>
        <v>438195000</v>
      </c>
      <c r="AA16" s="275"/>
      <c r="AB16" s="300"/>
      <c r="AC16" s="275"/>
      <c r="AD16" s="275"/>
      <c r="AE16" s="275"/>
      <c r="AF16" s="275"/>
      <c r="AG16" s="275"/>
      <c r="AH16" s="277"/>
      <c r="AI16" s="278"/>
      <c r="AJ16" s="279"/>
      <c r="AK16" s="280"/>
      <c r="AL16" s="273"/>
      <c r="AM16" s="281"/>
      <c r="AN16" s="273"/>
      <c r="AO16" s="275"/>
      <c r="AP16" s="282"/>
      <c r="AQ16" s="278"/>
      <c r="AR16" s="278"/>
      <c r="AS16" s="275"/>
      <c r="AT16" s="282"/>
      <c r="AU16" s="278"/>
      <c r="AV16" s="283"/>
      <c r="AW16" s="275"/>
      <c r="AX16" s="282"/>
      <c r="AY16" s="278"/>
      <c r="AZ16" s="284"/>
      <c r="BA16" s="273"/>
      <c r="BB16" s="285"/>
      <c r="BC16" s="285"/>
      <c r="BF16" s="287"/>
    </row>
    <row r="17" spans="1:58" s="286" customFormat="1" ht="13.5" customHeight="1" x14ac:dyDescent="0.2">
      <c r="A17" s="294"/>
      <c r="B17" s="256"/>
      <c r="C17" s="257"/>
      <c r="D17" s="258"/>
      <c r="E17" s="259">
        <v>2011</v>
      </c>
      <c r="F17" s="295">
        <v>0</v>
      </c>
      <c r="G17" s="257">
        <f t="shared" si="2"/>
        <v>41</v>
      </c>
      <c r="H17" s="261"/>
      <c r="I17" s="262">
        <f t="shared" si="3"/>
        <v>2051</v>
      </c>
      <c r="J17" s="263">
        <f t="shared" si="8"/>
        <v>0</v>
      </c>
      <c r="K17" s="264">
        <f t="shared" si="9"/>
        <v>0</v>
      </c>
      <c r="L17" s="265">
        <f t="shared" si="10"/>
        <v>0</v>
      </c>
      <c r="M17" s="266">
        <f t="shared" si="11"/>
        <v>41</v>
      </c>
      <c r="N17" s="262">
        <f t="shared" si="4"/>
        <v>2051</v>
      </c>
      <c r="O17" s="267">
        <f t="shared" si="5"/>
        <v>359319900</v>
      </c>
      <c r="P17" s="268">
        <f t="shared" si="6"/>
        <v>359319900</v>
      </c>
      <c r="Q17" s="235">
        <f t="shared" si="12"/>
        <v>8763900</v>
      </c>
      <c r="R17" s="269">
        <f t="shared" si="0"/>
        <v>2011</v>
      </c>
      <c r="S17" s="266">
        <f t="shared" si="14"/>
        <v>1</v>
      </c>
      <c r="T17" s="270">
        <f t="shared" si="1"/>
        <v>8763900</v>
      </c>
      <c r="U17" s="257">
        <f t="shared" si="7"/>
        <v>2011</v>
      </c>
      <c r="V17" s="271">
        <f t="shared" si="13"/>
        <v>350556000</v>
      </c>
      <c r="W17" s="272"/>
      <c r="X17" s="300"/>
      <c r="Y17" s="241"/>
      <c r="Z17" s="300"/>
      <c r="AA17" s="275"/>
      <c r="AB17" s="300"/>
      <c r="AC17" s="275"/>
      <c r="AD17" s="275"/>
      <c r="AE17" s="275"/>
      <c r="AF17" s="275"/>
      <c r="AG17" s="275"/>
      <c r="AH17" s="277"/>
      <c r="AI17" s="278"/>
      <c r="AJ17" s="279"/>
      <c r="AK17" s="280"/>
      <c r="AL17" s="273"/>
      <c r="AM17" s="281"/>
      <c r="AN17" s="273"/>
      <c r="AO17" s="275"/>
      <c r="AP17" s="282"/>
      <c r="AQ17" s="278"/>
      <c r="AR17" s="278"/>
      <c r="AS17" s="275"/>
      <c r="AT17" s="282"/>
      <c r="AU17" s="278"/>
      <c r="AV17" s="283"/>
      <c r="AW17" s="275"/>
      <c r="AX17" s="282"/>
      <c r="AY17" s="278"/>
      <c r="AZ17" s="284"/>
      <c r="BA17" s="273"/>
      <c r="BB17" s="285"/>
      <c r="BC17" s="285"/>
      <c r="BF17" s="287"/>
    </row>
    <row r="18" spans="1:58" s="286" customFormat="1" ht="13.5" customHeight="1" x14ac:dyDescent="0.2">
      <c r="A18" s="294"/>
      <c r="B18" s="301" t="s">
        <v>577</v>
      </c>
      <c r="C18" s="257"/>
      <c r="D18" s="258"/>
      <c r="E18" s="259">
        <v>2012</v>
      </c>
      <c r="F18" s="260">
        <v>581185526.81379497</v>
      </c>
      <c r="G18" s="257">
        <f t="shared" si="2"/>
        <v>40</v>
      </c>
      <c r="H18" s="261"/>
      <c r="I18" s="262">
        <f t="shared" si="3"/>
        <v>2061</v>
      </c>
      <c r="J18" s="263">
        <f t="shared" si="8"/>
        <v>1.3263171118196122</v>
      </c>
      <c r="K18" s="264">
        <f t="shared" si="9"/>
        <v>50</v>
      </c>
      <c r="L18" s="265">
        <f t="shared" si="10"/>
        <v>10</v>
      </c>
      <c r="M18" s="266">
        <f t="shared" si="11"/>
        <v>50</v>
      </c>
      <c r="N18" s="262">
        <f t="shared" si="4"/>
        <v>2061</v>
      </c>
      <c r="O18" s="267">
        <f t="shared" si="5"/>
        <v>350556000</v>
      </c>
      <c r="P18" s="268">
        <f t="shared" si="6"/>
        <v>931741526.81379497</v>
      </c>
      <c r="Q18" s="235">
        <f t="shared" si="12"/>
        <v>18634830.536275901</v>
      </c>
      <c r="R18" s="269">
        <f t="shared" si="0"/>
        <v>2012</v>
      </c>
      <c r="S18" s="266">
        <f t="shared" si="14"/>
        <v>1</v>
      </c>
      <c r="T18" s="270">
        <f t="shared" si="1"/>
        <v>18634830.536275901</v>
      </c>
      <c r="U18" s="257">
        <f t="shared" si="7"/>
        <v>2012</v>
      </c>
      <c r="V18" s="271">
        <f t="shared" si="13"/>
        <v>913106696.27751911</v>
      </c>
      <c r="W18" s="272"/>
      <c r="X18" s="300"/>
      <c r="Y18" s="241"/>
      <c r="Z18" s="300"/>
      <c r="AA18" s="275"/>
      <c r="AB18" s="300"/>
      <c r="AC18" s="275"/>
      <c r="AD18" s="275"/>
      <c r="AE18" s="275"/>
      <c r="AF18" s="275"/>
      <c r="AG18" s="275"/>
      <c r="AH18" s="277"/>
      <c r="AI18" s="278"/>
      <c r="AJ18" s="279"/>
      <c r="AK18" s="280"/>
      <c r="AL18" s="273"/>
      <c r="AM18" s="281"/>
      <c r="AN18" s="273"/>
      <c r="AO18" s="275"/>
      <c r="AP18" s="282"/>
      <c r="AQ18" s="278"/>
      <c r="AR18" s="278"/>
      <c r="AS18" s="275"/>
      <c r="AT18" s="282"/>
      <c r="AU18" s="278"/>
      <c r="AV18" s="283"/>
      <c r="AW18" s="275"/>
      <c r="AX18" s="282"/>
      <c r="AY18" s="278"/>
      <c r="AZ18" s="284"/>
      <c r="BA18" s="273"/>
      <c r="BB18" s="285"/>
      <c r="BC18" s="285"/>
      <c r="BF18" s="287"/>
    </row>
    <row r="19" spans="1:58" s="286" customFormat="1" ht="13.5" customHeight="1" x14ac:dyDescent="0.2">
      <c r="A19" s="294"/>
      <c r="B19" s="256"/>
      <c r="C19" s="257"/>
      <c r="D19" s="258"/>
      <c r="E19" s="259">
        <v>2013</v>
      </c>
      <c r="F19" s="295">
        <v>0</v>
      </c>
      <c r="G19" s="257">
        <f t="shared" si="2"/>
        <v>49</v>
      </c>
      <c r="H19" s="261"/>
      <c r="I19" s="262">
        <f t="shared" si="3"/>
        <v>2061</v>
      </c>
      <c r="J19" s="263">
        <f t="shared" si="8"/>
        <v>0</v>
      </c>
      <c r="K19" s="264">
        <f t="shared" si="9"/>
        <v>0</v>
      </c>
      <c r="L19" s="265">
        <f t="shared" si="10"/>
        <v>0</v>
      </c>
      <c r="M19" s="266">
        <f t="shared" si="11"/>
        <v>49</v>
      </c>
      <c r="N19" s="262">
        <f t="shared" si="4"/>
        <v>2061</v>
      </c>
      <c r="O19" s="267">
        <f t="shared" si="5"/>
        <v>913106696.27751911</v>
      </c>
      <c r="P19" s="268">
        <f t="shared" si="6"/>
        <v>913106696.27751911</v>
      </c>
      <c r="Q19" s="235">
        <f t="shared" si="12"/>
        <v>18634830.536275901</v>
      </c>
      <c r="R19" s="269">
        <f t="shared" si="0"/>
        <v>2013</v>
      </c>
      <c r="S19" s="266">
        <f t="shared" si="14"/>
        <v>1</v>
      </c>
      <c r="T19" s="270">
        <f t="shared" si="1"/>
        <v>18634830.536275901</v>
      </c>
      <c r="U19" s="257">
        <f t="shared" si="7"/>
        <v>2013</v>
      </c>
      <c r="V19" s="271">
        <f t="shared" si="13"/>
        <v>894471865.74124324</v>
      </c>
      <c r="W19" s="272"/>
      <c r="X19" s="300"/>
      <c r="Y19" s="241"/>
      <c r="Z19" s="300"/>
      <c r="AA19" s="275"/>
      <c r="AB19" s="300"/>
      <c r="AC19" s="275"/>
      <c r="AD19" s="275"/>
      <c r="AE19" s="275"/>
      <c r="AF19" s="275"/>
      <c r="AG19" s="275"/>
      <c r="AH19" s="277"/>
      <c r="AI19" s="278"/>
      <c r="AJ19" s="279"/>
      <c r="AK19" s="280"/>
      <c r="AL19" s="273"/>
      <c r="AM19" s="281"/>
      <c r="AN19" s="273"/>
      <c r="AO19" s="275"/>
      <c r="AP19" s="282"/>
      <c r="AQ19" s="278"/>
      <c r="AR19" s="278"/>
      <c r="AS19" s="275"/>
      <c r="AT19" s="282"/>
      <c r="AU19" s="278"/>
      <c r="AV19" s="283"/>
      <c r="AW19" s="275"/>
      <c r="AX19" s="282"/>
      <c r="AY19" s="278"/>
      <c r="AZ19" s="284"/>
      <c r="BA19" s="273"/>
      <c r="BB19" s="285"/>
      <c r="BC19" s="285"/>
      <c r="BF19" s="287"/>
    </row>
    <row r="20" spans="1:58" s="286" customFormat="1" ht="13.5" customHeight="1" x14ac:dyDescent="0.2">
      <c r="A20" s="294"/>
      <c r="B20" s="301"/>
      <c r="C20" s="257"/>
      <c r="D20" s="258"/>
      <c r="E20" s="259">
        <v>2014</v>
      </c>
      <c r="F20" s="260">
        <v>0</v>
      </c>
      <c r="G20" s="257">
        <f>M19-(E20-E19)</f>
        <v>48</v>
      </c>
      <c r="H20" s="261"/>
      <c r="I20" s="262">
        <f t="shared" si="3"/>
        <v>2061</v>
      </c>
      <c r="J20" s="263">
        <f t="shared" si="8"/>
        <v>0</v>
      </c>
      <c r="K20" s="264">
        <f t="shared" si="9"/>
        <v>0</v>
      </c>
      <c r="L20" s="265">
        <f t="shared" si="10"/>
        <v>0</v>
      </c>
      <c r="M20" s="266">
        <f t="shared" si="11"/>
        <v>48</v>
      </c>
      <c r="N20" s="262">
        <f t="shared" si="4"/>
        <v>2061</v>
      </c>
      <c r="O20" s="267">
        <f t="shared" si="5"/>
        <v>894471865.74124324</v>
      </c>
      <c r="P20" s="268">
        <f t="shared" si="6"/>
        <v>894471865.74124324</v>
      </c>
      <c r="Q20" s="268">
        <f t="shared" si="12"/>
        <v>18634830.536275901</v>
      </c>
      <c r="R20" s="269">
        <f t="shared" si="0"/>
        <v>2014</v>
      </c>
      <c r="S20" s="266">
        <f t="shared" si="14"/>
        <v>1</v>
      </c>
      <c r="T20" s="270">
        <f t="shared" si="1"/>
        <v>18634830.536275901</v>
      </c>
      <c r="U20" s="257">
        <f t="shared" si="7"/>
        <v>2014</v>
      </c>
      <c r="V20" s="271">
        <f t="shared" si="13"/>
        <v>875837035.20496738</v>
      </c>
      <c r="W20" s="272"/>
      <c r="X20" s="300"/>
      <c r="Y20" s="241"/>
      <c r="Z20" s="300"/>
      <c r="AA20" s="275"/>
      <c r="AB20" s="300"/>
      <c r="AC20" s="275"/>
      <c r="AD20" s="275"/>
      <c r="AE20" s="275"/>
      <c r="AF20" s="275"/>
      <c r="AG20" s="275"/>
      <c r="AH20" s="277"/>
      <c r="AI20" s="278"/>
      <c r="AJ20" s="279"/>
      <c r="AK20" s="280"/>
      <c r="AL20" s="273"/>
      <c r="AM20" s="281"/>
      <c r="AN20" s="273"/>
      <c r="AO20" s="275"/>
      <c r="AP20" s="282"/>
      <c r="AQ20" s="278"/>
      <c r="AR20" s="278"/>
      <c r="AS20" s="275"/>
      <c r="AT20" s="282"/>
      <c r="AU20" s="278"/>
      <c r="AV20" s="283"/>
      <c r="AW20" s="275"/>
      <c r="AX20" s="282"/>
      <c r="AY20" s="278"/>
      <c r="AZ20" s="284"/>
      <c r="BA20" s="273"/>
      <c r="BB20" s="285"/>
      <c r="BC20" s="285"/>
      <c r="BF20" s="287"/>
    </row>
    <row r="21" spans="1:58" s="286" customFormat="1" ht="13.5" customHeight="1" x14ac:dyDescent="0.2">
      <c r="A21" s="294"/>
      <c r="B21" s="302"/>
      <c r="C21" s="257"/>
      <c r="D21" s="258"/>
      <c r="E21" s="259">
        <v>2015</v>
      </c>
      <c r="F21" s="260">
        <v>0</v>
      </c>
      <c r="G21" s="257">
        <f t="shared" si="2"/>
        <v>47</v>
      </c>
      <c r="H21" s="261"/>
      <c r="I21" s="262">
        <f t="shared" si="3"/>
        <v>2061</v>
      </c>
      <c r="J21" s="263">
        <f t="shared" ref="J21:J25" si="15">F21/V20</f>
        <v>0</v>
      </c>
      <c r="K21" s="264">
        <f t="shared" si="9"/>
        <v>0</v>
      </c>
      <c r="L21" s="265">
        <f t="shared" si="10"/>
        <v>0</v>
      </c>
      <c r="M21" s="266">
        <f t="shared" si="11"/>
        <v>47</v>
      </c>
      <c r="N21" s="262">
        <f t="shared" si="4"/>
        <v>2061</v>
      </c>
      <c r="O21" s="267">
        <f t="shared" si="5"/>
        <v>875837035.20496738</v>
      </c>
      <c r="P21" s="268">
        <f t="shared" si="6"/>
        <v>875837035.20496738</v>
      </c>
      <c r="Q21" s="268">
        <f t="shared" si="12"/>
        <v>18634830.536275901</v>
      </c>
      <c r="R21" s="269">
        <f t="shared" si="0"/>
        <v>2015</v>
      </c>
      <c r="S21" s="266">
        <f t="shared" si="14"/>
        <v>1</v>
      </c>
      <c r="T21" s="270">
        <f t="shared" si="1"/>
        <v>18634830.536275901</v>
      </c>
      <c r="U21" s="257">
        <f t="shared" si="7"/>
        <v>2015</v>
      </c>
      <c r="V21" s="271">
        <f t="shared" si="13"/>
        <v>857202204.66869152</v>
      </c>
      <c r="W21" s="272"/>
      <c r="X21" s="300"/>
      <c r="Y21" s="241"/>
      <c r="Z21" s="300"/>
      <c r="AA21" s="275"/>
      <c r="AB21" s="300"/>
      <c r="AC21" s="275"/>
      <c r="AD21" s="275"/>
      <c r="AE21" s="275"/>
      <c r="AF21" s="275"/>
      <c r="AG21" s="275"/>
      <c r="AH21" s="277"/>
      <c r="AI21" s="278"/>
      <c r="AJ21" s="279"/>
      <c r="AK21" s="280"/>
      <c r="AL21" s="273"/>
      <c r="AM21" s="281"/>
      <c r="AN21" s="273"/>
      <c r="AO21" s="275"/>
      <c r="AP21" s="282"/>
      <c r="AQ21" s="278"/>
      <c r="AR21" s="278"/>
      <c r="AS21" s="275"/>
      <c r="AT21" s="282"/>
      <c r="AU21" s="278"/>
      <c r="AV21" s="283"/>
      <c r="AW21" s="275"/>
      <c r="AX21" s="282"/>
      <c r="AY21" s="278"/>
      <c r="AZ21" s="284"/>
      <c r="BA21" s="273"/>
      <c r="BB21" s="285"/>
      <c r="BC21" s="285"/>
      <c r="BF21" s="287"/>
    </row>
    <row r="22" spans="1:58" s="286" customFormat="1" ht="13.5" customHeight="1" x14ac:dyDescent="0.2">
      <c r="A22" s="294"/>
      <c r="B22" s="256"/>
      <c r="C22" s="257"/>
      <c r="D22" s="258"/>
      <c r="E22" s="259">
        <v>2016</v>
      </c>
      <c r="F22" s="295">
        <v>0</v>
      </c>
      <c r="G22" s="257">
        <f t="shared" si="2"/>
        <v>46</v>
      </c>
      <c r="H22" s="261"/>
      <c r="I22" s="262">
        <f t="shared" si="3"/>
        <v>2061</v>
      </c>
      <c r="J22" s="263">
        <f t="shared" si="15"/>
        <v>0</v>
      </c>
      <c r="K22" s="264">
        <f t="shared" si="9"/>
        <v>0</v>
      </c>
      <c r="L22" s="265">
        <f t="shared" si="10"/>
        <v>0</v>
      </c>
      <c r="M22" s="266">
        <f t="shared" si="11"/>
        <v>46</v>
      </c>
      <c r="N22" s="262">
        <f t="shared" si="4"/>
        <v>2061</v>
      </c>
      <c r="O22" s="267">
        <f t="shared" si="5"/>
        <v>857202204.66869152</v>
      </c>
      <c r="P22" s="268">
        <f t="shared" si="6"/>
        <v>857202204.66869152</v>
      </c>
      <c r="Q22" s="268">
        <f>P22/M22</f>
        <v>18634830.536275901</v>
      </c>
      <c r="R22" s="269">
        <f t="shared" si="0"/>
        <v>2016</v>
      </c>
      <c r="S22" s="266">
        <f t="shared" si="14"/>
        <v>1</v>
      </c>
      <c r="T22" s="270">
        <f t="shared" si="1"/>
        <v>18634830.536275901</v>
      </c>
      <c r="U22" s="257">
        <f t="shared" si="7"/>
        <v>2016</v>
      </c>
      <c r="V22" s="271">
        <f t="shared" si="13"/>
        <v>838567374.13241565</v>
      </c>
      <c r="W22" s="272"/>
      <c r="X22" s="300"/>
      <c r="Y22" s="241"/>
      <c r="Z22" s="300"/>
      <c r="AA22" s="275"/>
      <c r="AB22" s="300"/>
      <c r="AC22" s="275"/>
      <c r="AD22" s="275"/>
      <c r="AE22" s="275"/>
      <c r="AF22" s="275"/>
      <c r="AG22" s="275"/>
      <c r="AH22" s="277"/>
      <c r="AI22" s="278"/>
      <c r="AJ22" s="279"/>
      <c r="AK22" s="280"/>
      <c r="AL22" s="273"/>
      <c r="AM22" s="281"/>
      <c r="AN22" s="273"/>
      <c r="AO22" s="275"/>
      <c r="AP22" s="282"/>
      <c r="AQ22" s="278"/>
      <c r="AR22" s="278"/>
      <c r="AS22" s="275"/>
      <c r="AT22" s="282"/>
      <c r="AU22" s="278"/>
      <c r="AV22" s="283"/>
      <c r="AW22" s="275"/>
      <c r="AX22" s="282"/>
      <c r="AY22" s="278"/>
      <c r="AZ22" s="284"/>
      <c r="BA22" s="273"/>
      <c r="BB22" s="285"/>
      <c r="BC22" s="285"/>
      <c r="BF22" s="287"/>
    </row>
    <row r="23" spans="1:58" s="286" customFormat="1" ht="13.5" customHeight="1" x14ac:dyDescent="0.2">
      <c r="A23" s="294"/>
      <c r="B23" s="256"/>
      <c r="C23" s="257"/>
      <c r="D23" s="258"/>
      <c r="E23" s="259">
        <v>2017</v>
      </c>
      <c r="F23" s="295">
        <v>0</v>
      </c>
      <c r="G23" s="257">
        <f t="shared" si="2"/>
        <v>45</v>
      </c>
      <c r="H23" s="261"/>
      <c r="I23" s="262">
        <f t="shared" si="3"/>
        <v>2061</v>
      </c>
      <c r="J23" s="263">
        <f t="shared" si="15"/>
        <v>0</v>
      </c>
      <c r="K23" s="264">
        <f t="shared" si="9"/>
        <v>0</v>
      </c>
      <c r="L23" s="265">
        <f t="shared" si="10"/>
        <v>0</v>
      </c>
      <c r="M23" s="266">
        <f t="shared" si="11"/>
        <v>45</v>
      </c>
      <c r="N23" s="262">
        <f t="shared" si="4"/>
        <v>2061</v>
      </c>
      <c r="O23" s="267">
        <f t="shared" si="5"/>
        <v>838567374.13241565</v>
      </c>
      <c r="P23" s="268">
        <f t="shared" si="6"/>
        <v>838567374.13241565</v>
      </c>
      <c r="Q23" s="268">
        <f t="shared" si="12"/>
        <v>18634830.536275905</v>
      </c>
      <c r="R23" s="269">
        <f t="shared" si="0"/>
        <v>2017</v>
      </c>
      <c r="S23" s="266">
        <f t="shared" si="14"/>
        <v>1</v>
      </c>
      <c r="T23" s="270">
        <f t="shared" si="1"/>
        <v>18634830.536275905</v>
      </c>
      <c r="U23" s="257">
        <f t="shared" si="7"/>
        <v>2017</v>
      </c>
      <c r="V23" s="271">
        <f t="shared" si="13"/>
        <v>819932543.59613979</v>
      </c>
      <c r="W23" s="272"/>
      <c r="X23" s="300"/>
      <c r="Y23" s="241"/>
      <c r="Z23" s="300"/>
      <c r="AA23" s="275"/>
      <c r="AB23" s="300"/>
      <c r="AC23" s="275"/>
      <c r="AD23" s="275"/>
      <c r="AE23" s="275"/>
      <c r="AF23" s="275"/>
      <c r="AG23" s="275"/>
      <c r="AH23" s="277"/>
      <c r="AI23" s="278"/>
      <c r="AJ23" s="279"/>
      <c r="AK23" s="280"/>
      <c r="AL23" s="273"/>
      <c r="AM23" s="281"/>
      <c r="AN23" s="273"/>
      <c r="AO23" s="275"/>
      <c r="AP23" s="282"/>
      <c r="AQ23" s="278"/>
      <c r="AR23" s="278"/>
      <c r="AS23" s="275"/>
      <c r="AT23" s="282"/>
      <c r="AU23" s="278"/>
      <c r="AV23" s="283"/>
      <c r="AW23" s="275"/>
      <c r="AX23" s="282"/>
      <c r="AY23" s="278"/>
      <c r="AZ23" s="284"/>
      <c r="BA23" s="273"/>
      <c r="BB23" s="285"/>
      <c r="BC23" s="285"/>
      <c r="BF23" s="287"/>
    </row>
    <row r="24" spans="1:58" s="286" customFormat="1" ht="13.5" customHeight="1" x14ac:dyDescent="0.2">
      <c r="A24" s="294"/>
      <c r="B24" s="303"/>
      <c r="C24" s="257"/>
      <c r="D24" s="258"/>
      <c r="E24" s="259">
        <v>2018</v>
      </c>
      <c r="F24" s="295">
        <v>0</v>
      </c>
      <c r="G24" s="257">
        <f t="shared" si="2"/>
        <v>44</v>
      </c>
      <c r="H24" s="261"/>
      <c r="I24" s="262">
        <f t="shared" si="3"/>
        <v>2061</v>
      </c>
      <c r="J24" s="263">
        <f t="shared" si="15"/>
        <v>0</v>
      </c>
      <c r="K24" s="264">
        <f t="shared" si="9"/>
        <v>0</v>
      </c>
      <c r="L24" s="265">
        <f t="shared" si="10"/>
        <v>0</v>
      </c>
      <c r="M24" s="266">
        <f t="shared" si="11"/>
        <v>44</v>
      </c>
      <c r="N24" s="262">
        <f t="shared" si="4"/>
        <v>2061</v>
      </c>
      <c r="O24" s="267">
        <f t="shared" si="5"/>
        <v>819932543.59613979</v>
      </c>
      <c r="P24" s="268">
        <f t="shared" si="6"/>
        <v>819932543.59613979</v>
      </c>
      <c r="Q24" s="268">
        <f t="shared" si="12"/>
        <v>18634830.536275905</v>
      </c>
      <c r="R24" s="269">
        <f t="shared" si="0"/>
        <v>2018</v>
      </c>
      <c r="S24" s="266">
        <f t="shared" si="14"/>
        <v>1</v>
      </c>
      <c r="T24" s="270">
        <f t="shared" si="1"/>
        <v>18634830.536275905</v>
      </c>
      <c r="U24" s="257">
        <f t="shared" si="7"/>
        <v>2018</v>
      </c>
      <c r="V24" s="271">
        <f t="shared" si="13"/>
        <v>801297713.05986392</v>
      </c>
      <c r="W24" s="272"/>
      <c r="X24" s="300"/>
      <c r="Y24" s="241"/>
      <c r="Z24" s="300"/>
      <c r="AA24" s="275"/>
      <c r="AB24" s="300"/>
      <c r="AC24" s="275"/>
      <c r="AD24" s="275"/>
      <c r="AE24" s="275"/>
      <c r="AF24" s="275"/>
      <c r="AG24" s="275"/>
      <c r="AH24" s="277"/>
      <c r="AI24" s="278"/>
      <c r="AJ24" s="279"/>
      <c r="AK24" s="280"/>
      <c r="AL24" s="273"/>
      <c r="AM24" s="281"/>
      <c r="AN24" s="273"/>
      <c r="AO24" s="275"/>
      <c r="AP24" s="282"/>
      <c r="AQ24" s="278"/>
      <c r="AR24" s="278"/>
      <c r="AS24" s="275"/>
      <c r="AT24" s="282"/>
      <c r="AU24" s="278"/>
      <c r="AV24" s="283"/>
      <c r="AW24" s="275"/>
      <c r="AX24" s="282"/>
      <c r="AY24" s="278"/>
      <c r="AZ24" s="284"/>
      <c r="BA24" s="273"/>
      <c r="BB24" s="285"/>
      <c r="BC24" s="285"/>
      <c r="BF24" s="287"/>
    </row>
    <row r="25" spans="1:58" s="286" customFormat="1" ht="13.5" customHeight="1" x14ac:dyDescent="0.2">
      <c r="A25" s="294"/>
      <c r="B25" s="256"/>
      <c r="C25" s="257"/>
      <c r="D25" s="258"/>
      <c r="E25" s="259">
        <v>2019</v>
      </c>
      <c r="F25" s="295">
        <v>0</v>
      </c>
      <c r="G25" s="257">
        <f t="shared" si="2"/>
        <v>43</v>
      </c>
      <c r="H25" s="261"/>
      <c r="I25" s="262">
        <f t="shared" si="3"/>
        <v>2061</v>
      </c>
      <c r="J25" s="263">
        <f t="shared" si="15"/>
        <v>0</v>
      </c>
      <c r="K25" s="264">
        <f t="shared" si="9"/>
        <v>0</v>
      </c>
      <c r="L25" s="265">
        <f t="shared" si="10"/>
        <v>0</v>
      </c>
      <c r="M25" s="266">
        <f t="shared" si="11"/>
        <v>43</v>
      </c>
      <c r="N25" s="262">
        <f t="shared" si="4"/>
        <v>2061</v>
      </c>
      <c r="O25" s="267">
        <f t="shared" si="5"/>
        <v>801297713.05986392</v>
      </c>
      <c r="P25" s="268">
        <f t="shared" si="6"/>
        <v>801297713.05986392</v>
      </c>
      <c r="Q25" s="268">
        <f t="shared" si="12"/>
        <v>18634830.536275905</v>
      </c>
      <c r="R25" s="269">
        <f t="shared" si="0"/>
        <v>2019</v>
      </c>
      <c r="S25" s="266">
        <f t="shared" si="14"/>
        <v>1</v>
      </c>
      <c r="T25" s="270">
        <f t="shared" si="1"/>
        <v>18634830.536275905</v>
      </c>
      <c r="U25" s="257">
        <f t="shared" si="7"/>
        <v>2019</v>
      </c>
      <c r="V25" s="271">
        <f>IF(OR(AND(ISBLANK(D25),ISBLANK(P25)),ISTEXT(D25),ISTEXT(F25)),"",P25-T25)</f>
        <v>782662882.52358806</v>
      </c>
      <c r="W25" s="272"/>
      <c r="X25" s="300"/>
      <c r="Y25" s="241"/>
      <c r="Z25" s="304" t="s">
        <v>578</v>
      </c>
      <c r="AA25" s="305">
        <v>105166800</v>
      </c>
      <c r="AB25" s="300"/>
      <c r="AC25" s="275"/>
      <c r="AD25" s="275"/>
      <c r="AE25" s="275"/>
      <c r="AF25" s="275"/>
      <c r="AG25" s="275"/>
      <c r="AH25" s="277"/>
      <c r="AI25" s="278"/>
      <c r="AJ25" s="279"/>
      <c r="AK25" s="280"/>
      <c r="AL25" s="273"/>
      <c r="AM25" s="281"/>
      <c r="AN25" s="273"/>
      <c r="AO25" s="275"/>
      <c r="AP25" s="282"/>
      <c r="AQ25" s="278"/>
      <c r="AR25" s="278"/>
      <c r="AS25" s="275"/>
      <c r="AT25" s="282"/>
      <c r="AU25" s="278"/>
      <c r="AV25" s="283"/>
      <c r="AW25" s="275"/>
      <c r="AX25" s="282"/>
      <c r="AY25" s="278"/>
      <c r="AZ25" s="284"/>
      <c r="BA25" s="273"/>
      <c r="BB25" s="285"/>
      <c r="BC25" s="285"/>
      <c r="BF25" s="287"/>
    </row>
    <row r="26" spans="1:58" s="286" customFormat="1" ht="13.5" customHeight="1" x14ac:dyDescent="0.2">
      <c r="A26" s="294"/>
      <c r="B26" s="256"/>
      <c r="C26" s="257"/>
      <c r="D26" s="258"/>
      <c r="E26" s="259"/>
      <c r="F26" s="295"/>
      <c r="G26" s="257"/>
      <c r="H26" s="261"/>
      <c r="I26" s="262"/>
      <c r="J26" s="263"/>
      <c r="K26" s="264"/>
      <c r="L26" s="265"/>
      <c r="M26" s="266"/>
      <c r="N26" s="262"/>
      <c r="O26" s="267"/>
      <c r="P26" s="268"/>
      <c r="Q26" s="268"/>
      <c r="R26" s="269"/>
      <c r="S26" s="266"/>
      <c r="T26" s="270"/>
      <c r="U26" s="257"/>
      <c r="V26" s="271"/>
      <c r="W26" s="272"/>
      <c r="X26" s="300"/>
      <c r="Y26" s="241"/>
      <c r="Z26" s="300"/>
      <c r="AA26" s="275"/>
      <c r="AB26" s="300"/>
      <c r="AC26" s="275"/>
      <c r="AD26" s="275"/>
      <c r="AE26" s="275"/>
      <c r="AF26" s="275"/>
      <c r="AG26" s="275"/>
      <c r="AH26" s="277"/>
      <c r="AI26" s="278"/>
      <c r="AJ26" s="279"/>
      <c r="AK26" s="280"/>
      <c r="AL26" s="273"/>
      <c r="AM26" s="281"/>
      <c r="AN26" s="273"/>
      <c r="AO26" s="275"/>
      <c r="AP26" s="282"/>
      <c r="AQ26" s="278"/>
      <c r="AR26" s="278"/>
      <c r="AS26" s="275"/>
      <c r="AT26" s="282"/>
      <c r="AU26" s="278"/>
      <c r="AV26" s="283"/>
      <c r="AW26" s="275"/>
      <c r="AX26" s="282"/>
      <c r="AY26" s="278"/>
      <c r="AZ26" s="284"/>
      <c r="BA26" s="273"/>
      <c r="BB26" s="285"/>
      <c r="BC26" s="285"/>
      <c r="BF26" s="287"/>
    </row>
    <row r="27" spans="1:58" s="286" customFormat="1" ht="13.5" customHeight="1" x14ac:dyDescent="0.2">
      <c r="A27" s="294"/>
      <c r="B27" s="256"/>
      <c r="C27" s="257"/>
      <c r="D27" s="258"/>
      <c r="E27" s="259"/>
      <c r="F27" s="295"/>
      <c r="G27" s="257"/>
      <c r="H27" s="261"/>
      <c r="I27" s="262"/>
      <c r="J27" s="263"/>
      <c r="K27" s="264"/>
      <c r="L27" s="265"/>
      <c r="M27" s="266"/>
      <c r="N27" s="262"/>
      <c r="O27" s="267"/>
      <c r="P27" s="268"/>
      <c r="Q27" s="268"/>
      <c r="R27" s="269"/>
      <c r="S27" s="266"/>
      <c r="T27" s="270"/>
      <c r="U27" s="257"/>
      <c r="V27" s="271"/>
      <c r="W27" s="272"/>
      <c r="X27" s="300"/>
      <c r="Y27" s="241"/>
      <c r="Z27" s="300" t="s">
        <v>579</v>
      </c>
      <c r="AA27" s="300">
        <f>SUM(Q8:Q19)</f>
        <v>124908661.07255179</v>
      </c>
      <c r="AB27" s="300"/>
      <c r="AC27" s="275"/>
      <c r="AD27" s="275"/>
      <c r="AE27" s="275"/>
      <c r="AF27" s="275"/>
      <c r="AG27" s="275"/>
      <c r="AH27" s="277"/>
      <c r="AI27" s="278"/>
      <c r="AJ27" s="279"/>
      <c r="AK27" s="280"/>
      <c r="AL27" s="273"/>
      <c r="AM27" s="281"/>
      <c r="AN27" s="273"/>
      <c r="AO27" s="275"/>
      <c r="AP27" s="282"/>
      <c r="AQ27" s="278"/>
      <c r="AR27" s="278"/>
      <c r="AS27" s="275"/>
      <c r="AT27" s="282"/>
      <c r="AU27" s="278"/>
      <c r="AV27" s="283"/>
      <c r="AW27" s="275"/>
      <c r="AX27" s="282"/>
      <c r="AY27" s="278"/>
      <c r="AZ27" s="284"/>
      <c r="BA27" s="273"/>
      <c r="BB27" s="285"/>
      <c r="BC27" s="285"/>
      <c r="BF27" s="287"/>
    </row>
    <row r="28" spans="1:58" s="286" customFormat="1" ht="13.5" customHeight="1" x14ac:dyDescent="0.2">
      <c r="A28" s="294"/>
      <c r="B28" s="256"/>
      <c r="C28" s="257"/>
      <c r="D28" s="258"/>
      <c r="E28" s="259"/>
      <c r="F28" s="295"/>
      <c r="G28" s="257"/>
      <c r="H28" s="261"/>
      <c r="I28" s="262"/>
      <c r="J28" s="263"/>
      <c r="K28" s="264"/>
      <c r="L28" s="265"/>
      <c r="M28" s="266"/>
      <c r="N28" s="262"/>
      <c r="O28" s="267"/>
      <c r="P28" s="268"/>
      <c r="Q28" s="268"/>
      <c r="R28" s="269"/>
      <c r="S28" s="266"/>
      <c r="T28" s="270"/>
      <c r="U28" s="257"/>
      <c r="V28" s="271"/>
      <c r="W28" s="272"/>
      <c r="X28" s="300"/>
      <c r="Y28" s="241"/>
      <c r="Z28" s="300"/>
      <c r="AA28" s="275"/>
      <c r="AB28" s="300"/>
      <c r="AC28" s="275"/>
      <c r="AD28" s="275"/>
      <c r="AE28" s="275"/>
      <c r="AF28" s="275"/>
      <c r="AG28" s="275"/>
      <c r="AH28" s="277"/>
      <c r="AI28" s="278"/>
      <c r="AJ28" s="279"/>
      <c r="AK28" s="280"/>
      <c r="AL28" s="273"/>
      <c r="AM28" s="281"/>
      <c r="AN28" s="273"/>
      <c r="AO28" s="275"/>
      <c r="AP28" s="282"/>
      <c r="AQ28" s="278"/>
      <c r="AR28" s="278"/>
      <c r="AS28" s="275"/>
      <c r="AT28" s="282"/>
      <c r="AU28" s="278"/>
      <c r="AV28" s="283"/>
      <c r="AW28" s="275"/>
      <c r="AX28" s="282"/>
      <c r="AY28" s="278"/>
      <c r="AZ28" s="284"/>
      <c r="BA28" s="273"/>
      <c r="BB28" s="285"/>
      <c r="BC28" s="285"/>
      <c r="BF28" s="287"/>
    </row>
    <row r="29" spans="1:58" s="286" customFormat="1" ht="13.5" customHeight="1" x14ac:dyDescent="0.2">
      <c r="A29" s="294"/>
      <c r="B29" s="256"/>
      <c r="C29" s="257"/>
      <c r="D29" s="258"/>
      <c r="E29" s="259"/>
      <c r="F29" s="295"/>
      <c r="G29" s="257"/>
      <c r="H29" s="261"/>
      <c r="I29" s="262"/>
      <c r="J29" s="263"/>
      <c r="K29" s="264"/>
      <c r="L29" s="265"/>
      <c r="M29" s="266"/>
      <c r="N29" s="262"/>
      <c r="O29" s="267"/>
      <c r="P29" s="268"/>
      <c r="Q29" s="268"/>
      <c r="R29" s="269"/>
      <c r="S29" s="266"/>
      <c r="T29" s="270"/>
      <c r="U29" s="257"/>
      <c r="V29" s="271"/>
      <c r="W29" s="272"/>
      <c r="X29" s="300"/>
      <c r="Y29" s="241"/>
      <c r="Z29" s="300"/>
      <c r="AA29" s="275"/>
      <c r="AB29" s="300"/>
      <c r="AC29" s="275"/>
      <c r="AD29" s="275"/>
      <c r="AE29" s="275"/>
      <c r="AF29" s="275"/>
      <c r="AG29" s="275"/>
      <c r="AH29" s="277"/>
      <c r="AI29" s="278"/>
      <c r="AJ29" s="279"/>
      <c r="AK29" s="280"/>
      <c r="AL29" s="273"/>
      <c r="AM29" s="281"/>
      <c r="AN29" s="273"/>
      <c r="AO29" s="275"/>
      <c r="AP29" s="282"/>
      <c r="AQ29" s="278"/>
      <c r="AR29" s="278"/>
      <c r="AS29" s="275"/>
      <c r="AT29" s="282"/>
      <c r="AU29" s="278"/>
      <c r="AV29" s="283"/>
      <c r="AW29" s="275"/>
      <c r="AX29" s="282"/>
      <c r="AY29" s="278"/>
      <c r="AZ29" s="284"/>
      <c r="BA29" s="273"/>
      <c r="BB29" s="285"/>
      <c r="BC29" s="285"/>
      <c r="BF29" s="287"/>
    </row>
    <row r="30" spans="1:58" s="286" customFormat="1" ht="13.5" customHeight="1" x14ac:dyDescent="0.2">
      <c r="A30" s="294"/>
      <c r="B30" s="256"/>
      <c r="C30" s="257"/>
      <c r="D30" s="258"/>
      <c r="E30" s="259"/>
      <c r="F30" s="295"/>
      <c r="G30" s="257"/>
      <c r="H30" s="261"/>
      <c r="I30" s="262"/>
      <c r="J30" s="263"/>
      <c r="K30" s="264"/>
      <c r="L30" s="265"/>
      <c r="M30" s="266"/>
      <c r="N30" s="262"/>
      <c r="O30" s="267"/>
      <c r="P30" s="268"/>
      <c r="Q30" s="268"/>
      <c r="R30" s="269"/>
      <c r="S30" s="266"/>
      <c r="T30" s="270"/>
      <c r="U30" s="257"/>
      <c r="V30" s="271"/>
      <c r="W30" s="272"/>
      <c r="X30" s="300"/>
      <c r="Y30" s="241"/>
      <c r="Z30" s="300"/>
      <c r="AA30" s="275"/>
      <c r="AB30" s="300"/>
      <c r="AC30" s="275"/>
      <c r="AD30" s="275"/>
      <c r="AE30" s="275"/>
      <c r="AF30" s="275"/>
      <c r="AG30" s="275"/>
      <c r="AH30" s="277"/>
      <c r="AI30" s="278"/>
      <c r="AJ30" s="279"/>
      <c r="AK30" s="280"/>
      <c r="AL30" s="273"/>
      <c r="AM30" s="281"/>
      <c r="AN30" s="273"/>
      <c r="AO30" s="275"/>
      <c r="AP30" s="282"/>
      <c r="AQ30" s="278"/>
      <c r="AR30" s="278"/>
      <c r="AS30" s="275"/>
      <c r="AT30" s="282"/>
      <c r="AU30" s="278"/>
      <c r="AV30" s="283"/>
      <c r="AW30" s="275"/>
      <c r="AX30" s="282"/>
      <c r="AY30" s="278"/>
      <c r="AZ30" s="284"/>
      <c r="BA30" s="273"/>
      <c r="BB30" s="285"/>
      <c r="BC30" s="285"/>
      <c r="BF30" s="287"/>
    </row>
    <row r="31" spans="1:58" s="286" customFormat="1" ht="13.5" customHeight="1" x14ac:dyDescent="0.2">
      <c r="A31" s="294"/>
      <c r="B31" s="256"/>
      <c r="C31" s="257"/>
      <c r="D31" s="258"/>
      <c r="E31" s="259"/>
      <c r="F31" s="295"/>
      <c r="G31" s="257"/>
      <c r="H31" s="261"/>
      <c r="I31" s="262"/>
      <c r="J31" s="263"/>
      <c r="K31" s="264"/>
      <c r="L31" s="265"/>
      <c r="M31" s="266"/>
      <c r="N31" s="262"/>
      <c r="O31" s="267"/>
      <c r="P31" s="268"/>
      <c r="Q31" s="268"/>
      <c r="R31" s="269"/>
      <c r="S31" s="266"/>
      <c r="T31" s="270"/>
      <c r="U31" s="257"/>
      <c r="V31" s="271"/>
      <c r="W31" s="272"/>
      <c r="X31" s="300"/>
      <c r="Y31" s="241"/>
      <c r="Z31" s="300"/>
      <c r="AA31" s="275"/>
      <c r="AB31" s="300"/>
      <c r="AC31" s="275"/>
      <c r="AD31" s="275"/>
      <c r="AE31" s="275"/>
      <c r="AF31" s="275"/>
      <c r="AG31" s="275"/>
      <c r="AH31" s="277"/>
      <c r="AI31" s="278"/>
      <c r="AJ31" s="279"/>
      <c r="AK31" s="280"/>
      <c r="AL31" s="273"/>
      <c r="AM31" s="281"/>
      <c r="AN31" s="273"/>
      <c r="AO31" s="275"/>
      <c r="AP31" s="282"/>
      <c r="AQ31" s="278"/>
      <c r="AR31" s="278"/>
      <c r="AS31" s="275"/>
      <c r="AT31" s="282"/>
      <c r="AU31" s="278"/>
      <c r="AV31" s="283"/>
      <c r="AW31" s="275"/>
      <c r="AX31" s="282"/>
      <c r="AY31" s="278"/>
      <c r="AZ31" s="284"/>
      <c r="BA31" s="273"/>
      <c r="BB31" s="285"/>
      <c r="BC31" s="285"/>
      <c r="BF31" s="287"/>
    </row>
    <row r="32" spans="1:58" s="286" customFormat="1" ht="13.5" customHeight="1" x14ac:dyDescent="0.2">
      <c r="A32" s="294"/>
      <c r="B32" s="256"/>
      <c r="C32" s="257"/>
      <c r="D32" s="258"/>
      <c r="E32" s="259"/>
      <c r="F32" s="295"/>
      <c r="G32" s="257"/>
      <c r="H32" s="261"/>
      <c r="I32" s="262"/>
      <c r="J32" s="263"/>
      <c r="K32" s="264"/>
      <c r="L32" s="265"/>
      <c r="M32" s="266"/>
      <c r="N32" s="262"/>
      <c r="O32" s="267"/>
      <c r="P32" s="268"/>
      <c r="Q32" s="268"/>
      <c r="R32" s="269"/>
      <c r="S32" s="266"/>
      <c r="T32" s="270"/>
      <c r="U32" s="257"/>
      <c r="V32" s="271"/>
      <c r="W32" s="272"/>
      <c r="X32" s="300"/>
      <c r="Y32" s="241"/>
      <c r="Z32" s="300"/>
      <c r="AA32" s="275"/>
      <c r="AB32" s="300"/>
      <c r="AC32" s="275"/>
      <c r="AD32" s="275"/>
      <c r="AE32" s="275"/>
      <c r="AF32" s="275"/>
      <c r="AG32" s="275"/>
      <c r="AH32" s="277"/>
      <c r="AI32" s="278"/>
      <c r="AJ32" s="279"/>
      <c r="AK32" s="280"/>
      <c r="AL32" s="273"/>
      <c r="AM32" s="281"/>
      <c r="AN32" s="273"/>
      <c r="AO32" s="275"/>
      <c r="AP32" s="282"/>
      <c r="AQ32" s="278"/>
      <c r="AR32" s="278"/>
      <c r="AS32" s="275"/>
      <c r="AT32" s="282"/>
      <c r="AU32" s="278"/>
      <c r="AV32" s="283"/>
      <c r="AW32" s="275"/>
      <c r="AX32" s="282"/>
      <c r="AY32" s="278"/>
      <c r="AZ32" s="284"/>
      <c r="BA32" s="273"/>
      <c r="BB32" s="285"/>
      <c r="BC32" s="285"/>
      <c r="BF32" s="287"/>
    </row>
    <row r="33" spans="1:58" s="286" customFormat="1" ht="13.5" customHeight="1" x14ac:dyDescent="0.2">
      <c r="A33" s="294"/>
      <c r="B33" s="256"/>
      <c r="C33" s="257"/>
      <c r="D33" s="258"/>
      <c r="E33" s="259"/>
      <c r="F33" s="295"/>
      <c r="G33" s="257"/>
      <c r="H33" s="261"/>
      <c r="I33" s="262"/>
      <c r="J33" s="263"/>
      <c r="K33" s="264"/>
      <c r="L33" s="265"/>
      <c r="M33" s="266"/>
      <c r="N33" s="262"/>
      <c r="O33" s="267"/>
      <c r="P33" s="268"/>
      <c r="Q33" s="306"/>
      <c r="R33" s="269"/>
      <c r="S33" s="266"/>
      <c r="T33" s="270"/>
      <c r="U33" s="257"/>
      <c r="V33" s="271"/>
      <c r="W33" s="272"/>
      <c r="X33" s="278"/>
      <c r="Y33" s="241"/>
      <c r="Z33" s="275"/>
      <c r="AA33" s="275"/>
      <c r="AB33" s="275"/>
      <c r="AC33" s="275"/>
      <c r="AD33" s="275"/>
      <c r="AE33" s="275"/>
      <c r="AF33" s="275"/>
      <c r="AG33" s="275"/>
      <c r="AH33" s="277"/>
      <c r="AI33" s="278"/>
      <c r="AJ33" s="279"/>
      <c r="AK33" s="280"/>
      <c r="AL33" s="273"/>
      <c r="AM33" s="281"/>
      <c r="AN33" s="273"/>
      <c r="AO33" s="275"/>
      <c r="AP33" s="282"/>
      <c r="AQ33" s="278"/>
      <c r="AR33" s="278"/>
      <c r="AS33" s="275"/>
      <c r="AT33" s="282"/>
      <c r="AU33" s="278"/>
      <c r="AV33" s="283"/>
      <c r="AW33" s="275"/>
      <c r="AX33" s="282"/>
      <c r="AY33" s="278"/>
      <c r="AZ33" s="284"/>
      <c r="BA33" s="273"/>
      <c r="BB33" s="285"/>
      <c r="BC33" s="285"/>
      <c r="BF33" s="287"/>
    </row>
    <row r="34" spans="1:58" s="286" customFormat="1" ht="13.5" customHeight="1" x14ac:dyDescent="0.2">
      <c r="A34" s="294"/>
      <c r="B34" s="256"/>
      <c r="C34" s="257"/>
      <c r="D34" s="258"/>
      <c r="E34" s="269"/>
      <c r="F34" s="295"/>
      <c r="G34" s="264" t="str">
        <f>IF(OR(AND(ISBLANK(D34),ISBLANK(F34)),ISTEXT(D34),ISTEXT(F34)),"",IF(#REF!-(YEAR(D34)-YEAR(#REF!))&lt;0,0,#REF!-(YEAR(D34)-YEAR(#REF!))))</f>
        <v/>
      </c>
      <c r="H34" s="261" t="str">
        <f>IF(OR(AND(ISBLANK(D34),ISBLANK(F34)),ISTEXT(D34),ISTEXT(F34)),"",IF(#REF!-D34&lt;0,0,#REF!-D34))</f>
        <v/>
      </c>
      <c r="I34" s="307" t="str">
        <f>IF(OR(AND(ISBLANK(D34),ISBLANK(F34)),ISTEXT(D34),ISTEXT(F34)),"",#REF!)</f>
        <v/>
      </c>
      <c r="J34" s="307"/>
      <c r="K34" s="264">
        <f t="shared" si="9"/>
        <v>0</v>
      </c>
      <c r="L34" s="265" t="str">
        <f>IF(OR(AND(ISBLANK(D34),ISBLANK(F34)),ISTEXT(D34),ISTEXT(F34)),"",IF(G34+K34&gt;#REF!,#REF!-G34,K34))</f>
        <v/>
      </c>
      <c r="M34" s="266" t="str">
        <f t="shared" si="11"/>
        <v/>
      </c>
      <c r="N34" s="307" t="str">
        <f>IF(OR(AND(ISBLANK(D34),ISBLANK(F34)),ISTEXT(D34),ISTEXT(F34)),"",DATE(YEAR($I34)+L34,MONTH($I34),DAY($I34)))</f>
        <v/>
      </c>
      <c r="O34" s="308" t="str">
        <f>IF(OR(AND(ISBLANK(D34),ISBLANK(F34)),ISTEXT(D34),ISTEXT(F34)),"",#REF!-#REF!*(IF(I34&lt;D34,I34,D34)-#REF!))</f>
        <v/>
      </c>
      <c r="P34" s="309" t="str">
        <f>IF(OR(AND(ISBLANK(D34),ISBLANK(F34)),ISTEXT(D34),ISTEXT(F34)),"",O34+F34)</f>
        <v/>
      </c>
      <c r="Q34" s="310" t="str">
        <f>IF(OR(AND(ISBLANK(D34),ISBLANK(F34)),ISTEXT(D34),ISTEXT(F34)),"",IF(OR(D34&lt;DATE(2004,12,31),#REF!=0),0,P34/#REF!))</f>
        <v/>
      </c>
      <c r="R34" s="311" t="str">
        <f>IF(OR(AND(ISBLANK(D34),ISBLANK(F34)),ISTEXT(D34),ISTEXT(F34)),"",IF(YEAR(D34)&lt;=YEAR(#REF!),"-",YEAR(D34)-1))</f>
        <v/>
      </c>
      <c r="S34" s="311"/>
      <c r="T34" s="312" t="str">
        <f>IF(OR(AND(ISBLANK(D34),ISBLANK(F34)),ISTEXT(D34),ISTEXT(F34)),"",IF(AND(I34&lt;=DATE(2004,12,31),D34&gt;I34),SUM($F34:F34),#REF!+#REF!+#REF!*IF(YEAR(D34)&lt;=YEAR(#REF!),0,(IF(DATE(YEAR(D34)-1,12,31)&gt;I34,I34,DATE(YEAR(D34)-1,12,31))-#REF!))))</f>
        <v/>
      </c>
      <c r="U34" s="313" t="str">
        <f>IF(OR(AND(ISBLANK(D34),ISBLANK(F34)),ISTEXT(D34),ISTEXT(F34)),"",IF(YEAR(D34)=YEAR(D35),D35,DATE(YEAR(D34),12,31)))</f>
        <v/>
      </c>
      <c r="V34" s="312" t="str">
        <f>IF(OR(AND(ISBLANK(D34),ISBLANK(F34)),ISTEXT(D34),ISTEXT(F34)),"",IF(P34=0,0,IF(AND(I34&lt;=DATE(2004,12,31),D34&gt;=I34),P34-T34,P34-#REF!)))</f>
        <v/>
      </c>
      <c r="W34" s="314" t="str">
        <f>IF(OR(AND(ISBLANK(D34),ISBLANK(F34)),ISTEXT(D34),ISTEXT(F34)),"",#REF!&amp;"//"&amp;TEXT(#REF!,"dd-mmm-yyyy")&amp;"//"&amp;#REF!)</f>
        <v/>
      </c>
      <c r="X34" s="275"/>
      <c r="Y34" s="275"/>
      <c r="Z34" s="275"/>
      <c r="AA34" s="275"/>
      <c r="AB34" s="275"/>
      <c r="AC34" s="275"/>
      <c r="AD34" s="275"/>
      <c r="AE34" s="275"/>
      <c r="AF34" s="275"/>
      <c r="AG34" s="275"/>
      <c r="AH34" s="277"/>
      <c r="AI34" s="278"/>
      <c r="AJ34" s="279"/>
      <c r="AK34" s="280"/>
      <c r="AL34" s="273"/>
      <c r="AM34" s="281"/>
      <c r="AN34" s="273"/>
      <c r="AO34" s="275"/>
      <c r="AP34" s="282"/>
      <c r="AQ34" s="278"/>
      <c r="AR34" s="278"/>
      <c r="AS34" s="275"/>
      <c r="AT34" s="282"/>
      <c r="AU34" s="278"/>
      <c r="AV34" s="283"/>
      <c r="AW34" s="275"/>
      <c r="AX34" s="282"/>
      <c r="AY34" s="278"/>
      <c r="AZ34" s="284"/>
      <c r="BA34" s="273"/>
      <c r="BB34" s="285"/>
      <c r="BC34" s="285"/>
      <c r="BF34" s="287"/>
    </row>
    <row r="35" spans="1:58" s="339" customFormat="1" ht="13.5" customHeight="1" x14ac:dyDescent="0.2">
      <c r="A35" s="592" t="s">
        <v>580</v>
      </c>
      <c r="B35" s="593"/>
      <c r="C35" s="593"/>
      <c r="D35" s="593"/>
      <c r="E35" s="594"/>
      <c r="F35" s="315">
        <f>SUM(F8:F34)</f>
        <v>1019380526.813795</v>
      </c>
      <c r="G35" s="316"/>
      <c r="H35" s="317"/>
      <c r="I35" s="318"/>
      <c r="J35" s="318"/>
      <c r="K35" s="316"/>
      <c r="L35" s="319"/>
      <c r="M35" s="320"/>
      <c r="N35" s="318"/>
      <c r="O35" s="321"/>
      <c r="P35" s="322"/>
      <c r="Q35" s="323"/>
      <c r="R35" s="324"/>
      <c r="S35" s="324"/>
      <c r="T35" s="322">
        <f>SUM(T8:T34)</f>
        <v>236717644.29020715</v>
      </c>
      <c r="U35" s="325"/>
      <c r="V35" s="326">
        <f>F35-T35</f>
        <v>782662882.52358782</v>
      </c>
      <c r="W35" s="327"/>
      <c r="X35" s="328"/>
      <c r="Y35" s="328"/>
      <c r="Z35" s="328"/>
      <c r="AA35" s="328"/>
      <c r="AB35" s="328"/>
      <c r="AC35" s="328"/>
      <c r="AD35" s="328"/>
      <c r="AE35" s="328"/>
      <c r="AF35" s="328"/>
      <c r="AG35" s="328"/>
      <c r="AH35" s="329"/>
      <c r="AI35" s="330"/>
      <c r="AJ35" s="331"/>
      <c r="AK35" s="332"/>
      <c r="AL35" s="333"/>
      <c r="AM35" s="334"/>
      <c r="AN35" s="333"/>
      <c r="AO35" s="328"/>
      <c r="AP35" s="335"/>
      <c r="AQ35" s="330"/>
      <c r="AR35" s="330"/>
      <c r="AS35" s="328"/>
      <c r="AT35" s="335"/>
      <c r="AU35" s="330"/>
      <c r="AV35" s="336"/>
      <c r="AW35" s="328"/>
      <c r="AX35" s="335"/>
      <c r="AY35" s="330"/>
      <c r="AZ35" s="337"/>
      <c r="BA35" s="333"/>
      <c r="BB35" s="338"/>
      <c r="BC35" s="338"/>
      <c r="BF35" s="340"/>
    </row>
    <row r="36" spans="1:58" x14ac:dyDescent="0.2">
      <c r="F36" s="341"/>
    </row>
    <row r="54" spans="1:58" hidden="1" x14ac:dyDescent="0.2"/>
    <row r="55" spans="1:58" s="203" customFormat="1" ht="13.5" hidden="1" customHeight="1" x14ac:dyDescent="0.2">
      <c r="A55" s="575" t="s">
        <v>581</v>
      </c>
      <c r="B55" s="575"/>
      <c r="C55" s="575"/>
      <c r="D55" s="575"/>
      <c r="E55" s="202"/>
      <c r="H55" s="204"/>
      <c r="I55" s="205"/>
      <c r="J55" s="205"/>
      <c r="T55" s="206"/>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row>
    <row r="56" spans="1:58" s="215" customFormat="1" ht="13.5" hidden="1" customHeight="1" x14ac:dyDescent="0.2">
      <c r="A56" s="576" t="s">
        <v>53</v>
      </c>
      <c r="B56" s="576" t="s">
        <v>396</v>
      </c>
      <c r="C56" s="576" t="s">
        <v>3</v>
      </c>
      <c r="D56" s="576" t="s">
        <v>550</v>
      </c>
      <c r="E56" s="576"/>
      <c r="F56" s="577" t="s">
        <v>551</v>
      </c>
      <c r="G56" s="576" t="s">
        <v>552</v>
      </c>
      <c r="H56" s="576"/>
      <c r="I56" s="576" t="s">
        <v>582</v>
      </c>
      <c r="J56" s="585" t="s">
        <v>554</v>
      </c>
      <c r="K56" s="576" t="s">
        <v>555</v>
      </c>
      <c r="L56" s="576" t="s">
        <v>556</v>
      </c>
      <c r="M56" s="583" t="s">
        <v>557</v>
      </c>
      <c r="N56" s="576" t="s">
        <v>558</v>
      </c>
      <c r="O56" s="588" t="s">
        <v>559</v>
      </c>
      <c r="P56" s="589"/>
      <c r="Q56" s="208" t="s">
        <v>583</v>
      </c>
      <c r="R56" s="588" t="s">
        <v>561</v>
      </c>
      <c r="S56" s="590"/>
      <c r="T56" s="589"/>
      <c r="U56" s="578" t="s">
        <v>562</v>
      </c>
      <c r="V56" s="578"/>
      <c r="W56" s="579" t="s">
        <v>390</v>
      </c>
      <c r="X56" s="582"/>
      <c r="Y56" s="209"/>
      <c r="Z56" s="210"/>
      <c r="AA56" s="210"/>
      <c r="AB56" s="210"/>
      <c r="AC56" s="210"/>
      <c r="AD56" s="210"/>
      <c r="AE56" s="210"/>
      <c r="AF56" s="210"/>
      <c r="AG56" s="210"/>
      <c r="AH56" s="211"/>
      <c r="AI56" s="211"/>
      <c r="AJ56" s="211"/>
      <c r="AK56" s="211"/>
      <c r="AL56" s="212"/>
      <c r="AM56" s="211"/>
      <c r="AN56" s="211"/>
      <c r="AO56" s="210"/>
      <c r="AP56" s="211"/>
      <c r="AQ56" s="211"/>
      <c r="AR56" s="211"/>
      <c r="AS56" s="210"/>
      <c r="AT56" s="211"/>
      <c r="AU56" s="211"/>
      <c r="AV56" s="211"/>
      <c r="AW56" s="210"/>
      <c r="AX56" s="211"/>
      <c r="AY56" s="211"/>
      <c r="AZ56" s="211"/>
      <c r="BA56" s="213"/>
      <c r="BB56" s="214"/>
      <c r="BC56" s="214"/>
    </row>
    <row r="57" spans="1:58" s="215" customFormat="1" ht="16" hidden="1" x14ac:dyDescent="0.2">
      <c r="A57" s="576"/>
      <c r="B57" s="576"/>
      <c r="C57" s="576"/>
      <c r="D57" s="576"/>
      <c r="E57" s="576"/>
      <c r="F57" s="577"/>
      <c r="G57" s="576"/>
      <c r="H57" s="576"/>
      <c r="I57" s="576"/>
      <c r="J57" s="586"/>
      <c r="K57" s="576"/>
      <c r="L57" s="576"/>
      <c r="M57" s="584"/>
      <c r="N57" s="576"/>
      <c r="O57" s="579" t="s">
        <v>563</v>
      </c>
      <c r="P57" s="579" t="s">
        <v>564</v>
      </c>
      <c r="Q57" s="583" t="s">
        <v>551</v>
      </c>
      <c r="R57" s="583" t="s">
        <v>565</v>
      </c>
      <c r="S57" s="585" t="s">
        <v>566</v>
      </c>
      <c r="T57" s="583" t="s">
        <v>551</v>
      </c>
      <c r="U57" s="578"/>
      <c r="V57" s="578"/>
      <c r="W57" s="580"/>
      <c r="X57" s="582"/>
      <c r="Y57" s="209"/>
      <c r="Z57" s="210"/>
      <c r="AA57" s="210"/>
      <c r="AB57" s="210"/>
      <c r="AC57" s="210"/>
      <c r="AD57" s="210"/>
      <c r="AE57" s="210"/>
      <c r="AF57" s="210"/>
      <c r="AG57" s="210"/>
      <c r="AH57" s="211"/>
      <c r="AI57" s="211"/>
      <c r="AJ57" s="210"/>
      <c r="AK57" s="211"/>
      <c r="AL57" s="212"/>
      <c r="AM57" s="211"/>
      <c r="AN57" s="211"/>
      <c r="AO57" s="216"/>
      <c r="AP57" s="211"/>
      <c r="AQ57" s="211"/>
      <c r="AR57" s="211"/>
      <c r="AS57" s="216"/>
      <c r="AT57" s="211"/>
      <c r="AU57" s="211"/>
      <c r="AV57" s="211"/>
      <c r="AW57" s="216"/>
      <c r="AX57" s="211"/>
      <c r="AY57" s="211"/>
      <c r="AZ57" s="211"/>
      <c r="BA57" s="213"/>
      <c r="BB57" s="214"/>
      <c r="BC57" s="214"/>
    </row>
    <row r="58" spans="1:58" s="215" customFormat="1" ht="21.75" hidden="1" customHeight="1" x14ac:dyDescent="0.2">
      <c r="A58" s="576"/>
      <c r="B58" s="576"/>
      <c r="C58" s="576"/>
      <c r="D58" s="217" t="s">
        <v>38</v>
      </c>
      <c r="E58" s="218" t="s">
        <v>567</v>
      </c>
      <c r="F58" s="577"/>
      <c r="G58" s="219" t="s">
        <v>567</v>
      </c>
      <c r="H58" s="219" t="s">
        <v>568</v>
      </c>
      <c r="I58" s="576"/>
      <c r="J58" s="587"/>
      <c r="K58" s="220" t="s">
        <v>567</v>
      </c>
      <c r="L58" s="220" t="s">
        <v>567</v>
      </c>
      <c r="M58" s="219" t="s">
        <v>567</v>
      </c>
      <c r="N58" s="576"/>
      <c r="O58" s="581"/>
      <c r="P58" s="581"/>
      <c r="Q58" s="584"/>
      <c r="R58" s="584"/>
      <c r="S58" s="587"/>
      <c r="T58" s="584"/>
      <c r="U58" s="219" t="s">
        <v>569</v>
      </c>
      <c r="V58" s="219" t="s">
        <v>551</v>
      </c>
      <c r="W58" s="581"/>
      <c r="X58" s="221"/>
      <c r="Y58" s="221"/>
      <c r="Z58" s="210"/>
      <c r="AA58" s="210"/>
      <c r="AB58" s="210"/>
      <c r="AC58" s="210"/>
      <c r="AD58" s="210"/>
      <c r="AE58" s="210"/>
      <c r="AF58" s="210"/>
      <c r="AG58" s="210"/>
      <c r="AH58" s="211"/>
      <c r="AI58" s="216"/>
      <c r="AJ58" s="216"/>
      <c r="AK58" s="211"/>
      <c r="AL58" s="212"/>
      <c r="AM58" s="216"/>
      <c r="AN58" s="211"/>
      <c r="AO58" s="216"/>
      <c r="AP58" s="216"/>
      <c r="AQ58" s="211"/>
      <c r="AR58" s="211"/>
      <c r="AS58" s="216"/>
      <c r="AT58" s="216"/>
      <c r="AU58" s="211"/>
      <c r="AV58" s="211"/>
      <c r="AW58" s="216"/>
      <c r="AX58" s="216"/>
      <c r="AY58" s="211"/>
      <c r="AZ58" s="211"/>
      <c r="BA58" s="213"/>
      <c r="BB58" s="214"/>
      <c r="BC58" s="214"/>
    </row>
    <row r="59" spans="1:58" s="254" customFormat="1" ht="13.5" hidden="1" customHeight="1" x14ac:dyDescent="0.2">
      <c r="A59" s="591">
        <v>1</v>
      </c>
      <c r="B59" s="342" t="str">
        <f>[20]PENGELOMPOKAN!D120</f>
        <v>Pek. peningkatan jl. menuju obyek wisata air panas</v>
      </c>
      <c r="C59" s="223">
        <v>41301</v>
      </c>
      <c r="D59" s="224"/>
      <c r="E59" s="225">
        <f>[20]PENGELOMPOKAN!L120</f>
        <v>2011</v>
      </c>
      <c r="F59" s="226">
        <f>[20]PENGELOMPOKAN!Q120</f>
        <v>94704593.382169068</v>
      </c>
      <c r="G59" s="227">
        <f>VLOOKUP(C59,'[19]umur ekonomis'!$A$1:$C$79,3)</f>
        <v>10</v>
      </c>
      <c r="H59" s="228"/>
      <c r="I59" s="229">
        <f t="shared" ref="I59:I66" si="16">E59+M59</f>
        <v>2021</v>
      </c>
      <c r="J59" s="230"/>
      <c r="K59" s="227"/>
      <c r="L59" s="343">
        <f>IF(G59+K59&gt;$G59,$G59-G59,K59)</f>
        <v>0</v>
      </c>
      <c r="M59" s="232">
        <f>G59+L59</f>
        <v>10</v>
      </c>
      <c r="N59" s="229">
        <f>E59+M59</f>
        <v>2021</v>
      </c>
      <c r="O59" s="233">
        <f>F59</f>
        <v>94704593.382169068</v>
      </c>
      <c r="P59" s="234">
        <v>0</v>
      </c>
      <c r="Q59" s="234">
        <f>(O59-10)/M59</f>
        <v>9470458.3382169064</v>
      </c>
      <c r="R59" s="236">
        <f t="shared" ref="R59:R66" si="17">E59</f>
        <v>2011</v>
      </c>
      <c r="S59" s="237">
        <v>1</v>
      </c>
      <c r="T59" s="238">
        <f t="shared" ref="T59:T66" si="18">Q59*S59</f>
        <v>9470458.3382169064</v>
      </c>
      <c r="U59" s="229">
        <f>E59</f>
        <v>2011</v>
      </c>
      <c r="V59" s="239">
        <f>IF(OR(AND(ISBLANK(D59),ISBLANK(F59)),ISTEXT(D59),ISTEXT(F59)),"",F59-Q59)</f>
        <v>85234135.043952167</v>
      </c>
      <c r="W59" s="240"/>
      <c r="X59" s="241"/>
      <c r="Y59" s="241"/>
      <c r="Z59" s="242" t="s">
        <v>571</v>
      </c>
      <c r="AA59" s="243"/>
      <c r="AB59" s="243"/>
      <c r="AC59" s="244"/>
      <c r="AD59" s="245"/>
      <c r="AE59" s="245"/>
      <c r="AF59" s="245"/>
      <c r="AG59" s="245"/>
      <c r="AH59" s="246"/>
      <c r="AI59" s="241"/>
      <c r="AJ59" s="246"/>
      <c r="AK59" s="247"/>
      <c r="AL59" s="248"/>
      <c r="AM59" s="249"/>
      <c r="AN59" s="248"/>
      <c r="AO59" s="245"/>
      <c r="AP59" s="250"/>
      <c r="AQ59" s="241"/>
      <c r="AR59" s="241"/>
      <c r="AS59" s="245"/>
      <c r="AT59" s="250"/>
      <c r="AU59" s="241"/>
      <c r="AV59" s="251"/>
      <c r="AW59" s="245"/>
      <c r="AX59" s="250"/>
      <c r="AY59" s="241"/>
      <c r="AZ59" s="252"/>
      <c r="BA59" s="248"/>
      <c r="BB59" s="253"/>
      <c r="BC59" s="253"/>
      <c r="BF59" s="255"/>
    </row>
    <row r="60" spans="1:58" s="286" customFormat="1" ht="13.5" hidden="1" customHeight="1" x14ac:dyDescent="0.2">
      <c r="A60" s="591"/>
      <c r="B60" s="256" t="str">
        <f>[20]PENGELOMPOKAN!D121</f>
        <v xml:space="preserve">Peningk. jalan menuju objek wisata air panas desa Koto kombu </v>
      </c>
      <c r="C60" s="257"/>
      <c r="D60" s="258"/>
      <c r="E60" s="259">
        <f>E59+1</f>
        <v>2012</v>
      </c>
      <c r="F60" s="260">
        <f>[20]PENGELOMPOKAN!Q121</f>
        <v>146574822.27795947</v>
      </c>
      <c r="G60" s="257">
        <f t="shared" ref="G60:G66" si="19">M59-(E60-E59)</f>
        <v>9</v>
      </c>
      <c r="H60" s="261"/>
      <c r="I60" s="262">
        <f t="shared" si="16"/>
        <v>2031</v>
      </c>
      <c r="J60" s="263">
        <f>F60/$F$59</f>
        <v>1.5477055234952997</v>
      </c>
      <c r="K60" s="264">
        <f t="shared" ref="K60:K66" si="20">IF(J60=0%,0,IF(J60&lt;=30%,2,IF(J60&lt;=60%,5,10)))</f>
        <v>10</v>
      </c>
      <c r="L60" s="265">
        <f>IF(OR(AND(ISBLANK(D60),ISBLANK(F60)),ISTEXT(D60),ISTEXT(F60)),"",IF(G60+K60&gt;$G$8,$G$8-G60,K60))</f>
        <v>10</v>
      </c>
      <c r="M60" s="266">
        <f>IF(OR(AND(ISBLANK(E60),ISBLANK(F60)),ISTEXT(E60),ISTEXT(F60)),"",G60+L60)</f>
        <v>19</v>
      </c>
      <c r="N60" s="262">
        <f t="shared" ref="N60:N66" si="21">E60+M60</f>
        <v>2031</v>
      </c>
      <c r="O60" s="267">
        <f t="shared" ref="O60:O66" si="22">V59</f>
        <v>85234135.043952167</v>
      </c>
      <c r="P60" s="268">
        <f t="shared" ref="P60:P66" si="23">O60+F60</f>
        <v>231808957.32191163</v>
      </c>
      <c r="Q60" s="268">
        <f>(P60-10)/M60</f>
        <v>12200470.91167956</v>
      </c>
      <c r="R60" s="269">
        <f t="shared" si="17"/>
        <v>2012</v>
      </c>
      <c r="S60" s="266">
        <f t="shared" ref="S60:S66" si="24">R60-R59</f>
        <v>1</v>
      </c>
      <c r="T60" s="270">
        <f t="shared" si="18"/>
        <v>12200470.91167956</v>
      </c>
      <c r="U60" s="257">
        <f t="shared" ref="U60:U66" si="25">E60</f>
        <v>2012</v>
      </c>
      <c r="V60" s="271">
        <f t="shared" ref="V60:V66" si="26">IF(OR(AND(ISBLANK(D60),ISBLANK(F60)),ISTEXT(D60),ISTEXT(F60)),"",P60-T60)</f>
        <v>219608486.41023207</v>
      </c>
      <c r="W60" s="272"/>
      <c r="X60" s="273"/>
      <c r="Y60" s="241"/>
      <c r="Z60" s="274" t="s">
        <v>572</v>
      </c>
      <c r="AA60" s="275"/>
      <c r="AB60" s="275"/>
      <c r="AC60" s="291">
        <f>F68</f>
        <v>241279415.66012853</v>
      </c>
      <c r="AD60" s="275"/>
      <c r="AE60" s="275"/>
      <c r="AF60" s="275"/>
      <c r="AG60" s="275"/>
      <c r="AH60" s="277"/>
      <c r="AI60" s="278"/>
      <c r="AJ60" s="279"/>
      <c r="AK60" s="280"/>
      <c r="AL60" s="273"/>
      <c r="AM60" s="281"/>
      <c r="AN60" s="273"/>
      <c r="AO60" s="275"/>
      <c r="AP60" s="282"/>
      <c r="AQ60" s="278"/>
      <c r="AR60" s="278"/>
      <c r="AS60" s="275"/>
      <c r="AT60" s="282"/>
      <c r="AU60" s="278"/>
      <c r="AV60" s="283"/>
      <c r="AW60" s="275"/>
      <c r="AX60" s="282"/>
      <c r="AY60" s="278"/>
      <c r="AZ60" s="284"/>
      <c r="BA60" s="273"/>
      <c r="BB60" s="285"/>
      <c r="BC60" s="285"/>
      <c r="BF60" s="287"/>
    </row>
    <row r="61" spans="1:58" s="286" customFormat="1" ht="13.5" hidden="1" customHeight="1" x14ac:dyDescent="0.2">
      <c r="A61" s="591"/>
      <c r="B61" s="288"/>
      <c r="C61" s="289"/>
      <c r="D61" s="258"/>
      <c r="E61" s="259">
        <f t="shared" ref="E61:E66" si="27">E60+1</f>
        <v>2013</v>
      </c>
      <c r="F61" s="260">
        <v>0</v>
      </c>
      <c r="G61" s="257">
        <f t="shared" si="19"/>
        <v>18</v>
      </c>
      <c r="H61" s="261"/>
      <c r="I61" s="262">
        <f t="shared" si="16"/>
        <v>2031</v>
      </c>
      <c r="J61" s="263">
        <f t="shared" ref="J61:J66" si="28">F61/$F$8</f>
        <v>0</v>
      </c>
      <c r="K61" s="264">
        <f t="shared" si="20"/>
        <v>0</v>
      </c>
      <c r="L61" s="265">
        <f t="shared" ref="L61:L66" si="29">IF(OR(AND(ISBLANK(D61),ISBLANK(F61)),ISTEXT(D61),ISTEXT(F61)),"",IF(G61+K61&gt;$G$8,$G$8-G61,K61))</f>
        <v>0</v>
      </c>
      <c r="M61" s="266">
        <f t="shared" ref="M61:M67" si="30">IF(OR(AND(ISBLANK(D61),ISBLANK(F61)),ISTEXT(D61),ISTEXT(F61)),"",G61+L61)</f>
        <v>18</v>
      </c>
      <c r="N61" s="262">
        <f t="shared" si="21"/>
        <v>2031</v>
      </c>
      <c r="O61" s="267">
        <f t="shared" si="22"/>
        <v>219608486.41023207</v>
      </c>
      <c r="P61" s="268">
        <f t="shared" si="23"/>
        <v>219608486.41023207</v>
      </c>
      <c r="Q61" s="268">
        <f t="shared" ref="Q61:Q66" si="31">(P61-10)/M61</f>
        <v>12200470.911679558</v>
      </c>
      <c r="R61" s="269">
        <f t="shared" si="17"/>
        <v>2013</v>
      </c>
      <c r="S61" s="266">
        <f t="shared" si="24"/>
        <v>1</v>
      </c>
      <c r="T61" s="270">
        <f t="shared" si="18"/>
        <v>12200470.911679558</v>
      </c>
      <c r="U61" s="257">
        <f t="shared" si="25"/>
        <v>2013</v>
      </c>
      <c r="V61" s="271">
        <f t="shared" si="26"/>
        <v>207408015.4985525</v>
      </c>
      <c r="W61" s="272"/>
      <c r="X61" s="278"/>
      <c r="Y61" s="241"/>
      <c r="Z61" s="274" t="s">
        <v>573</v>
      </c>
      <c r="AA61" s="290"/>
      <c r="AB61" s="290"/>
      <c r="AC61" s="291">
        <f>T68</f>
        <v>94873754.719973803</v>
      </c>
      <c r="AD61" s="290"/>
      <c r="AE61" s="290"/>
      <c r="AF61" s="290"/>
      <c r="AG61" s="290"/>
      <c r="AH61" s="277"/>
      <c r="AI61" s="278"/>
      <c r="AJ61" s="279"/>
      <c r="AK61" s="280"/>
      <c r="AL61" s="273"/>
      <c r="AM61" s="281"/>
      <c r="AN61" s="273"/>
      <c r="AO61" s="275"/>
      <c r="AP61" s="282"/>
      <c r="AQ61" s="278"/>
      <c r="AR61" s="278"/>
      <c r="AS61" s="275"/>
      <c r="AT61" s="282"/>
      <c r="AU61" s="278"/>
      <c r="AV61" s="283"/>
      <c r="AW61" s="275"/>
      <c r="AX61" s="282"/>
      <c r="AY61" s="278"/>
      <c r="AZ61" s="284"/>
      <c r="BA61" s="273"/>
      <c r="BB61" s="285"/>
      <c r="BC61" s="285"/>
      <c r="BF61" s="287"/>
    </row>
    <row r="62" spans="1:58" s="286" customFormat="1" ht="13.5" hidden="1" customHeight="1" x14ac:dyDescent="0.2">
      <c r="A62" s="591"/>
      <c r="B62" s="256"/>
      <c r="C62" s="257"/>
      <c r="D62" s="258"/>
      <c r="E62" s="259">
        <f t="shared" si="27"/>
        <v>2014</v>
      </c>
      <c r="F62" s="260">
        <v>0</v>
      </c>
      <c r="G62" s="257">
        <f t="shared" si="19"/>
        <v>17</v>
      </c>
      <c r="H62" s="261"/>
      <c r="I62" s="262">
        <f t="shared" si="16"/>
        <v>2031</v>
      </c>
      <c r="J62" s="263">
        <f t="shared" si="28"/>
        <v>0</v>
      </c>
      <c r="K62" s="264">
        <f t="shared" si="20"/>
        <v>0</v>
      </c>
      <c r="L62" s="265">
        <f t="shared" si="29"/>
        <v>0</v>
      </c>
      <c r="M62" s="266">
        <f t="shared" si="30"/>
        <v>17</v>
      </c>
      <c r="N62" s="262">
        <f t="shared" si="21"/>
        <v>2031</v>
      </c>
      <c r="O62" s="267">
        <f t="shared" si="22"/>
        <v>207408015.4985525</v>
      </c>
      <c r="P62" s="268">
        <f t="shared" si="23"/>
        <v>207408015.4985525</v>
      </c>
      <c r="Q62" s="268">
        <f t="shared" si="31"/>
        <v>12200470.911679558</v>
      </c>
      <c r="R62" s="269">
        <f t="shared" si="17"/>
        <v>2014</v>
      </c>
      <c r="S62" s="266">
        <f t="shared" si="24"/>
        <v>1</v>
      </c>
      <c r="T62" s="270">
        <f t="shared" si="18"/>
        <v>12200470.911679558</v>
      </c>
      <c r="U62" s="257">
        <f t="shared" si="25"/>
        <v>2014</v>
      </c>
      <c r="V62" s="271">
        <f t="shared" si="26"/>
        <v>195207544.58687294</v>
      </c>
      <c r="W62" s="272"/>
      <c r="X62" s="278"/>
      <c r="Y62" s="241"/>
      <c r="Z62" s="292" t="s">
        <v>584</v>
      </c>
      <c r="AA62" s="275"/>
      <c r="AB62" s="275"/>
      <c r="AC62" s="291">
        <f>AC60-AC61</f>
        <v>146405660.94015473</v>
      </c>
      <c r="AD62" s="275"/>
      <c r="AE62" s="275"/>
      <c r="AF62" s="275"/>
      <c r="AG62" s="275"/>
      <c r="AH62" s="277"/>
      <c r="AI62" s="278"/>
      <c r="AJ62" s="279"/>
      <c r="AK62" s="280"/>
      <c r="AL62" s="273"/>
      <c r="AM62" s="281"/>
      <c r="AN62" s="273"/>
      <c r="AO62" s="275"/>
      <c r="AP62" s="282"/>
      <c r="AQ62" s="278"/>
      <c r="AR62" s="278"/>
      <c r="AS62" s="275"/>
      <c r="AT62" s="282"/>
      <c r="AU62" s="278"/>
      <c r="AV62" s="283"/>
      <c r="AW62" s="275"/>
      <c r="AX62" s="282"/>
      <c r="AY62" s="278"/>
      <c r="AZ62" s="284"/>
      <c r="BA62" s="273"/>
      <c r="BB62" s="285"/>
      <c r="BC62" s="285"/>
      <c r="BF62" s="287"/>
    </row>
    <row r="63" spans="1:58" s="286" customFormat="1" ht="13.5" hidden="1" customHeight="1" x14ac:dyDescent="0.2">
      <c r="A63" s="294"/>
      <c r="B63" s="256"/>
      <c r="C63" s="257"/>
      <c r="D63" s="258"/>
      <c r="E63" s="259">
        <f t="shared" si="27"/>
        <v>2015</v>
      </c>
      <c r="F63" s="295">
        <v>0</v>
      </c>
      <c r="G63" s="257">
        <f t="shared" si="19"/>
        <v>16</v>
      </c>
      <c r="H63" s="261"/>
      <c r="I63" s="262">
        <f t="shared" si="16"/>
        <v>2031</v>
      </c>
      <c r="J63" s="263">
        <f t="shared" si="28"/>
        <v>0</v>
      </c>
      <c r="K63" s="264">
        <f t="shared" si="20"/>
        <v>0</v>
      </c>
      <c r="L63" s="265">
        <f t="shared" si="29"/>
        <v>0</v>
      </c>
      <c r="M63" s="266">
        <f t="shared" si="30"/>
        <v>16</v>
      </c>
      <c r="N63" s="262">
        <f t="shared" si="21"/>
        <v>2031</v>
      </c>
      <c r="O63" s="267">
        <f t="shared" si="22"/>
        <v>195207544.58687294</v>
      </c>
      <c r="P63" s="268">
        <f t="shared" si="23"/>
        <v>195207544.58687294</v>
      </c>
      <c r="Q63" s="268">
        <f t="shared" si="31"/>
        <v>12200470.911679558</v>
      </c>
      <c r="R63" s="269">
        <f t="shared" si="17"/>
        <v>2015</v>
      </c>
      <c r="S63" s="266">
        <f t="shared" si="24"/>
        <v>1</v>
      </c>
      <c r="T63" s="270">
        <f t="shared" si="18"/>
        <v>12200470.911679558</v>
      </c>
      <c r="U63" s="257">
        <f t="shared" si="25"/>
        <v>2015</v>
      </c>
      <c r="V63" s="271">
        <f t="shared" si="26"/>
        <v>183007073.67519337</v>
      </c>
      <c r="W63" s="272"/>
      <c r="X63" s="278"/>
      <c r="Y63" s="241"/>
      <c r="Z63" s="344" t="s">
        <v>575</v>
      </c>
      <c r="AA63" s="298"/>
      <c r="AB63" s="298"/>
      <c r="AC63" s="345">
        <f>AC62-V66</f>
        <v>0</v>
      </c>
      <c r="AD63" s="275"/>
      <c r="AE63" s="275"/>
      <c r="AF63" s="275"/>
      <c r="AG63" s="275"/>
      <c r="AH63" s="277"/>
      <c r="AI63" s="278"/>
      <c r="AJ63" s="279"/>
      <c r="AK63" s="280"/>
      <c r="AL63" s="273"/>
      <c r="AM63" s="281"/>
      <c r="AN63" s="273"/>
      <c r="AO63" s="275"/>
      <c r="AP63" s="282"/>
      <c r="AQ63" s="278"/>
      <c r="AR63" s="278"/>
      <c r="AS63" s="275"/>
      <c r="AT63" s="282"/>
      <c r="AU63" s="278"/>
      <c r="AV63" s="283"/>
      <c r="AW63" s="275"/>
      <c r="AX63" s="282"/>
      <c r="AY63" s="278"/>
      <c r="AZ63" s="284"/>
      <c r="BA63" s="273"/>
      <c r="BB63" s="285"/>
      <c r="BC63" s="285"/>
      <c r="BF63" s="287"/>
    </row>
    <row r="64" spans="1:58" s="286" customFormat="1" ht="13.5" hidden="1" customHeight="1" x14ac:dyDescent="0.2">
      <c r="A64" s="294"/>
      <c r="B64" s="296" t="s">
        <v>576</v>
      </c>
      <c r="C64" s="296" t="s">
        <v>576</v>
      </c>
      <c r="D64" s="258"/>
      <c r="E64" s="259">
        <f t="shared" si="27"/>
        <v>2016</v>
      </c>
      <c r="F64" s="295">
        <v>0</v>
      </c>
      <c r="G64" s="257">
        <f t="shared" si="19"/>
        <v>15</v>
      </c>
      <c r="H64" s="261"/>
      <c r="I64" s="262">
        <f t="shared" si="16"/>
        <v>2031</v>
      </c>
      <c r="J64" s="263">
        <f t="shared" si="28"/>
        <v>0</v>
      </c>
      <c r="K64" s="264">
        <f t="shared" si="20"/>
        <v>0</v>
      </c>
      <c r="L64" s="265">
        <f t="shared" si="29"/>
        <v>0</v>
      </c>
      <c r="M64" s="266">
        <f t="shared" si="30"/>
        <v>15</v>
      </c>
      <c r="N64" s="262">
        <f t="shared" si="21"/>
        <v>2031</v>
      </c>
      <c r="O64" s="267">
        <f t="shared" si="22"/>
        <v>183007073.67519337</v>
      </c>
      <c r="P64" s="268">
        <f t="shared" si="23"/>
        <v>183007073.67519337</v>
      </c>
      <c r="Q64" s="268">
        <f t="shared" si="31"/>
        <v>12200470.911679558</v>
      </c>
      <c r="R64" s="269">
        <f t="shared" si="17"/>
        <v>2016</v>
      </c>
      <c r="S64" s="266">
        <f t="shared" si="24"/>
        <v>1</v>
      </c>
      <c r="T64" s="270">
        <f t="shared" si="18"/>
        <v>12200470.911679558</v>
      </c>
      <c r="U64" s="257">
        <f t="shared" si="25"/>
        <v>2016</v>
      </c>
      <c r="V64" s="271">
        <f t="shared" si="26"/>
        <v>170806602.7635138</v>
      </c>
      <c r="W64" s="272"/>
      <c r="X64" s="278"/>
      <c r="Y64" s="241"/>
      <c r="Z64" s="300"/>
      <c r="AA64" s="275"/>
      <c r="AB64" s="275"/>
      <c r="AC64" s="275"/>
      <c r="AD64" s="275"/>
      <c r="AE64" s="275"/>
      <c r="AF64" s="275"/>
      <c r="AG64" s="275"/>
      <c r="AH64" s="277"/>
      <c r="AI64" s="278"/>
      <c r="AJ64" s="279"/>
      <c r="AK64" s="280"/>
      <c r="AL64" s="273"/>
      <c r="AM64" s="281"/>
      <c r="AN64" s="273"/>
      <c r="AO64" s="275"/>
      <c r="AP64" s="282"/>
      <c r="AQ64" s="278"/>
      <c r="AR64" s="278"/>
      <c r="AS64" s="275"/>
      <c r="AT64" s="282"/>
      <c r="AU64" s="278"/>
      <c r="AV64" s="283"/>
      <c r="AW64" s="275"/>
      <c r="AX64" s="282"/>
      <c r="AY64" s="278"/>
      <c r="AZ64" s="284"/>
      <c r="BA64" s="273"/>
      <c r="BB64" s="285"/>
      <c r="BC64" s="285"/>
      <c r="BF64" s="287"/>
    </row>
    <row r="65" spans="1:58" s="286" customFormat="1" ht="13.5" hidden="1" customHeight="1" x14ac:dyDescent="0.2">
      <c r="A65" s="294"/>
      <c r="B65" s="256"/>
      <c r="C65" s="257"/>
      <c r="D65" s="258"/>
      <c r="E65" s="259">
        <f t="shared" si="27"/>
        <v>2017</v>
      </c>
      <c r="F65" s="295">
        <v>0</v>
      </c>
      <c r="G65" s="257">
        <f t="shared" si="19"/>
        <v>14</v>
      </c>
      <c r="H65" s="261"/>
      <c r="I65" s="262">
        <f t="shared" si="16"/>
        <v>2031</v>
      </c>
      <c r="J65" s="263">
        <f t="shared" si="28"/>
        <v>0</v>
      </c>
      <c r="K65" s="264">
        <f t="shared" si="20"/>
        <v>0</v>
      </c>
      <c r="L65" s="265">
        <f t="shared" si="29"/>
        <v>0</v>
      </c>
      <c r="M65" s="266">
        <f t="shared" si="30"/>
        <v>14</v>
      </c>
      <c r="N65" s="262">
        <f t="shared" si="21"/>
        <v>2031</v>
      </c>
      <c r="O65" s="267">
        <f t="shared" si="22"/>
        <v>170806602.7635138</v>
      </c>
      <c r="P65" s="268">
        <f t="shared" si="23"/>
        <v>170806602.7635138</v>
      </c>
      <c r="Q65" s="268">
        <f t="shared" si="31"/>
        <v>12200470.911679557</v>
      </c>
      <c r="R65" s="269">
        <f t="shared" si="17"/>
        <v>2017</v>
      </c>
      <c r="S65" s="266">
        <f t="shared" si="24"/>
        <v>1</v>
      </c>
      <c r="T65" s="270">
        <f t="shared" si="18"/>
        <v>12200470.911679557</v>
      </c>
      <c r="U65" s="257">
        <f t="shared" si="25"/>
        <v>2017</v>
      </c>
      <c r="V65" s="271">
        <f t="shared" si="26"/>
        <v>158606131.85183424</v>
      </c>
      <c r="W65" s="272"/>
      <c r="X65" s="300"/>
      <c r="Y65" s="241"/>
      <c r="Z65" s="300"/>
      <c r="AA65" s="275"/>
      <c r="AB65" s="300"/>
      <c r="AC65" s="275"/>
      <c r="AD65" s="275"/>
      <c r="AE65" s="275"/>
      <c r="AF65" s="275"/>
      <c r="AG65" s="275"/>
      <c r="AH65" s="277"/>
      <c r="AI65" s="278"/>
      <c r="AJ65" s="279"/>
      <c r="AK65" s="280"/>
      <c r="AL65" s="273"/>
      <c r="AM65" s="281"/>
      <c r="AN65" s="273"/>
      <c r="AO65" s="275"/>
      <c r="AP65" s="282"/>
      <c r="AQ65" s="278"/>
      <c r="AR65" s="278"/>
      <c r="AS65" s="275"/>
      <c r="AT65" s="282"/>
      <c r="AU65" s="278"/>
      <c r="AV65" s="283"/>
      <c r="AW65" s="275"/>
      <c r="AX65" s="282"/>
      <c r="AY65" s="278"/>
      <c r="AZ65" s="284"/>
      <c r="BA65" s="273"/>
      <c r="BB65" s="285"/>
      <c r="BC65" s="285"/>
      <c r="BF65" s="287"/>
    </row>
    <row r="66" spans="1:58" s="286" customFormat="1" ht="13.5" hidden="1" customHeight="1" x14ac:dyDescent="0.2">
      <c r="A66" s="294"/>
      <c r="B66" s="256"/>
      <c r="C66" s="257"/>
      <c r="D66" s="258"/>
      <c r="E66" s="259">
        <f t="shared" si="27"/>
        <v>2018</v>
      </c>
      <c r="F66" s="295">
        <v>0</v>
      </c>
      <c r="G66" s="257">
        <f t="shared" si="19"/>
        <v>13</v>
      </c>
      <c r="H66" s="261"/>
      <c r="I66" s="262">
        <f t="shared" si="16"/>
        <v>2031</v>
      </c>
      <c r="J66" s="263">
        <f t="shared" si="28"/>
        <v>0</v>
      </c>
      <c r="K66" s="264">
        <f t="shared" si="20"/>
        <v>0</v>
      </c>
      <c r="L66" s="265">
        <f t="shared" si="29"/>
        <v>0</v>
      </c>
      <c r="M66" s="266">
        <f t="shared" si="30"/>
        <v>13</v>
      </c>
      <c r="N66" s="262">
        <f t="shared" si="21"/>
        <v>2031</v>
      </c>
      <c r="O66" s="267">
        <f t="shared" si="22"/>
        <v>158606131.85183424</v>
      </c>
      <c r="P66" s="268">
        <f t="shared" si="23"/>
        <v>158606131.85183424</v>
      </c>
      <c r="Q66" s="268">
        <f t="shared" si="31"/>
        <v>12200470.911679557</v>
      </c>
      <c r="R66" s="269">
        <f t="shared" si="17"/>
        <v>2018</v>
      </c>
      <c r="S66" s="266">
        <f t="shared" si="24"/>
        <v>1</v>
      </c>
      <c r="T66" s="270">
        <f t="shared" si="18"/>
        <v>12200470.911679557</v>
      </c>
      <c r="U66" s="257">
        <f t="shared" si="25"/>
        <v>2018</v>
      </c>
      <c r="V66" s="271">
        <f t="shared" si="26"/>
        <v>146405660.94015467</v>
      </c>
      <c r="W66" s="272"/>
      <c r="X66" s="300"/>
      <c r="Y66" s="241"/>
      <c r="Z66" s="300"/>
      <c r="AA66" s="275"/>
      <c r="AB66" s="300"/>
      <c r="AC66" s="275"/>
      <c r="AD66" s="275"/>
      <c r="AE66" s="275"/>
      <c r="AF66" s="275"/>
      <c r="AG66" s="275"/>
      <c r="AH66" s="277"/>
      <c r="AI66" s="278"/>
      <c r="AJ66" s="279"/>
      <c r="AK66" s="280"/>
      <c r="AL66" s="273"/>
      <c r="AM66" s="281"/>
      <c r="AN66" s="273"/>
      <c r="AO66" s="275"/>
      <c r="AP66" s="282"/>
      <c r="AQ66" s="278"/>
      <c r="AR66" s="278"/>
      <c r="AS66" s="275"/>
      <c r="AT66" s="282"/>
      <c r="AU66" s="278"/>
      <c r="AV66" s="283"/>
      <c r="AW66" s="275"/>
      <c r="AX66" s="282"/>
      <c r="AY66" s="278"/>
      <c r="AZ66" s="284"/>
      <c r="BA66" s="273"/>
      <c r="BB66" s="285"/>
      <c r="BC66" s="285"/>
      <c r="BF66" s="287"/>
    </row>
    <row r="67" spans="1:58" s="286" customFormat="1" ht="13.5" hidden="1" customHeight="1" x14ac:dyDescent="0.2">
      <c r="A67" s="294"/>
      <c r="B67" s="256"/>
      <c r="C67" s="257"/>
      <c r="D67" s="258"/>
      <c r="E67" s="269"/>
      <c r="F67" s="295"/>
      <c r="G67" s="264" t="str">
        <f>IF(OR(AND(ISBLANK(D67),ISBLANK(F67)),ISTEXT(D67),ISTEXT(F67)),"",IF(#REF!-(YEAR(D67)-YEAR(#REF!))&lt;0,0,#REF!-(YEAR(D67)-YEAR(#REF!))))</f>
        <v/>
      </c>
      <c r="H67" s="261" t="str">
        <f>IF(OR(AND(ISBLANK(D67),ISBLANK(F67)),ISTEXT(D67),ISTEXT(F67)),"",IF(#REF!-D67&lt;0,0,#REF!-D67))</f>
        <v/>
      </c>
      <c r="I67" s="307" t="str">
        <f>IF(OR(AND(ISBLANK(D67),ISBLANK(F67)),ISTEXT(D67),ISTEXT(F67)),"",#REF!)</f>
        <v/>
      </c>
      <c r="J67" s="307"/>
      <c r="K67" s="264" t="str">
        <f>IF(OR(AND(ISBLANK(D67),ISBLANK(F67)),ISTEXT(D67),ISTEXT(F67)),"",ROUNDDOWN(F67/SUM($F$37:F65)*#REF!,0))</f>
        <v/>
      </c>
      <c r="L67" s="265" t="str">
        <f>IF(OR(AND(ISBLANK(D67),ISBLANK(F67)),ISTEXT(D67),ISTEXT(F67)),"",IF(G67+K67&gt;#REF!,#REF!-G67,K67))</f>
        <v/>
      </c>
      <c r="M67" s="266" t="str">
        <f t="shared" si="30"/>
        <v/>
      </c>
      <c r="N67" s="307" t="str">
        <f>IF(OR(AND(ISBLANK(D67),ISBLANK(F67)),ISTEXT(D67),ISTEXT(F67)),"",DATE(YEAR($I67)+L67,MONTH($I67),DAY($I67)))</f>
        <v/>
      </c>
      <c r="O67" s="308" t="str">
        <f>IF(OR(AND(ISBLANK(D67),ISBLANK(F67)),ISTEXT(D67),ISTEXT(F67)),"",#REF!-#REF!*(IF(I67&lt;D67,I67,D67)-#REF!))</f>
        <v/>
      </c>
      <c r="P67" s="309" t="str">
        <f>IF(OR(AND(ISBLANK(D67),ISBLANK(F67)),ISTEXT(D67),ISTEXT(F67)),"",O67+F67)</f>
        <v/>
      </c>
      <c r="Q67" s="310" t="str">
        <f>IF(OR(AND(ISBLANK(D67),ISBLANK(F67)),ISTEXT(D67),ISTEXT(F67)),"",IF(OR(D67&lt;DATE(2004,12,31),#REF!=0),0,P67/#REF!))</f>
        <v/>
      </c>
      <c r="R67" s="311" t="str">
        <f>IF(OR(AND(ISBLANK(D67),ISBLANK(F67)),ISTEXT(D67),ISTEXT(F67)),"",IF(YEAR(D67)&lt;=YEAR(#REF!),"-",YEAR(D67)-1))</f>
        <v/>
      </c>
      <c r="S67" s="311"/>
      <c r="T67" s="312" t="str">
        <f>IF(OR(AND(ISBLANK(D67),ISBLANK(F67)),ISTEXT(D67),ISTEXT(F67)),"",IF(AND(I67&lt;=DATE(2004,12,31),D67&gt;I67),SUM($F67:F67),#REF!+#REF!+#REF!*IF(YEAR(D67)&lt;=YEAR(#REF!),0,(IF(DATE(YEAR(D67)-1,12,31)&gt;I67,I67,DATE(YEAR(D67)-1,12,31))-#REF!))))</f>
        <v/>
      </c>
      <c r="U67" s="313" t="str">
        <f>IF(OR(AND(ISBLANK(D67),ISBLANK(F67)),ISTEXT(D67),ISTEXT(F67)),"",IF(YEAR(D67)=YEAR(D68),D68,DATE(YEAR(D67),12,31)))</f>
        <v/>
      </c>
      <c r="V67" s="312" t="str">
        <f>IF(OR(AND(ISBLANK(D67),ISBLANK(F67)),ISTEXT(D67),ISTEXT(F67)),"",IF(P67=0,0,IF(AND(I67&lt;=DATE(2004,12,31),D67&gt;=I67),P67-T67,P67-#REF!)))</f>
        <v/>
      </c>
      <c r="W67" s="314" t="str">
        <f>IF(OR(AND(ISBLANK(D67),ISBLANK(F67)),ISTEXT(D67),ISTEXT(F67)),"",#REF!&amp;"//"&amp;TEXT(#REF!,"dd-mmm-yyyy")&amp;"//"&amp;#REF!)</f>
        <v/>
      </c>
      <c r="X67" s="275"/>
      <c r="Y67" s="275"/>
      <c r="Z67" s="275"/>
      <c r="AA67" s="275"/>
      <c r="AB67" s="275"/>
      <c r="AC67" s="275"/>
      <c r="AD67" s="275"/>
      <c r="AE67" s="275"/>
      <c r="AF67" s="275"/>
      <c r="AG67" s="275"/>
      <c r="AH67" s="277"/>
      <c r="AI67" s="278"/>
      <c r="AJ67" s="279"/>
      <c r="AK67" s="280"/>
      <c r="AL67" s="273"/>
      <c r="AM67" s="281"/>
      <c r="AN67" s="273"/>
      <c r="AO67" s="275"/>
      <c r="AP67" s="282"/>
      <c r="AQ67" s="278"/>
      <c r="AR67" s="278"/>
      <c r="AS67" s="275"/>
      <c r="AT67" s="282"/>
      <c r="AU67" s="278"/>
      <c r="AV67" s="283"/>
      <c r="AW67" s="275"/>
      <c r="AX67" s="282"/>
      <c r="AY67" s="278"/>
      <c r="AZ67" s="284"/>
      <c r="BA67" s="273"/>
      <c r="BB67" s="285"/>
      <c r="BC67" s="285"/>
      <c r="BF67" s="287"/>
    </row>
    <row r="68" spans="1:58" s="339" customFormat="1" ht="13.5" hidden="1" customHeight="1" x14ac:dyDescent="0.2">
      <c r="A68" s="592" t="s">
        <v>580</v>
      </c>
      <c r="B68" s="593"/>
      <c r="C68" s="593"/>
      <c r="D68" s="593"/>
      <c r="E68" s="594"/>
      <c r="F68" s="346">
        <f>SUM(F59:F67)</f>
        <v>241279415.66012853</v>
      </c>
      <c r="G68" s="316"/>
      <c r="H68" s="317"/>
      <c r="I68" s="318"/>
      <c r="J68" s="318"/>
      <c r="K68" s="316"/>
      <c r="L68" s="319"/>
      <c r="M68" s="320"/>
      <c r="N68" s="318"/>
      <c r="O68" s="321"/>
      <c r="P68" s="322"/>
      <c r="Q68" s="323"/>
      <c r="R68" s="324"/>
      <c r="S68" s="324"/>
      <c r="T68" s="322">
        <f>SUM(T59:T67)</f>
        <v>94873754.719973803</v>
      </c>
      <c r="U68" s="325"/>
      <c r="V68" s="326"/>
      <c r="W68" s="327"/>
      <c r="X68" s="328"/>
      <c r="Y68" s="328"/>
      <c r="Z68" s="328"/>
      <c r="AA68" s="328"/>
      <c r="AB68" s="328"/>
      <c r="AC68" s="328"/>
      <c r="AD68" s="328"/>
      <c r="AE68" s="328"/>
      <c r="AF68" s="328"/>
      <c r="AG68" s="328"/>
      <c r="AH68" s="329"/>
      <c r="AI68" s="330"/>
      <c r="AJ68" s="331"/>
      <c r="AK68" s="332"/>
      <c r="AL68" s="333"/>
      <c r="AM68" s="334"/>
      <c r="AN68" s="333"/>
      <c r="AO68" s="328"/>
      <c r="AP68" s="335"/>
      <c r="AQ68" s="330"/>
      <c r="AR68" s="330"/>
      <c r="AS68" s="328"/>
      <c r="AT68" s="335"/>
      <c r="AU68" s="330"/>
      <c r="AV68" s="336"/>
      <c r="AW68" s="328"/>
      <c r="AX68" s="335"/>
      <c r="AY68" s="330"/>
      <c r="AZ68" s="337"/>
      <c r="BA68" s="333"/>
      <c r="BB68" s="338"/>
      <c r="BC68" s="338"/>
      <c r="BF68" s="340"/>
    </row>
    <row r="69" spans="1:58" hidden="1" x14ac:dyDescent="0.2"/>
    <row r="70" spans="1:58" hidden="1" x14ac:dyDescent="0.2"/>
    <row r="71" spans="1:58" hidden="1" x14ac:dyDescent="0.2"/>
    <row r="72" spans="1:58" s="203" customFormat="1" ht="13.5" hidden="1" customHeight="1" x14ac:dyDescent="0.2">
      <c r="A72" s="575" t="s">
        <v>585</v>
      </c>
      <c r="B72" s="575"/>
      <c r="C72" s="575"/>
      <c r="D72" s="575"/>
      <c r="E72" s="202"/>
      <c r="H72" s="204"/>
      <c r="I72" s="205"/>
      <c r="J72" s="205"/>
      <c r="T72" s="206"/>
      <c r="X72" s="207"/>
      <c r="Y72" s="207"/>
      <c r="Z72" s="207"/>
      <c r="AA72" s="207"/>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row>
    <row r="73" spans="1:58" s="215" customFormat="1" ht="13.5" hidden="1" customHeight="1" x14ac:dyDescent="0.2">
      <c r="A73" s="576" t="s">
        <v>53</v>
      </c>
      <c r="B73" s="576" t="s">
        <v>396</v>
      </c>
      <c r="C73" s="576" t="s">
        <v>3</v>
      </c>
      <c r="D73" s="576" t="s">
        <v>550</v>
      </c>
      <c r="E73" s="576"/>
      <c r="F73" s="577" t="s">
        <v>551</v>
      </c>
      <c r="G73" s="576" t="s">
        <v>552</v>
      </c>
      <c r="H73" s="576"/>
      <c r="I73" s="576" t="s">
        <v>582</v>
      </c>
      <c r="J73" s="585" t="s">
        <v>554</v>
      </c>
      <c r="K73" s="576" t="s">
        <v>555</v>
      </c>
      <c r="L73" s="576" t="s">
        <v>556</v>
      </c>
      <c r="M73" s="583" t="s">
        <v>557</v>
      </c>
      <c r="N73" s="576" t="s">
        <v>558</v>
      </c>
      <c r="O73" s="588" t="s">
        <v>559</v>
      </c>
      <c r="P73" s="589"/>
      <c r="Q73" s="208" t="s">
        <v>583</v>
      </c>
      <c r="R73" s="588" t="s">
        <v>561</v>
      </c>
      <c r="S73" s="590"/>
      <c r="T73" s="589"/>
      <c r="U73" s="578" t="s">
        <v>562</v>
      </c>
      <c r="V73" s="578"/>
      <c r="W73" s="579" t="s">
        <v>390</v>
      </c>
      <c r="X73" s="582"/>
      <c r="Y73" s="209"/>
      <c r="Z73" s="210"/>
      <c r="AA73" s="210"/>
      <c r="AB73" s="210"/>
      <c r="AC73" s="210"/>
      <c r="AD73" s="210"/>
      <c r="AE73" s="210"/>
      <c r="AF73" s="210"/>
      <c r="AG73" s="210"/>
      <c r="AH73" s="211"/>
      <c r="AI73" s="211"/>
      <c r="AJ73" s="211"/>
      <c r="AK73" s="211"/>
      <c r="AL73" s="212"/>
      <c r="AM73" s="211"/>
      <c r="AN73" s="211"/>
      <c r="AO73" s="210"/>
      <c r="AP73" s="211"/>
      <c r="AQ73" s="211"/>
      <c r="AR73" s="211"/>
      <c r="AS73" s="210"/>
      <c r="AT73" s="211"/>
      <c r="AU73" s="211"/>
      <c r="AV73" s="211"/>
      <c r="AW73" s="210"/>
      <c r="AX73" s="211"/>
      <c r="AY73" s="211"/>
      <c r="AZ73" s="211"/>
      <c r="BA73" s="213"/>
      <c r="BB73" s="214"/>
      <c r="BC73" s="214"/>
    </row>
    <row r="74" spans="1:58" s="215" customFormat="1" ht="16" hidden="1" x14ac:dyDescent="0.2">
      <c r="A74" s="576"/>
      <c r="B74" s="576"/>
      <c r="C74" s="576"/>
      <c r="D74" s="576"/>
      <c r="E74" s="576"/>
      <c r="F74" s="577"/>
      <c r="G74" s="576"/>
      <c r="H74" s="576"/>
      <c r="I74" s="576"/>
      <c r="J74" s="586"/>
      <c r="K74" s="576"/>
      <c r="L74" s="576"/>
      <c r="M74" s="584"/>
      <c r="N74" s="576"/>
      <c r="O74" s="579" t="s">
        <v>563</v>
      </c>
      <c r="P74" s="579" t="s">
        <v>564</v>
      </c>
      <c r="Q74" s="583" t="s">
        <v>551</v>
      </c>
      <c r="R74" s="583" t="s">
        <v>565</v>
      </c>
      <c r="S74" s="585" t="s">
        <v>566</v>
      </c>
      <c r="T74" s="583" t="s">
        <v>551</v>
      </c>
      <c r="U74" s="578"/>
      <c r="V74" s="578"/>
      <c r="W74" s="580"/>
      <c r="X74" s="582"/>
      <c r="Y74" s="209"/>
      <c r="Z74" s="210"/>
      <c r="AA74" s="210"/>
      <c r="AB74" s="210"/>
      <c r="AC74" s="210"/>
      <c r="AD74" s="210"/>
      <c r="AE74" s="210"/>
      <c r="AF74" s="210"/>
      <c r="AG74" s="210"/>
      <c r="AH74" s="211"/>
      <c r="AI74" s="211"/>
      <c r="AJ74" s="210"/>
      <c r="AK74" s="211"/>
      <c r="AL74" s="212"/>
      <c r="AM74" s="211"/>
      <c r="AN74" s="211"/>
      <c r="AO74" s="216"/>
      <c r="AP74" s="211"/>
      <c r="AQ74" s="211"/>
      <c r="AR74" s="211"/>
      <c r="AS74" s="216"/>
      <c r="AT74" s="211"/>
      <c r="AU74" s="211"/>
      <c r="AV74" s="211"/>
      <c r="AW74" s="216"/>
      <c r="AX74" s="211"/>
      <c r="AY74" s="211"/>
      <c r="AZ74" s="211"/>
      <c r="BA74" s="213"/>
      <c r="BB74" s="214"/>
      <c r="BC74" s="214"/>
    </row>
    <row r="75" spans="1:58" s="215" customFormat="1" ht="21.75" hidden="1" customHeight="1" x14ac:dyDescent="0.2">
      <c r="A75" s="576"/>
      <c r="B75" s="576"/>
      <c r="C75" s="576"/>
      <c r="D75" s="217" t="s">
        <v>38</v>
      </c>
      <c r="E75" s="218" t="s">
        <v>567</v>
      </c>
      <c r="F75" s="577"/>
      <c r="G75" s="219" t="s">
        <v>567</v>
      </c>
      <c r="H75" s="219" t="s">
        <v>568</v>
      </c>
      <c r="I75" s="576"/>
      <c r="J75" s="587"/>
      <c r="K75" s="220" t="s">
        <v>567</v>
      </c>
      <c r="L75" s="220" t="s">
        <v>567</v>
      </c>
      <c r="M75" s="219" t="s">
        <v>567</v>
      </c>
      <c r="N75" s="576"/>
      <c r="O75" s="581"/>
      <c r="P75" s="581"/>
      <c r="Q75" s="584"/>
      <c r="R75" s="584"/>
      <c r="S75" s="587"/>
      <c r="T75" s="584"/>
      <c r="U75" s="219" t="s">
        <v>569</v>
      </c>
      <c r="V75" s="219" t="s">
        <v>551</v>
      </c>
      <c r="W75" s="581"/>
      <c r="X75" s="221"/>
      <c r="Y75" s="221"/>
      <c r="Z75" s="210"/>
      <c r="AA75" s="210"/>
      <c r="AB75" s="210"/>
      <c r="AC75" s="210"/>
      <c r="AD75" s="210"/>
      <c r="AE75" s="210"/>
      <c r="AF75" s="210"/>
      <c r="AG75" s="210"/>
      <c r="AH75" s="211"/>
      <c r="AI75" s="216"/>
      <c r="AJ75" s="216"/>
      <c r="AK75" s="211"/>
      <c r="AL75" s="212"/>
      <c r="AM75" s="216"/>
      <c r="AN75" s="211"/>
      <c r="AO75" s="216"/>
      <c r="AP75" s="216"/>
      <c r="AQ75" s="211"/>
      <c r="AR75" s="211"/>
      <c r="AS75" s="216"/>
      <c r="AT75" s="216"/>
      <c r="AU75" s="211"/>
      <c r="AV75" s="211"/>
      <c r="AW75" s="216"/>
      <c r="AX75" s="216"/>
      <c r="AY75" s="211"/>
      <c r="AZ75" s="211"/>
      <c r="BA75" s="213"/>
      <c r="BB75" s="214"/>
      <c r="BC75" s="214"/>
    </row>
    <row r="76" spans="1:58" s="254" customFormat="1" ht="13.5" hidden="1" customHeight="1" x14ac:dyDescent="0.2">
      <c r="A76" s="591">
        <v>1</v>
      </c>
      <c r="B76" s="342" t="str">
        <f>[20]PENGELOMPOKAN!D122</f>
        <v>Pek. jl desa pl. panjang hulu 1 Km</v>
      </c>
      <c r="C76" s="223">
        <v>41301</v>
      </c>
      <c r="D76" s="224"/>
      <c r="E76" s="225">
        <f>[20]PENGELOMPOKAN!L122</f>
        <v>2011</v>
      </c>
      <c r="F76" s="226">
        <f>[20]PENGELOMPOKAN!Q122</f>
        <v>112066098.72968219</v>
      </c>
      <c r="G76" s="227">
        <f>VLOOKUP(C76,'[19]umur ekonomis'!$A$1:$C$79,3)</f>
        <v>10</v>
      </c>
      <c r="H76" s="228"/>
      <c r="I76" s="229">
        <f t="shared" ref="I76:I83" si="32">E76+M76</f>
        <v>2021</v>
      </c>
      <c r="J76" s="230"/>
      <c r="K76" s="227"/>
      <c r="L76" s="343">
        <f>IF(G76+K76&gt;$G76,$G76-G76,K76)</f>
        <v>0</v>
      </c>
      <c r="M76" s="232">
        <f>G76+L76</f>
        <v>10</v>
      </c>
      <c r="N76" s="229">
        <f>E76+M76</f>
        <v>2021</v>
      </c>
      <c r="O76" s="233">
        <f>F76</f>
        <v>112066098.72968219</v>
      </c>
      <c r="P76" s="234">
        <v>0</v>
      </c>
      <c r="Q76" s="234">
        <f>(O76-10)/M76</f>
        <v>11206608.872968219</v>
      </c>
      <c r="R76" s="236">
        <f t="shared" ref="R76:R83" si="33">E76</f>
        <v>2011</v>
      </c>
      <c r="S76" s="237">
        <v>1</v>
      </c>
      <c r="T76" s="238">
        <f t="shared" ref="T76:T83" si="34">Q76*S76</f>
        <v>11206608.872968219</v>
      </c>
      <c r="U76" s="229">
        <f>E76</f>
        <v>2011</v>
      </c>
      <c r="V76" s="239">
        <f>IF(OR(AND(ISBLANK(D76),ISBLANK(F76)),ISTEXT(D76),ISTEXT(F76)),"",F76-Q76)</f>
        <v>100859489.85671398</v>
      </c>
      <c r="W76" s="240"/>
      <c r="X76" s="241"/>
      <c r="Y76" s="241"/>
      <c r="Z76" s="242" t="s">
        <v>571</v>
      </c>
      <c r="AA76" s="245"/>
      <c r="AB76" s="245"/>
      <c r="AC76" s="245"/>
      <c r="AD76" s="245"/>
      <c r="AE76" s="245"/>
      <c r="AF76" s="245"/>
      <c r="AG76" s="245"/>
      <c r="AH76" s="246"/>
      <c r="AI76" s="241"/>
      <c r="AJ76" s="246"/>
      <c r="AK76" s="247"/>
      <c r="AL76" s="248"/>
      <c r="AM76" s="249"/>
      <c r="AN76" s="248"/>
      <c r="AO76" s="245"/>
      <c r="AP76" s="250"/>
      <c r="AQ76" s="241"/>
      <c r="AR76" s="241"/>
      <c r="AS76" s="245"/>
      <c r="AT76" s="250"/>
      <c r="AU76" s="241"/>
      <c r="AV76" s="251"/>
      <c r="AW76" s="245"/>
      <c r="AX76" s="250"/>
      <c r="AY76" s="241"/>
      <c r="AZ76" s="252"/>
      <c r="BA76" s="248"/>
      <c r="BB76" s="253"/>
      <c r="BC76" s="253"/>
      <c r="BF76" s="255"/>
    </row>
    <row r="77" spans="1:58" s="286" customFormat="1" ht="13.5" hidden="1" customHeight="1" x14ac:dyDescent="0.2">
      <c r="A77" s="591"/>
      <c r="B77" s="256" t="str">
        <f>[20]PENGELOMPOKAN!D123</f>
        <v>Peningk. jalan desa Pl. PAnjang Hulu (perkerasan)</v>
      </c>
      <c r="C77" s="257"/>
      <c r="D77" s="258"/>
      <c r="E77" s="259">
        <f>E76+1</f>
        <v>2012</v>
      </c>
      <c r="F77" s="260">
        <f>[20]PENGELOMPOKAN!Q123</f>
        <v>122990685.53355622</v>
      </c>
      <c r="G77" s="257">
        <f t="shared" ref="G77:G83" si="35">M76-(E77-E76)</f>
        <v>9</v>
      </c>
      <c r="H77" s="261"/>
      <c r="I77" s="262">
        <f t="shared" si="32"/>
        <v>2031</v>
      </c>
      <c r="J77" s="263">
        <f>F77/$F$76</f>
        <v>1.097483422084903</v>
      </c>
      <c r="K77" s="264">
        <f t="shared" ref="K77:K83" si="36">IF(J77=0%,0,IF(J77&lt;=30%,2,IF(J77&lt;=60%,5,10)))</f>
        <v>10</v>
      </c>
      <c r="L77" s="265">
        <f>IF(OR(AND(ISBLANK(D77),ISBLANK(F77)),ISTEXT(D77),ISTEXT(F77)),"",IF(G77+K77&gt;$G$8,$G$8-G77,K77))</f>
        <v>10</v>
      </c>
      <c r="M77" s="266">
        <f>IF(OR(AND(ISBLANK(E77),ISBLANK(F77)),ISTEXT(E77),ISTEXT(F77)),"",G77+L77)</f>
        <v>19</v>
      </c>
      <c r="N77" s="262">
        <f t="shared" ref="N77:N83" si="37">E77+M77</f>
        <v>2031</v>
      </c>
      <c r="O77" s="267">
        <f t="shared" ref="O77:O83" si="38">V76</f>
        <v>100859489.85671398</v>
      </c>
      <c r="P77" s="268">
        <f t="shared" ref="P77:P83" si="39">O77+F77</f>
        <v>223850175.3902702</v>
      </c>
      <c r="Q77" s="268">
        <f>(P77-10)/M77</f>
        <v>11781587.652119484</v>
      </c>
      <c r="R77" s="269">
        <f t="shared" si="33"/>
        <v>2012</v>
      </c>
      <c r="S77" s="266">
        <f t="shared" ref="S77:S83" si="40">R77-R76</f>
        <v>1</v>
      </c>
      <c r="T77" s="270">
        <f t="shared" si="34"/>
        <v>11781587.652119484</v>
      </c>
      <c r="U77" s="257">
        <f t="shared" ref="U77:U83" si="41">E77</f>
        <v>2012</v>
      </c>
      <c r="V77" s="271">
        <f t="shared" ref="V77:V83" si="42">IF(OR(AND(ISBLANK(D77),ISBLANK(F77)),ISTEXT(D77),ISTEXT(F77)),"",P77-T77)</f>
        <v>212068587.73815072</v>
      </c>
      <c r="W77" s="272"/>
      <c r="X77" s="273"/>
      <c r="Y77" s="241"/>
      <c r="Z77" s="274" t="s">
        <v>572</v>
      </c>
      <c r="AA77" s="275"/>
      <c r="AB77" s="275"/>
      <c r="AC77" s="293">
        <f>F85</f>
        <v>235056784.26323843</v>
      </c>
      <c r="AD77" s="275"/>
      <c r="AE77" s="275"/>
      <c r="AF77" s="275"/>
      <c r="AG77" s="275"/>
      <c r="AH77" s="277"/>
      <c r="AI77" s="278"/>
      <c r="AJ77" s="279"/>
      <c r="AK77" s="280"/>
      <c r="AL77" s="273"/>
      <c r="AM77" s="281"/>
      <c r="AN77" s="273"/>
      <c r="AO77" s="275"/>
      <c r="AP77" s="282"/>
      <c r="AQ77" s="278"/>
      <c r="AR77" s="278"/>
      <c r="AS77" s="275"/>
      <c r="AT77" s="282"/>
      <c r="AU77" s="278"/>
      <c r="AV77" s="283"/>
      <c r="AW77" s="275"/>
      <c r="AX77" s="282"/>
      <c r="AY77" s="278"/>
      <c r="AZ77" s="284"/>
      <c r="BA77" s="273"/>
      <c r="BB77" s="285"/>
      <c r="BC77" s="285"/>
      <c r="BF77" s="287"/>
    </row>
    <row r="78" spans="1:58" s="286" customFormat="1" ht="13.5" hidden="1" customHeight="1" x14ac:dyDescent="0.2">
      <c r="A78" s="591"/>
      <c r="B78" s="288"/>
      <c r="C78" s="289"/>
      <c r="D78" s="258"/>
      <c r="E78" s="259">
        <f t="shared" ref="E78:E83" si="43">E77+1</f>
        <v>2013</v>
      </c>
      <c r="F78" s="260">
        <v>0</v>
      </c>
      <c r="G78" s="257">
        <f t="shared" si="35"/>
        <v>18</v>
      </c>
      <c r="H78" s="261"/>
      <c r="I78" s="262">
        <f t="shared" si="32"/>
        <v>2031</v>
      </c>
      <c r="J78" s="263">
        <f t="shared" ref="J78:J83" si="44">F78/$F$8</f>
        <v>0</v>
      </c>
      <c r="K78" s="264">
        <f t="shared" si="36"/>
        <v>0</v>
      </c>
      <c r="L78" s="265">
        <f t="shared" ref="L78:L83" si="45">IF(OR(AND(ISBLANK(D78),ISBLANK(F78)),ISTEXT(D78),ISTEXT(F78)),"",IF(G78+K78&gt;$G$8,$G$8-G78,K78))</f>
        <v>0</v>
      </c>
      <c r="M78" s="266">
        <f t="shared" ref="M78:M84" si="46">IF(OR(AND(ISBLANK(D78),ISBLANK(F78)),ISTEXT(D78),ISTEXT(F78)),"",G78+L78)</f>
        <v>18</v>
      </c>
      <c r="N78" s="262">
        <f t="shared" si="37"/>
        <v>2031</v>
      </c>
      <c r="O78" s="267">
        <f t="shared" si="38"/>
        <v>212068587.73815072</v>
      </c>
      <c r="P78" s="268">
        <f t="shared" si="39"/>
        <v>212068587.73815072</v>
      </c>
      <c r="Q78" s="268">
        <f t="shared" ref="Q78:Q83" si="47">(P78-10)/M78</f>
        <v>11781587.652119484</v>
      </c>
      <c r="R78" s="269">
        <f t="shared" si="33"/>
        <v>2013</v>
      </c>
      <c r="S78" s="266">
        <f t="shared" si="40"/>
        <v>1</v>
      </c>
      <c r="T78" s="270">
        <f t="shared" si="34"/>
        <v>11781587.652119484</v>
      </c>
      <c r="U78" s="257">
        <f t="shared" si="41"/>
        <v>2013</v>
      </c>
      <c r="V78" s="271">
        <f t="shared" si="42"/>
        <v>200287000.08603123</v>
      </c>
      <c r="W78" s="272"/>
      <c r="X78" s="278"/>
      <c r="Y78" s="241"/>
      <c r="Z78" s="274" t="s">
        <v>573</v>
      </c>
      <c r="AA78" s="290"/>
      <c r="AB78" s="290"/>
      <c r="AC78" s="293">
        <f>T85</f>
        <v>93677722.437804624</v>
      </c>
      <c r="AD78" s="290"/>
      <c r="AE78" s="290"/>
      <c r="AF78" s="290"/>
      <c r="AG78" s="290"/>
      <c r="AH78" s="277"/>
      <c r="AI78" s="278"/>
      <c r="AJ78" s="279"/>
      <c r="AK78" s="280"/>
      <c r="AL78" s="273"/>
      <c r="AM78" s="281"/>
      <c r="AN78" s="273"/>
      <c r="AO78" s="275"/>
      <c r="AP78" s="282"/>
      <c r="AQ78" s="278"/>
      <c r="AR78" s="278"/>
      <c r="AS78" s="275"/>
      <c r="AT78" s="282"/>
      <c r="AU78" s="278"/>
      <c r="AV78" s="283"/>
      <c r="AW78" s="275"/>
      <c r="AX78" s="282"/>
      <c r="AY78" s="278"/>
      <c r="AZ78" s="284"/>
      <c r="BA78" s="273"/>
      <c r="BB78" s="285"/>
      <c r="BC78" s="285"/>
      <c r="BF78" s="287"/>
    </row>
    <row r="79" spans="1:58" s="286" customFormat="1" ht="13.5" hidden="1" customHeight="1" x14ac:dyDescent="0.2">
      <c r="A79" s="591"/>
      <c r="B79" s="256"/>
      <c r="C79" s="257"/>
      <c r="D79" s="258"/>
      <c r="E79" s="259">
        <f t="shared" si="43"/>
        <v>2014</v>
      </c>
      <c r="F79" s="260">
        <v>0</v>
      </c>
      <c r="G79" s="257">
        <f t="shared" si="35"/>
        <v>17</v>
      </c>
      <c r="H79" s="261"/>
      <c r="I79" s="262">
        <f t="shared" si="32"/>
        <v>2031</v>
      </c>
      <c r="J79" s="263">
        <f t="shared" si="44"/>
        <v>0</v>
      </c>
      <c r="K79" s="264">
        <f t="shared" si="36"/>
        <v>0</v>
      </c>
      <c r="L79" s="265">
        <f t="shared" si="45"/>
        <v>0</v>
      </c>
      <c r="M79" s="266">
        <f t="shared" si="46"/>
        <v>17</v>
      </c>
      <c r="N79" s="262">
        <f t="shared" si="37"/>
        <v>2031</v>
      </c>
      <c r="O79" s="267">
        <f t="shared" si="38"/>
        <v>200287000.08603123</v>
      </c>
      <c r="P79" s="268">
        <f t="shared" si="39"/>
        <v>200287000.08603123</v>
      </c>
      <c r="Q79" s="268">
        <f t="shared" si="47"/>
        <v>11781587.652119484</v>
      </c>
      <c r="R79" s="269">
        <f t="shared" si="33"/>
        <v>2014</v>
      </c>
      <c r="S79" s="266">
        <f t="shared" si="40"/>
        <v>1</v>
      </c>
      <c r="T79" s="270">
        <f t="shared" si="34"/>
        <v>11781587.652119484</v>
      </c>
      <c r="U79" s="257">
        <f t="shared" si="41"/>
        <v>2014</v>
      </c>
      <c r="V79" s="271">
        <f t="shared" si="42"/>
        <v>188505412.43391174</v>
      </c>
      <c r="W79" s="272"/>
      <c r="X79" s="278"/>
      <c r="Y79" s="241"/>
      <c r="Z79" s="292" t="s">
        <v>584</v>
      </c>
      <c r="AA79" s="275"/>
      <c r="AB79" s="275"/>
      <c r="AC79" s="293">
        <f>AC77-AC78</f>
        <v>141379061.82543379</v>
      </c>
      <c r="AD79" s="275"/>
      <c r="AE79" s="275"/>
      <c r="AF79" s="275"/>
      <c r="AG79" s="275"/>
      <c r="AH79" s="277"/>
      <c r="AI79" s="278"/>
      <c r="AJ79" s="279"/>
      <c r="AK79" s="280"/>
      <c r="AL79" s="273"/>
      <c r="AM79" s="281"/>
      <c r="AN79" s="273"/>
      <c r="AO79" s="275"/>
      <c r="AP79" s="282"/>
      <c r="AQ79" s="278"/>
      <c r="AR79" s="278"/>
      <c r="AS79" s="275"/>
      <c r="AT79" s="282"/>
      <c r="AU79" s="278"/>
      <c r="AV79" s="283"/>
      <c r="AW79" s="275"/>
      <c r="AX79" s="282"/>
      <c r="AY79" s="278"/>
      <c r="AZ79" s="284"/>
      <c r="BA79" s="273"/>
      <c r="BB79" s="285"/>
      <c r="BC79" s="285"/>
      <c r="BF79" s="287"/>
    </row>
    <row r="80" spans="1:58" s="286" customFormat="1" ht="13.5" hidden="1" customHeight="1" x14ac:dyDescent="0.2">
      <c r="A80" s="294"/>
      <c r="B80" s="256"/>
      <c r="C80" s="257"/>
      <c r="D80" s="258"/>
      <c r="E80" s="259">
        <f t="shared" si="43"/>
        <v>2015</v>
      </c>
      <c r="F80" s="295">
        <v>0</v>
      </c>
      <c r="G80" s="257">
        <f t="shared" si="35"/>
        <v>16</v>
      </c>
      <c r="H80" s="261"/>
      <c r="I80" s="262">
        <f t="shared" si="32"/>
        <v>2031</v>
      </c>
      <c r="J80" s="263">
        <f t="shared" si="44"/>
        <v>0</v>
      </c>
      <c r="K80" s="264">
        <f t="shared" si="36"/>
        <v>0</v>
      </c>
      <c r="L80" s="265">
        <f t="shared" si="45"/>
        <v>0</v>
      </c>
      <c r="M80" s="266">
        <f t="shared" si="46"/>
        <v>16</v>
      </c>
      <c r="N80" s="262">
        <f t="shared" si="37"/>
        <v>2031</v>
      </c>
      <c r="O80" s="267">
        <f t="shared" si="38"/>
        <v>188505412.43391174</v>
      </c>
      <c r="P80" s="268">
        <f t="shared" si="39"/>
        <v>188505412.43391174</v>
      </c>
      <c r="Q80" s="268">
        <f t="shared" si="47"/>
        <v>11781587.652119484</v>
      </c>
      <c r="R80" s="269">
        <f t="shared" si="33"/>
        <v>2015</v>
      </c>
      <c r="S80" s="266">
        <f t="shared" si="40"/>
        <v>1</v>
      </c>
      <c r="T80" s="270">
        <f t="shared" si="34"/>
        <v>11781587.652119484</v>
      </c>
      <c r="U80" s="257">
        <f t="shared" si="41"/>
        <v>2015</v>
      </c>
      <c r="V80" s="271">
        <f t="shared" si="42"/>
        <v>176723824.78179225</v>
      </c>
      <c r="W80" s="272"/>
      <c r="X80" s="278"/>
      <c r="Y80" s="241"/>
      <c r="Z80" s="344" t="s">
        <v>575</v>
      </c>
      <c r="AA80" s="275"/>
      <c r="AB80" s="275"/>
      <c r="AC80" s="293">
        <f>AC79-V83</f>
        <v>0</v>
      </c>
      <c r="AD80" s="275"/>
      <c r="AE80" s="275"/>
      <c r="AF80" s="275"/>
      <c r="AG80" s="275"/>
      <c r="AH80" s="277"/>
      <c r="AI80" s="278"/>
      <c r="AJ80" s="279"/>
      <c r="AK80" s="280"/>
      <c r="AL80" s="273"/>
      <c r="AM80" s="281"/>
      <c r="AN80" s="273"/>
      <c r="AO80" s="275"/>
      <c r="AP80" s="282"/>
      <c r="AQ80" s="278"/>
      <c r="AR80" s="278"/>
      <c r="AS80" s="275"/>
      <c r="AT80" s="282"/>
      <c r="AU80" s="278"/>
      <c r="AV80" s="283"/>
      <c r="AW80" s="275"/>
      <c r="AX80" s="282"/>
      <c r="AY80" s="278"/>
      <c r="AZ80" s="284"/>
      <c r="BA80" s="273"/>
      <c r="BB80" s="285"/>
      <c r="BC80" s="285"/>
      <c r="BF80" s="287"/>
    </row>
    <row r="81" spans="1:58" s="286" customFormat="1" ht="13.5" hidden="1" customHeight="1" x14ac:dyDescent="0.2">
      <c r="A81" s="294"/>
      <c r="B81" s="296" t="s">
        <v>576</v>
      </c>
      <c r="C81" s="296" t="s">
        <v>576</v>
      </c>
      <c r="D81" s="258"/>
      <c r="E81" s="259">
        <f t="shared" si="43"/>
        <v>2016</v>
      </c>
      <c r="F81" s="295">
        <v>0</v>
      </c>
      <c r="G81" s="257">
        <f t="shared" si="35"/>
        <v>15</v>
      </c>
      <c r="H81" s="261"/>
      <c r="I81" s="262">
        <f t="shared" si="32"/>
        <v>2031</v>
      </c>
      <c r="J81" s="263">
        <f t="shared" si="44"/>
        <v>0</v>
      </c>
      <c r="K81" s="264">
        <f t="shared" si="36"/>
        <v>0</v>
      </c>
      <c r="L81" s="265">
        <f t="shared" si="45"/>
        <v>0</v>
      </c>
      <c r="M81" s="266">
        <f t="shared" si="46"/>
        <v>15</v>
      </c>
      <c r="N81" s="262">
        <f t="shared" si="37"/>
        <v>2031</v>
      </c>
      <c r="O81" s="267">
        <f t="shared" si="38"/>
        <v>176723824.78179225</v>
      </c>
      <c r="P81" s="268">
        <f t="shared" si="39"/>
        <v>176723824.78179225</v>
      </c>
      <c r="Q81" s="268">
        <f t="shared" si="47"/>
        <v>11781587.652119484</v>
      </c>
      <c r="R81" s="269">
        <f t="shared" si="33"/>
        <v>2016</v>
      </c>
      <c r="S81" s="266">
        <f t="shared" si="40"/>
        <v>1</v>
      </c>
      <c r="T81" s="270">
        <f t="shared" si="34"/>
        <v>11781587.652119484</v>
      </c>
      <c r="U81" s="257">
        <f t="shared" si="41"/>
        <v>2016</v>
      </c>
      <c r="V81" s="271">
        <f t="shared" si="42"/>
        <v>164942237.12967277</v>
      </c>
      <c r="W81" s="272"/>
      <c r="X81" s="278"/>
      <c r="Y81" s="241"/>
      <c r="Z81" s="300"/>
      <c r="AA81" s="275"/>
      <c r="AB81" s="275"/>
      <c r="AC81" s="275"/>
      <c r="AD81" s="275"/>
      <c r="AE81" s="275"/>
      <c r="AF81" s="275"/>
      <c r="AG81" s="275"/>
      <c r="AH81" s="277"/>
      <c r="AI81" s="278"/>
      <c r="AJ81" s="279"/>
      <c r="AK81" s="280"/>
      <c r="AL81" s="273"/>
      <c r="AM81" s="281"/>
      <c r="AN81" s="273"/>
      <c r="AO81" s="275"/>
      <c r="AP81" s="282"/>
      <c r="AQ81" s="278"/>
      <c r="AR81" s="278"/>
      <c r="AS81" s="275"/>
      <c r="AT81" s="282"/>
      <c r="AU81" s="278"/>
      <c r="AV81" s="283"/>
      <c r="AW81" s="275"/>
      <c r="AX81" s="282"/>
      <c r="AY81" s="278"/>
      <c r="AZ81" s="284"/>
      <c r="BA81" s="273"/>
      <c r="BB81" s="285"/>
      <c r="BC81" s="285"/>
      <c r="BF81" s="287"/>
    </row>
    <row r="82" spans="1:58" s="286" customFormat="1" ht="13.5" hidden="1" customHeight="1" x14ac:dyDescent="0.2">
      <c r="A82" s="294"/>
      <c r="B82" s="256"/>
      <c r="C82" s="257"/>
      <c r="D82" s="258"/>
      <c r="E82" s="259">
        <f t="shared" si="43"/>
        <v>2017</v>
      </c>
      <c r="F82" s="295">
        <v>0</v>
      </c>
      <c r="G82" s="257">
        <f t="shared" si="35"/>
        <v>14</v>
      </c>
      <c r="H82" s="261"/>
      <c r="I82" s="262">
        <f t="shared" si="32"/>
        <v>2031</v>
      </c>
      <c r="J82" s="263">
        <f t="shared" si="44"/>
        <v>0</v>
      </c>
      <c r="K82" s="264">
        <f t="shared" si="36"/>
        <v>0</v>
      </c>
      <c r="L82" s="265">
        <f t="shared" si="45"/>
        <v>0</v>
      </c>
      <c r="M82" s="266">
        <f t="shared" si="46"/>
        <v>14</v>
      </c>
      <c r="N82" s="262">
        <f t="shared" si="37"/>
        <v>2031</v>
      </c>
      <c r="O82" s="267">
        <f t="shared" si="38"/>
        <v>164942237.12967277</v>
      </c>
      <c r="P82" s="268">
        <f t="shared" si="39"/>
        <v>164942237.12967277</v>
      </c>
      <c r="Q82" s="268">
        <f t="shared" si="47"/>
        <v>11781587.652119484</v>
      </c>
      <c r="R82" s="269">
        <f t="shared" si="33"/>
        <v>2017</v>
      </c>
      <c r="S82" s="266">
        <f t="shared" si="40"/>
        <v>1</v>
      </c>
      <c r="T82" s="270">
        <f t="shared" si="34"/>
        <v>11781587.652119484</v>
      </c>
      <c r="U82" s="257">
        <f t="shared" si="41"/>
        <v>2017</v>
      </c>
      <c r="V82" s="271">
        <f t="shared" si="42"/>
        <v>153160649.47755328</v>
      </c>
      <c r="W82" s="272"/>
      <c r="X82" s="300"/>
      <c r="Y82" s="241"/>
      <c r="Z82" s="300"/>
      <c r="AA82" s="275"/>
      <c r="AB82" s="300"/>
      <c r="AC82" s="275"/>
      <c r="AD82" s="275"/>
      <c r="AE82" s="275"/>
      <c r="AF82" s="275"/>
      <c r="AG82" s="275"/>
      <c r="AH82" s="277"/>
      <c r="AI82" s="278"/>
      <c r="AJ82" s="279"/>
      <c r="AK82" s="280"/>
      <c r="AL82" s="273"/>
      <c r="AM82" s="281"/>
      <c r="AN82" s="273"/>
      <c r="AO82" s="275"/>
      <c r="AP82" s="282"/>
      <c r="AQ82" s="278"/>
      <c r="AR82" s="278"/>
      <c r="AS82" s="275"/>
      <c r="AT82" s="282"/>
      <c r="AU82" s="278"/>
      <c r="AV82" s="283"/>
      <c r="AW82" s="275"/>
      <c r="AX82" s="282"/>
      <c r="AY82" s="278"/>
      <c r="AZ82" s="284"/>
      <c r="BA82" s="273"/>
      <c r="BB82" s="285"/>
      <c r="BC82" s="285"/>
      <c r="BF82" s="287"/>
    </row>
    <row r="83" spans="1:58" s="286" customFormat="1" ht="13.5" hidden="1" customHeight="1" x14ac:dyDescent="0.2">
      <c r="A83" s="294"/>
      <c r="B83" s="256"/>
      <c r="C83" s="257"/>
      <c r="D83" s="258"/>
      <c r="E83" s="259">
        <f t="shared" si="43"/>
        <v>2018</v>
      </c>
      <c r="F83" s="295">
        <v>0</v>
      </c>
      <c r="G83" s="257">
        <f t="shared" si="35"/>
        <v>13</v>
      </c>
      <c r="H83" s="261"/>
      <c r="I83" s="262">
        <f t="shared" si="32"/>
        <v>2031</v>
      </c>
      <c r="J83" s="263">
        <f t="shared" si="44"/>
        <v>0</v>
      </c>
      <c r="K83" s="264">
        <f t="shared" si="36"/>
        <v>0</v>
      </c>
      <c r="L83" s="265">
        <f t="shared" si="45"/>
        <v>0</v>
      </c>
      <c r="M83" s="266">
        <f t="shared" si="46"/>
        <v>13</v>
      </c>
      <c r="N83" s="262">
        <f t="shared" si="37"/>
        <v>2031</v>
      </c>
      <c r="O83" s="267">
        <f t="shared" si="38"/>
        <v>153160649.47755328</v>
      </c>
      <c r="P83" s="268">
        <f t="shared" si="39"/>
        <v>153160649.47755328</v>
      </c>
      <c r="Q83" s="268">
        <f t="shared" si="47"/>
        <v>11781587.652119484</v>
      </c>
      <c r="R83" s="269">
        <f t="shared" si="33"/>
        <v>2018</v>
      </c>
      <c r="S83" s="266">
        <f t="shared" si="40"/>
        <v>1</v>
      </c>
      <c r="T83" s="270">
        <f t="shared" si="34"/>
        <v>11781587.652119484</v>
      </c>
      <c r="U83" s="257">
        <f t="shared" si="41"/>
        <v>2018</v>
      </c>
      <c r="V83" s="271">
        <f t="shared" si="42"/>
        <v>141379061.82543379</v>
      </c>
      <c r="W83" s="272"/>
      <c r="X83" s="300"/>
      <c r="Y83" s="241"/>
      <c r="Z83" s="300"/>
      <c r="AA83" s="275"/>
      <c r="AB83" s="300"/>
      <c r="AC83" s="275"/>
      <c r="AD83" s="275"/>
      <c r="AE83" s="275"/>
      <c r="AF83" s="275"/>
      <c r="AG83" s="275"/>
      <c r="AH83" s="277"/>
      <c r="AI83" s="278"/>
      <c r="AJ83" s="279"/>
      <c r="AK83" s="280"/>
      <c r="AL83" s="273"/>
      <c r="AM83" s="281"/>
      <c r="AN83" s="273"/>
      <c r="AO83" s="275"/>
      <c r="AP83" s="282"/>
      <c r="AQ83" s="278"/>
      <c r="AR83" s="278"/>
      <c r="AS83" s="275"/>
      <c r="AT83" s="282"/>
      <c r="AU83" s="278"/>
      <c r="AV83" s="283"/>
      <c r="AW83" s="275"/>
      <c r="AX83" s="282"/>
      <c r="AY83" s="278"/>
      <c r="AZ83" s="284"/>
      <c r="BA83" s="273"/>
      <c r="BB83" s="285"/>
      <c r="BC83" s="285"/>
      <c r="BF83" s="287"/>
    </row>
    <row r="84" spans="1:58" s="286" customFormat="1" ht="13.5" hidden="1" customHeight="1" x14ac:dyDescent="0.2">
      <c r="A84" s="294"/>
      <c r="B84" s="256"/>
      <c r="C84" s="257"/>
      <c r="D84" s="258"/>
      <c r="E84" s="269"/>
      <c r="F84" s="295"/>
      <c r="G84" s="264" t="str">
        <f>IF(OR(AND(ISBLANK(D84),ISBLANK(F84)),ISTEXT(D84),ISTEXT(F84)),"",IF(#REF!-(YEAR(D84)-YEAR(#REF!))&lt;0,0,#REF!-(YEAR(D84)-YEAR(#REF!))))</f>
        <v/>
      </c>
      <c r="H84" s="261" t="str">
        <f>IF(OR(AND(ISBLANK(D84),ISBLANK(F84)),ISTEXT(D84),ISTEXT(F84)),"",IF(#REF!-D84&lt;0,0,#REF!-D84))</f>
        <v/>
      </c>
      <c r="I84" s="307" t="str">
        <f>IF(OR(AND(ISBLANK(D84),ISBLANK(F84)),ISTEXT(D84),ISTEXT(F84)),"",#REF!)</f>
        <v/>
      </c>
      <c r="J84" s="307"/>
      <c r="K84" s="264" t="str">
        <f>IF(OR(AND(ISBLANK(D84),ISBLANK(F84)),ISTEXT(D84),ISTEXT(F84)),"",ROUNDDOWN(F84/SUM($F$37:F82)*#REF!,0))</f>
        <v/>
      </c>
      <c r="L84" s="265" t="str">
        <f>IF(OR(AND(ISBLANK(D84),ISBLANK(F84)),ISTEXT(D84),ISTEXT(F84)),"",IF(G84+K84&gt;#REF!,#REF!-G84,K84))</f>
        <v/>
      </c>
      <c r="M84" s="266" t="str">
        <f t="shared" si="46"/>
        <v/>
      </c>
      <c r="N84" s="307" t="str">
        <f>IF(OR(AND(ISBLANK(D84),ISBLANK(F84)),ISTEXT(D84),ISTEXT(F84)),"",DATE(YEAR($I84)+L84,MONTH($I84),DAY($I84)))</f>
        <v/>
      </c>
      <c r="O84" s="308" t="str">
        <f>IF(OR(AND(ISBLANK(D84),ISBLANK(F84)),ISTEXT(D84),ISTEXT(F84)),"",#REF!-#REF!*(IF(I84&lt;D84,I84,D84)-#REF!))</f>
        <v/>
      </c>
      <c r="P84" s="309" t="str">
        <f>IF(OR(AND(ISBLANK(D84),ISBLANK(F84)),ISTEXT(D84),ISTEXT(F84)),"",O84+F84)</f>
        <v/>
      </c>
      <c r="Q84" s="310" t="str">
        <f>IF(OR(AND(ISBLANK(D84),ISBLANK(F84)),ISTEXT(D84),ISTEXT(F84)),"",IF(OR(D84&lt;DATE(2004,12,31),#REF!=0),0,P84/#REF!))</f>
        <v/>
      </c>
      <c r="R84" s="311" t="str">
        <f>IF(OR(AND(ISBLANK(D84),ISBLANK(F84)),ISTEXT(D84),ISTEXT(F84)),"",IF(YEAR(D84)&lt;=YEAR(#REF!),"-",YEAR(D84)-1))</f>
        <v/>
      </c>
      <c r="S84" s="311"/>
      <c r="T84" s="312" t="str">
        <f>IF(OR(AND(ISBLANK(D84),ISBLANK(F84)),ISTEXT(D84),ISTEXT(F84)),"",IF(AND(I84&lt;=DATE(2004,12,31),D84&gt;I84),SUM($F84:F84),#REF!+#REF!+#REF!*IF(YEAR(D84)&lt;=YEAR(#REF!),0,(IF(DATE(YEAR(D84)-1,12,31)&gt;I84,I84,DATE(YEAR(D84)-1,12,31))-#REF!))))</f>
        <v/>
      </c>
      <c r="U84" s="313" t="str">
        <f>IF(OR(AND(ISBLANK(D84),ISBLANK(F84)),ISTEXT(D84),ISTEXT(F84)),"",IF(YEAR(D84)=YEAR(D85),D85,DATE(YEAR(D84),12,31)))</f>
        <v/>
      </c>
      <c r="V84" s="312" t="str">
        <f>IF(OR(AND(ISBLANK(D84),ISBLANK(F84)),ISTEXT(D84),ISTEXT(F84)),"",IF(P84=0,0,IF(AND(I84&lt;=DATE(2004,12,31),D84&gt;=I84),P84-T84,P84-#REF!)))</f>
        <v/>
      </c>
      <c r="W84" s="314" t="str">
        <f>IF(OR(AND(ISBLANK(D84),ISBLANK(F84)),ISTEXT(D84),ISTEXT(F84)),"",#REF!&amp;"//"&amp;TEXT(#REF!,"dd-mmm-yyyy")&amp;"//"&amp;#REF!)</f>
        <v/>
      </c>
      <c r="X84" s="275"/>
      <c r="Y84" s="275"/>
      <c r="Z84" s="275"/>
      <c r="AA84" s="275"/>
      <c r="AB84" s="275"/>
      <c r="AC84" s="275"/>
      <c r="AD84" s="275"/>
      <c r="AE84" s="275"/>
      <c r="AF84" s="275"/>
      <c r="AG84" s="275"/>
      <c r="AH84" s="277"/>
      <c r="AI84" s="278"/>
      <c r="AJ84" s="279"/>
      <c r="AK84" s="280"/>
      <c r="AL84" s="273"/>
      <c r="AM84" s="281"/>
      <c r="AN84" s="273"/>
      <c r="AO84" s="275"/>
      <c r="AP84" s="282"/>
      <c r="AQ84" s="278"/>
      <c r="AR84" s="278"/>
      <c r="AS84" s="275"/>
      <c r="AT84" s="282"/>
      <c r="AU84" s="278"/>
      <c r="AV84" s="283"/>
      <c r="AW84" s="275"/>
      <c r="AX84" s="282"/>
      <c r="AY84" s="278"/>
      <c r="AZ84" s="284"/>
      <c r="BA84" s="273"/>
      <c r="BB84" s="285"/>
      <c r="BC84" s="285"/>
      <c r="BF84" s="287"/>
    </row>
    <row r="85" spans="1:58" s="339" customFormat="1" ht="13.5" hidden="1" customHeight="1" x14ac:dyDescent="0.2">
      <c r="A85" s="592" t="s">
        <v>580</v>
      </c>
      <c r="B85" s="593"/>
      <c r="C85" s="593"/>
      <c r="D85" s="593"/>
      <c r="E85" s="594"/>
      <c r="F85" s="346">
        <f>SUM(F76:F84)</f>
        <v>235056784.26323843</v>
      </c>
      <c r="G85" s="316"/>
      <c r="H85" s="317"/>
      <c r="I85" s="318"/>
      <c r="J85" s="318"/>
      <c r="K85" s="316"/>
      <c r="L85" s="319"/>
      <c r="M85" s="320"/>
      <c r="N85" s="318"/>
      <c r="O85" s="321"/>
      <c r="P85" s="322"/>
      <c r="Q85" s="323"/>
      <c r="R85" s="324"/>
      <c r="S85" s="324"/>
      <c r="T85" s="322">
        <f>SUM(T76:T84)</f>
        <v>93677722.437804624</v>
      </c>
      <c r="U85" s="325"/>
      <c r="V85" s="326"/>
      <c r="W85" s="327"/>
      <c r="X85" s="328"/>
      <c r="Y85" s="328"/>
      <c r="Z85" s="328"/>
      <c r="AA85" s="328"/>
      <c r="AB85" s="328"/>
      <c r="AC85" s="328"/>
      <c r="AD85" s="328"/>
      <c r="AE85" s="328"/>
      <c r="AF85" s="328"/>
      <c r="AG85" s="328"/>
      <c r="AH85" s="329"/>
      <c r="AI85" s="330"/>
      <c r="AJ85" s="331"/>
      <c r="AK85" s="332"/>
      <c r="AL85" s="333"/>
      <c r="AM85" s="334"/>
      <c r="AN85" s="333"/>
      <c r="AO85" s="328"/>
      <c r="AP85" s="335"/>
      <c r="AQ85" s="330"/>
      <c r="AR85" s="330"/>
      <c r="AS85" s="328"/>
      <c r="AT85" s="335"/>
      <c r="AU85" s="330"/>
      <c r="AV85" s="336"/>
      <c r="AW85" s="328"/>
      <c r="AX85" s="335"/>
      <c r="AY85" s="330"/>
      <c r="AZ85" s="337"/>
      <c r="BA85" s="333"/>
      <c r="BB85" s="338"/>
      <c r="BC85" s="338"/>
      <c r="BF85" s="340"/>
    </row>
    <row r="86" spans="1:58" hidden="1" x14ac:dyDescent="0.2"/>
    <row r="87" spans="1:58" hidden="1" x14ac:dyDescent="0.2"/>
    <row r="88" spans="1:58" hidden="1" x14ac:dyDescent="0.2"/>
    <row r="89" spans="1:58" s="203" customFormat="1" ht="13.5" hidden="1" customHeight="1" x14ac:dyDescent="0.2">
      <c r="A89" s="575" t="s">
        <v>586</v>
      </c>
      <c r="B89" s="575"/>
      <c r="C89" s="575"/>
      <c r="D89" s="575"/>
      <c r="E89" s="202"/>
      <c r="H89" s="204"/>
      <c r="I89" s="205"/>
      <c r="J89" s="205"/>
      <c r="T89" s="206"/>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row>
    <row r="90" spans="1:58" s="215" customFormat="1" ht="13.5" hidden="1" customHeight="1" x14ac:dyDescent="0.2">
      <c r="A90" s="576" t="s">
        <v>53</v>
      </c>
      <c r="B90" s="576" t="s">
        <v>396</v>
      </c>
      <c r="C90" s="576" t="s">
        <v>3</v>
      </c>
      <c r="D90" s="576" t="s">
        <v>550</v>
      </c>
      <c r="E90" s="576"/>
      <c r="F90" s="577" t="s">
        <v>551</v>
      </c>
      <c r="G90" s="576" t="s">
        <v>552</v>
      </c>
      <c r="H90" s="576"/>
      <c r="I90" s="576" t="s">
        <v>582</v>
      </c>
      <c r="J90" s="585" t="s">
        <v>554</v>
      </c>
      <c r="K90" s="576" t="s">
        <v>555</v>
      </c>
      <c r="L90" s="576" t="s">
        <v>556</v>
      </c>
      <c r="M90" s="583" t="s">
        <v>557</v>
      </c>
      <c r="N90" s="576" t="s">
        <v>558</v>
      </c>
      <c r="O90" s="588" t="s">
        <v>559</v>
      </c>
      <c r="P90" s="589"/>
      <c r="Q90" s="208" t="s">
        <v>583</v>
      </c>
      <c r="R90" s="588" t="s">
        <v>561</v>
      </c>
      <c r="S90" s="590"/>
      <c r="T90" s="589"/>
      <c r="U90" s="578" t="s">
        <v>562</v>
      </c>
      <c r="V90" s="578"/>
      <c r="W90" s="579" t="s">
        <v>390</v>
      </c>
      <c r="X90" s="582"/>
      <c r="Y90" s="209"/>
      <c r="Z90" s="210"/>
      <c r="AA90" s="210"/>
      <c r="AB90" s="210"/>
      <c r="AC90" s="210"/>
      <c r="AD90" s="210"/>
      <c r="AE90" s="210"/>
      <c r="AF90" s="210"/>
      <c r="AG90" s="210"/>
      <c r="AH90" s="211"/>
      <c r="AI90" s="211"/>
      <c r="AJ90" s="211"/>
      <c r="AK90" s="211"/>
      <c r="AL90" s="212"/>
      <c r="AM90" s="211"/>
      <c r="AN90" s="211"/>
      <c r="AO90" s="210"/>
      <c r="AP90" s="211"/>
      <c r="AQ90" s="211"/>
      <c r="AR90" s="211"/>
      <c r="AS90" s="210"/>
      <c r="AT90" s="211"/>
      <c r="AU90" s="211"/>
      <c r="AV90" s="211"/>
      <c r="AW90" s="210"/>
      <c r="AX90" s="211"/>
      <c r="AY90" s="211"/>
      <c r="AZ90" s="211"/>
      <c r="BA90" s="213"/>
      <c r="BB90" s="214"/>
      <c r="BC90" s="214"/>
    </row>
    <row r="91" spans="1:58" s="215" customFormat="1" ht="16" hidden="1" x14ac:dyDescent="0.2">
      <c r="A91" s="576"/>
      <c r="B91" s="576"/>
      <c r="C91" s="576"/>
      <c r="D91" s="576"/>
      <c r="E91" s="576"/>
      <c r="F91" s="577"/>
      <c r="G91" s="576"/>
      <c r="H91" s="576"/>
      <c r="I91" s="576"/>
      <c r="J91" s="586"/>
      <c r="K91" s="576"/>
      <c r="L91" s="576"/>
      <c r="M91" s="584"/>
      <c r="N91" s="576"/>
      <c r="O91" s="579" t="s">
        <v>563</v>
      </c>
      <c r="P91" s="579" t="s">
        <v>564</v>
      </c>
      <c r="Q91" s="583" t="s">
        <v>551</v>
      </c>
      <c r="R91" s="583" t="s">
        <v>565</v>
      </c>
      <c r="S91" s="585" t="s">
        <v>566</v>
      </c>
      <c r="T91" s="583" t="s">
        <v>551</v>
      </c>
      <c r="U91" s="578"/>
      <c r="V91" s="578"/>
      <c r="W91" s="580"/>
      <c r="X91" s="582"/>
      <c r="Y91" s="209"/>
      <c r="Z91" s="210"/>
      <c r="AA91" s="210"/>
      <c r="AB91" s="210"/>
      <c r="AC91" s="210"/>
      <c r="AD91" s="210"/>
      <c r="AE91" s="210"/>
      <c r="AF91" s="210"/>
      <c r="AG91" s="210"/>
      <c r="AH91" s="211"/>
      <c r="AI91" s="211"/>
      <c r="AJ91" s="210"/>
      <c r="AK91" s="211"/>
      <c r="AL91" s="212"/>
      <c r="AM91" s="211"/>
      <c r="AN91" s="211"/>
      <c r="AO91" s="216"/>
      <c r="AP91" s="211"/>
      <c r="AQ91" s="211"/>
      <c r="AR91" s="211"/>
      <c r="AS91" s="216"/>
      <c r="AT91" s="211"/>
      <c r="AU91" s="211"/>
      <c r="AV91" s="211"/>
      <c r="AW91" s="216"/>
      <c r="AX91" s="211"/>
      <c r="AY91" s="211"/>
      <c r="AZ91" s="211"/>
      <c r="BA91" s="213"/>
      <c r="BB91" s="214"/>
      <c r="BC91" s="214"/>
    </row>
    <row r="92" spans="1:58" s="215" customFormat="1" ht="21.75" hidden="1" customHeight="1" x14ac:dyDescent="0.2">
      <c r="A92" s="576"/>
      <c r="B92" s="576"/>
      <c r="C92" s="576"/>
      <c r="D92" s="217" t="s">
        <v>38</v>
      </c>
      <c r="E92" s="218" t="s">
        <v>567</v>
      </c>
      <c r="F92" s="577"/>
      <c r="G92" s="219" t="s">
        <v>567</v>
      </c>
      <c r="H92" s="219" t="s">
        <v>568</v>
      </c>
      <c r="I92" s="576"/>
      <c r="J92" s="587"/>
      <c r="K92" s="220" t="s">
        <v>567</v>
      </c>
      <c r="L92" s="220" t="s">
        <v>567</v>
      </c>
      <c r="M92" s="219" t="s">
        <v>567</v>
      </c>
      <c r="N92" s="576"/>
      <c r="O92" s="581"/>
      <c r="P92" s="581"/>
      <c r="Q92" s="584"/>
      <c r="R92" s="584"/>
      <c r="S92" s="587"/>
      <c r="T92" s="584"/>
      <c r="U92" s="219" t="s">
        <v>569</v>
      </c>
      <c r="V92" s="219" t="s">
        <v>551</v>
      </c>
      <c r="W92" s="581"/>
      <c r="X92" s="221"/>
      <c r="Y92" s="221"/>
      <c r="Z92" s="210"/>
      <c r="AA92" s="210"/>
      <c r="AB92" s="210"/>
      <c r="AC92" s="210"/>
      <c r="AD92" s="210"/>
      <c r="AE92" s="210"/>
      <c r="AF92" s="210"/>
      <c r="AG92" s="210"/>
      <c r="AH92" s="211"/>
      <c r="AI92" s="216"/>
      <c r="AJ92" s="216"/>
      <c r="AK92" s="211"/>
      <c r="AL92" s="212"/>
      <c r="AM92" s="216"/>
      <c r="AN92" s="211"/>
      <c r="AO92" s="216"/>
      <c r="AP92" s="216"/>
      <c r="AQ92" s="211"/>
      <c r="AR92" s="211"/>
      <c r="AS92" s="216"/>
      <c r="AT92" s="216"/>
      <c r="AU92" s="211"/>
      <c r="AV92" s="211"/>
      <c r="AW92" s="216"/>
      <c r="AX92" s="216"/>
      <c r="AY92" s="211"/>
      <c r="AZ92" s="211"/>
      <c r="BA92" s="213"/>
      <c r="BB92" s="214"/>
      <c r="BC92" s="214"/>
    </row>
    <row r="93" spans="1:58" s="254" customFormat="1" ht="13.5" hidden="1" customHeight="1" x14ac:dyDescent="0.2">
      <c r="A93" s="591">
        <v>1</v>
      </c>
      <c r="B93" s="342" t="str">
        <f>[20]PENGELOMPOKAN!D124</f>
        <v>Pek. Pembangunan jl. desa Padang Tanggung 1,8 Km</v>
      </c>
      <c r="C93" s="223">
        <v>41301</v>
      </c>
      <c r="D93" s="224"/>
      <c r="E93" s="225">
        <f>[20]PENGELOMPOKAN!L124</f>
        <v>2011</v>
      </c>
      <c r="F93" s="226">
        <f>[20]PENGELOMPOKAN!Q124</f>
        <v>278153351.19238466</v>
      </c>
      <c r="G93" s="227">
        <f>VLOOKUP(C93,'[19]umur ekonomis'!$A$1:$C$79,3)</f>
        <v>10</v>
      </c>
      <c r="H93" s="228"/>
      <c r="I93" s="229">
        <f t="shared" ref="I93:I100" si="48">E93+M93</f>
        <v>2021</v>
      </c>
      <c r="J93" s="230"/>
      <c r="K93" s="227"/>
      <c r="L93" s="343">
        <f>IF(G93+K93&gt;$G93,$G93-G93,K93)</f>
        <v>0</v>
      </c>
      <c r="M93" s="232">
        <f>G93+L93</f>
        <v>10</v>
      </c>
      <c r="N93" s="229">
        <f>E93+M93</f>
        <v>2021</v>
      </c>
      <c r="O93" s="233">
        <f>F93</f>
        <v>278153351.19238466</v>
      </c>
      <c r="P93" s="234">
        <v>0</v>
      </c>
      <c r="Q93" s="234">
        <f>(O93-10)/M93</f>
        <v>27815334.119238466</v>
      </c>
      <c r="R93" s="236">
        <f t="shared" ref="R93:R100" si="49">E93</f>
        <v>2011</v>
      </c>
      <c r="S93" s="237">
        <v>1</v>
      </c>
      <c r="T93" s="238">
        <f t="shared" ref="T93:T100" si="50">Q93*S93</f>
        <v>27815334.119238466</v>
      </c>
      <c r="U93" s="229">
        <f>E93</f>
        <v>2011</v>
      </c>
      <c r="V93" s="239">
        <f>IF(OR(AND(ISBLANK(D93),ISBLANK(F93)),ISTEXT(D93),ISTEXT(F93)),"",F93-Q93)</f>
        <v>250338017.07314619</v>
      </c>
      <c r="W93" s="240"/>
      <c r="X93" s="241"/>
      <c r="Y93" s="241"/>
      <c r="Z93" s="242" t="s">
        <v>571</v>
      </c>
      <c r="AA93" s="245"/>
      <c r="AB93" s="245"/>
      <c r="AC93" s="245"/>
      <c r="AD93" s="245"/>
      <c r="AE93" s="245"/>
      <c r="AF93" s="245"/>
      <c r="AG93" s="245"/>
      <c r="AH93" s="246"/>
      <c r="AI93" s="241"/>
      <c r="AJ93" s="246"/>
      <c r="AK93" s="247"/>
      <c r="AL93" s="248"/>
      <c r="AM93" s="249"/>
      <c r="AN93" s="248"/>
      <c r="AO93" s="245"/>
      <c r="AP93" s="250"/>
      <c r="AQ93" s="241"/>
      <c r="AR93" s="241"/>
      <c r="AS93" s="245"/>
      <c r="AT93" s="250"/>
      <c r="AU93" s="241"/>
      <c r="AV93" s="251"/>
      <c r="AW93" s="245"/>
      <c r="AX93" s="250"/>
      <c r="AY93" s="241"/>
      <c r="AZ93" s="252"/>
      <c r="BA93" s="248"/>
      <c r="BB93" s="253"/>
      <c r="BC93" s="253"/>
      <c r="BF93" s="255"/>
    </row>
    <row r="94" spans="1:58" s="286" customFormat="1" ht="13.5" hidden="1" customHeight="1" x14ac:dyDescent="0.2">
      <c r="A94" s="591"/>
      <c r="B94" s="256" t="str">
        <f>[20]PENGELOMPOKAN!D125</f>
        <v>Pemb. jalan desa Padang Tanggung</v>
      </c>
      <c r="C94" s="257"/>
      <c r="D94" s="258"/>
      <c r="E94" s="259">
        <f>E93+1</f>
        <v>2012</v>
      </c>
      <c r="F94" s="260">
        <f>[20]PENGELOMPOKAN!Q125</f>
        <v>119561723.73290013</v>
      </c>
      <c r="G94" s="257">
        <f t="shared" ref="G94:G100" si="51">M93-(E94-E93)</f>
        <v>9</v>
      </c>
      <c r="H94" s="261"/>
      <c r="I94" s="262">
        <f t="shared" si="48"/>
        <v>2026</v>
      </c>
      <c r="J94" s="263">
        <f>F94/$F$93</f>
        <v>0.42984103272660307</v>
      </c>
      <c r="K94" s="264">
        <f t="shared" ref="K94:K100" si="52">IF(J94=0%,0,IF(J94&lt;=30%,2,IF(J94&lt;=60%,5,10)))</f>
        <v>5</v>
      </c>
      <c r="L94" s="265">
        <f>IF(OR(AND(ISBLANK(D94),ISBLANK(F94)),ISTEXT(D94),ISTEXT(F94)),"",IF(G94+K94&gt;$G$8,$G$8-G94,K94))</f>
        <v>5</v>
      </c>
      <c r="M94" s="266">
        <f>IF(OR(AND(ISBLANK(E94),ISBLANK(F94)),ISTEXT(E94),ISTEXT(F94)),"",G94+L94)</f>
        <v>14</v>
      </c>
      <c r="N94" s="262">
        <f t="shared" ref="N94:N100" si="53">E94+M94</f>
        <v>2026</v>
      </c>
      <c r="O94" s="267">
        <f t="shared" ref="O94:O100" si="54">V93</f>
        <v>250338017.07314619</v>
      </c>
      <c r="P94" s="268">
        <f t="shared" ref="P94:P100" si="55">O94+F94</f>
        <v>369899740.80604631</v>
      </c>
      <c r="Q94" s="268">
        <f>(P94-10)/M94</f>
        <v>26421409.343289021</v>
      </c>
      <c r="R94" s="269">
        <f t="shared" si="49"/>
        <v>2012</v>
      </c>
      <c r="S94" s="266">
        <f t="shared" ref="S94:S100" si="56">R94-R93</f>
        <v>1</v>
      </c>
      <c r="T94" s="270">
        <f t="shared" si="50"/>
        <v>26421409.343289021</v>
      </c>
      <c r="U94" s="257">
        <f t="shared" ref="U94:U100" si="57">E94</f>
        <v>2012</v>
      </c>
      <c r="V94" s="271">
        <f t="shared" ref="V94:V100" si="58">IF(OR(AND(ISBLANK(D94),ISBLANK(F94)),ISTEXT(D94),ISTEXT(F94)),"",P94-T94)</f>
        <v>343478331.46275729</v>
      </c>
      <c r="W94" s="272"/>
      <c r="X94" s="273"/>
      <c r="Y94" s="241"/>
      <c r="Z94" s="274" t="s">
        <v>572</v>
      </c>
      <c r="AA94" s="275"/>
      <c r="AB94" s="275"/>
      <c r="AC94" s="293">
        <f>F102</f>
        <v>397715074.9252848</v>
      </c>
      <c r="AD94" s="275"/>
      <c r="AE94" s="275"/>
      <c r="AF94" s="275"/>
      <c r="AG94" s="275"/>
      <c r="AH94" s="277"/>
      <c r="AI94" s="278"/>
      <c r="AJ94" s="279"/>
      <c r="AK94" s="280"/>
      <c r="AL94" s="273"/>
      <c r="AM94" s="281"/>
      <c r="AN94" s="273"/>
      <c r="AO94" s="275"/>
      <c r="AP94" s="282"/>
      <c r="AQ94" s="278"/>
      <c r="AR94" s="278"/>
      <c r="AS94" s="275"/>
      <c r="AT94" s="282"/>
      <c r="AU94" s="278"/>
      <c r="AV94" s="283"/>
      <c r="AW94" s="275"/>
      <c r="AX94" s="282"/>
      <c r="AY94" s="278"/>
      <c r="AZ94" s="284"/>
      <c r="BA94" s="273"/>
      <c r="BB94" s="285"/>
      <c r="BC94" s="285"/>
      <c r="BF94" s="287"/>
    </row>
    <row r="95" spans="1:58" s="286" customFormat="1" ht="13.5" hidden="1" customHeight="1" x14ac:dyDescent="0.2">
      <c r="A95" s="591"/>
      <c r="B95" s="288"/>
      <c r="C95" s="289"/>
      <c r="D95" s="258"/>
      <c r="E95" s="259">
        <f t="shared" ref="E95:E100" si="59">E94+1</f>
        <v>2013</v>
      </c>
      <c r="F95" s="260">
        <v>0</v>
      </c>
      <c r="G95" s="257">
        <f t="shared" si="51"/>
        <v>13</v>
      </c>
      <c r="H95" s="261"/>
      <c r="I95" s="262">
        <f t="shared" si="48"/>
        <v>2026</v>
      </c>
      <c r="J95" s="263">
        <f t="shared" ref="J95:J100" si="60">F95/$F$8</f>
        <v>0</v>
      </c>
      <c r="K95" s="264">
        <f t="shared" si="52"/>
        <v>0</v>
      </c>
      <c r="L95" s="265">
        <f t="shared" ref="L95:L100" si="61">IF(OR(AND(ISBLANK(D95),ISBLANK(F95)),ISTEXT(D95),ISTEXT(F95)),"",IF(G95+K95&gt;$G$8,$G$8-G95,K95))</f>
        <v>0</v>
      </c>
      <c r="M95" s="266">
        <f t="shared" ref="M95:M101" si="62">IF(OR(AND(ISBLANK(D95),ISBLANK(F95)),ISTEXT(D95),ISTEXT(F95)),"",G95+L95)</f>
        <v>13</v>
      </c>
      <c r="N95" s="262">
        <f t="shared" si="53"/>
        <v>2026</v>
      </c>
      <c r="O95" s="267">
        <f t="shared" si="54"/>
        <v>343478331.46275729</v>
      </c>
      <c r="P95" s="268">
        <f t="shared" si="55"/>
        <v>343478331.46275729</v>
      </c>
      <c r="Q95" s="268">
        <f t="shared" ref="Q95:Q100" si="63">(P95-10)/M95</f>
        <v>26421409.343289021</v>
      </c>
      <c r="R95" s="269">
        <f t="shared" si="49"/>
        <v>2013</v>
      </c>
      <c r="S95" s="266">
        <f t="shared" si="56"/>
        <v>1</v>
      </c>
      <c r="T95" s="270">
        <f t="shared" si="50"/>
        <v>26421409.343289021</v>
      </c>
      <c r="U95" s="257">
        <f t="shared" si="57"/>
        <v>2013</v>
      </c>
      <c r="V95" s="271">
        <f t="shared" si="58"/>
        <v>317056922.11946827</v>
      </c>
      <c r="W95" s="272"/>
      <c r="X95" s="278"/>
      <c r="Y95" s="241"/>
      <c r="Z95" s="274" t="s">
        <v>573</v>
      </c>
      <c r="AA95" s="290"/>
      <c r="AB95" s="290"/>
      <c r="AC95" s="293">
        <f>T102</f>
        <v>212765199.52226159</v>
      </c>
      <c r="AD95" s="290"/>
      <c r="AE95" s="290"/>
      <c r="AF95" s="290"/>
      <c r="AG95" s="290"/>
      <c r="AH95" s="277"/>
      <c r="AI95" s="278"/>
      <c r="AJ95" s="279"/>
      <c r="AK95" s="280"/>
      <c r="AL95" s="273"/>
      <c r="AM95" s="281"/>
      <c r="AN95" s="273"/>
      <c r="AO95" s="275"/>
      <c r="AP95" s="282"/>
      <c r="AQ95" s="278"/>
      <c r="AR95" s="278"/>
      <c r="AS95" s="275"/>
      <c r="AT95" s="282"/>
      <c r="AU95" s="278"/>
      <c r="AV95" s="283"/>
      <c r="AW95" s="275"/>
      <c r="AX95" s="282"/>
      <c r="AY95" s="278"/>
      <c r="AZ95" s="284"/>
      <c r="BA95" s="273"/>
      <c r="BB95" s="285"/>
      <c r="BC95" s="285"/>
      <c r="BF95" s="287"/>
    </row>
    <row r="96" spans="1:58" s="286" customFormat="1" ht="13.5" hidden="1" customHeight="1" x14ac:dyDescent="0.2">
      <c r="A96" s="591"/>
      <c r="B96" s="256"/>
      <c r="C96" s="257"/>
      <c r="D96" s="258"/>
      <c r="E96" s="259">
        <f t="shared" si="59"/>
        <v>2014</v>
      </c>
      <c r="F96" s="260">
        <v>0</v>
      </c>
      <c r="G96" s="257">
        <f t="shared" si="51"/>
        <v>12</v>
      </c>
      <c r="H96" s="261"/>
      <c r="I96" s="262">
        <f t="shared" si="48"/>
        <v>2026</v>
      </c>
      <c r="J96" s="263">
        <f t="shared" si="60"/>
        <v>0</v>
      </c>
      <c r="K96" s="264">
        <f t="shared" si="52"/>
        <v>0</v>
      </c>
      <c r="L96" s="265">
        <f t="shared" si="61"/>
        <v>0</v>
      </c>
      <c r="M96" s="266">
        <f t="shared" si="62"/>
        <v>12</v>
      </c>
      <c r="N96" s="262">
        <f t="shared" si="53"/>
        <v>2026</v>
      </c>
      <c r="O96" s="267">
        <f t="shared" si="54"/>
        <v>317056922.11946827</v>
      </c>
      <c r="P96" s="268">
        <f t="shared" si="55"/>
        <v>317056922.11946827</v>
      </c>
      <c r="Q96" s="268">
        <f t="shared" si="63"/>
        <v>26421409.343289021</v>
      </c>
      <c r="R96" s="269">
        <f t="shared" si="49"/>
        <v>2014</v>
      </c>
      <c r="S96" s="266">
        <f t="shared" si="56"/>
        <v>1</v>
      </c>
      <c r="T96" s="270">
        <f t="shared" si="50"/>
        <v>26421409.343289021</v>
      </c>
      <c r="U96" s="257">
        <f t="shared" si="57"/>
        <v>2014</v>
      </c>
      <c r="V96" s="271">
        <f t="shared" si="58"/>
        <v>290635512.77617925</v>
      </c>
      <c r="W96" s="272"/>
      <c r="X96" s="278"/>
      <c r="Y96" s="241"/>
      <c r="Z96" s="292" t="s">
        <v>584</v>
      </c>
      <c r="AA96" s="275"/>
      <c r="AB96" s="275"/>
      <c r="AC96" s="293">
        <f>AC94-AC95</f>
        <v>184949875.40302321</v>
      </c>
      <c r="AD96" s="275"/>
      <c r="AE96" s="275"/>
      <c r="AF96" s="275"/>
      <c r="AG96" s="275"/>
      <c r="AH96" s="277"/>
      <c r="AI96" s="278"/>
      <c r="AJ96" s="279"/>
      <c r="AK96" s="280"/>
      <c r="AL96" s="273"/>
      <c r="AM96" s="281"/>
      <c r="AN96" s="273"/>
      <c r="AO96" s="275"/>
      <c r="AP96" s="282"/>
      <c r="AQ96" s="278"/>
      <c r="AR96" s="278"/>
      <c r="AS96" s="275"/>
      <c r="AT96" s="282"/>
      <c r="AU96" s="278"/>
      <c r="AV96" s="283"/>
      <c r="AW96" s="275"/>
      <c r="AX96" s="282"/>
      <c r="AY96" s="278"/>
      <c r="AZ96" s="284"/>
      <c r="BA96" s="273"/>
      <c r="BB96" s="285"/>
      <c r="BC96" s="285"/>
      <c r="BF96" s="287"/>
    </row>
    <row r="97" spans="1:58" s="286" customFormat="1" ht="13.5" hidden="1" customHeight="1" x14ac:dyDescent="0.2">
      <c r="A97" s="294"/>
      <c r="B97" s="256"/>
      <c r="C97" s="257"/>
      <c r="D97" s="258"/>
      <c r="E97" s="259">
        <f t="shared" si="59"/>
        <v>2015</v>
      </c>
      <c r="F97" s="295">
        <v>0</v>
      </c>
      <c r="G97" s="257">
        <f t="shared" si="51"/>
        <v>11</v>
      </c>
      <c r="H97" s="261"/>
      <c r="I97" s="262">
        <f t="shared" si="48"/>
        <v>2026</v>
      </c>
      <c r="J97" s="263">
        <f t="shared" si="60"/>
        <v>0</v>
      </c>
      <c r="K97" s="264">
        <f t="shared" si="52"/>
        <v>0</v>
      </c>
      <c r="L97" s="265">
        <f t="shared" si="61"/>
        <v>0</v>
      </c>
      <c r="M97" s="266">
        <f t="shared" si="62"/>
        <v>11</v>
      </c>
      <c r="N97" s="262">
        <f t="shared" si="53"/>
        <v>2026</v>
      </c>
      <c r="O97" s="267">
        <f t="shared" si="54"/>
        <v>290635512.77617925</v>
      </c>
      <c r="P97" s="268">
        <f t="shared" si="55"/>
        <v>290635512.77617925</v>
      </c>
      <c r="Q97" s="268">
        <f t="shared" si="63"/>
        <v>26421409.343289021</v>
      </c>
      <c r="R97" s="269">
        <f t="shared" si="49"/>
        <v>2015</v>
      </c>
      <c r="S97" s="266">
        <f t="shared" si="56"/>
        <v>1</v>
      </c>
      <c r="T97" s="270">
        <f t="shared" si="50"/>
        <v>26421409.343289021</v>
      </c>
      <c r="U97" s="257">
        <f t="shared" si="57"/>
        <v>2015</v>
      </c>
      <c r="V97" s="271">
        <f t="shared" si="58"/>
        <v>264214103.43289024</v>
      </c>
      <c r="W97" s="272"/>
      <c r="X97" s="278"/>
      <c r="Y97" s="241"/>
      <c r="Z97" s="344" t="s">
        <v>575</v>
      </c>
      <c r="AA97" s="275"/>
      <c r="AB97" s="275"/>
      <c r="AC97" s="293">
        <f>AC96-V100</f>
        <v>0</v>
      </c>
      <c r="AD97" s="275"/>
      <c r="AE97" s="275"/>
      <c r="AF97" s="275"/>
      <c r="AG97" s="275"/>
      <c r="AH97" s="277"/>
      <c r="AI97" s="278"/>
      <c r="AJ97" s="279"/>
      <c r="AK97" s="280"/>
      <c r="AL97" s="273"/>
      <c r="AM97" s="281"/>
      <c r="AN97" s="273"/>
      <c r="AO97" s="275"/>
      <c r="AP97" s="282"/>
      <c r="AQ97" s="278"/>
      <c r="AR97" s="278"/>
      <c r="AS97" s="275"/>
      <c r="AT97" s="282"/>
      <c r="AU97" s="278"/>
      <c r="AV97" s="283"/>
      <c r="AW97" s="275"/>
      <c r="AX97" s="282"/>
      <c r="AY97" s="278"/>
      <c r="AZ97" s="284"/>
      <c r="BA97" s="273"/>
      <c r="BB97" s="285"/>
      <c r="BC97" s="285"/>
      <c r="BF97" s="287"/>
    </row>
    <row r="98" spans="1:58" s="286" customFormat="1" ht="13.5" hidden="1" customHeight="1" x14ac:dyDescent="0.2">
      <c r="A98" s="294"/>
      <c r="B98" s="296" t="s">
        <v>576</v>
      </c>
      <c r="C98" s="296" t="s">
        <v>576</v>
      </c>
      <c r="D98" s="258"/>
      <c r="E98" s="259">
        <f t="shared" si="59"/>
        <v>2016</v>
      </c>
      <c r="F98" s="295">
        <v>0</v>
      </c>
      <c r="G98" s="257">
        <f t="shared" si="51"/>
        <v>10</v>
      </c>
      <c r="H98" s="261"/>
      <c r="I98" s="262">
        <f t="shared" si="48"/>
        <v>2026</v>
      </c>
      <c r="J98" s="263">
        <f t="shared" si="60"/>
        <v>0</v>
      </c>
      <c r="K98" s="264">
        <f t="shared" si="52"/>
        <v>0</v>
      </c>
      <c r="L98" s="265">
        <f t="shared" si="61"/>
        <v>0</v>
      </c>
      <c r="M98" s="266">
        <f t="shared" si="62"/>
        <v>10</v>
      </c>
      <c r="N98" s="262">
        <f t="shared" si="53"/>
        <v>2026</v>
      </c>
      <c r="O98" s="267">
        <f t="shared" si="54"/>
        <v>264214103.43289024</v>
      </c>
      <c r="P98" s="268">
        <f t="shared" si="55"/>
        <v>264214103.43289024</v>
      </c>
      <c r="Q98" s="268">
        <f t="shared" si="63"/>
        <v>26421409.343289025</v>
      </c>
      <c r="R98" s="269">
        <f t="shared" si="49"/>
        <v>2016</v>
      </c>
      <c r="S98" s="266">
        <f t="shared" si="56"/>
        <v>1</v>
      </c>
      <c r="T98" s="270">
        <f t="shared" si="50"/>
        <v>26421409.343289025</v>
      </c>
      <c r="U98" s="257">
        <f t="shared" si="57"/>
        <v>2016</v>
      </c>
      <c r="V98" s="271">
        <f t="shared" si="58"/>
        <v>237792694.08960122</v>
      </c>
      <c r="W98" s="272"/>
      <c r="X98" s="278"/>
      <c r="Y98" s="241"/>
      <c r="Z98" s="300"/>
      <c r="AA98" s="275"/>
      <c r="AB98" s="275"/>
      <c r="AC98" s="275"/>
      <c r="AD98" s="275"/>
      <c r="AE98" s="275"/>
      <c r="AF98" s="275"/>
      <c r="AG98" s="275"/>
      <c r="AH98" s="277"/>
      <c r="AI98" s="278"/>
      <c r="AJ98" s="279"/>
      <c r="AK98" s="280"/>
      <c r="AL98" s="273"/>
      <c r="AM98" s="281"/>
      <c r="AN98" s="273"/>
      <c r="AO98" s="275"/>
      <c r="AP98" s="282"/>
      <c r="AQ98" s="278"/>
      <c r="AR98" s="278"/>
      <c r="AS98" s="275"/>
      <c r="AT98" s="282"/>
      <c r="AU98" s="278"/>
      <c r="AV98" s="283"/>
      <c r="AW98" s="275"/>
      <c r="AX98" s="282"/>
      <c r="AY98" s="278"/>
      <c r="AZ98" s="284"/>
      <c r="BA98" s="273"/>
      <c r="BB98" s="285"/>
      <c r="BC98" s="285"/>
      <c r="BF98" s="287"/>
    </row>
    <row r="99" spans="1:58" s="286" customFormat="1" ht="13.5" hidden="1" customHeight="1" x14ac:dyDescent="0.2">
      <c r="A99" s="294"/>
      <c r="B99" s="256"/>
      <c r="C99" s="257"/>
      <c r="D99" s="258"/>
      <c r="E99" s="259">
        <f t="shared" si="59"/>
        <v>2017</v>
      </c>
      <c r="F99" s="295">
        <v>0</v>
      </c>
      <c r="G99" s="257">
        <f t="shared" si="51"/>
        <v>9</v>
      </c>
      <c r="H99" s="261"/>
      <c r="I99" s="262">
        <f t="shared" si="48"/>
        <v>2026</v>
      </c>
      <c r="J99" s="263">
        <f t="shared" si="60"/>
        <v>0</v>
      </c>
      <c r="K99" s="264">
        <f t="shared" si="52"/>
        <v>0</v>
      </c>
      <c r="L99" s="265">
        <f t="shared" si="61"/>
        <v>0</v>
      </c>
      <c r="M99" s="266">
        <f t="shared" si="62"/>
        <v>9</v>
      </c>
      <c r="N99" s="262">
        <f t="shared" si="53"/>
        <v>2026</v>
      </c>
      <c r="O99" s="267">
        <f t="shared" si="54"/>
        <v>237792694.08960122</v>
      </c>
      <c r="P99" s="268">
        <f t="shared" si="55"/>
        <v>237792694.08960122</v>
      </c>
      <c r="Q99" s="268">
        <f t="shared" si="63"/>
        <v>26421409.343289025</v>
      </c>
      <c r="R99" s="269">
        <f t="shared" si="49"/>
        <v>2017</v>
      </c>
      <c r="S99" s="266">
        <f t="shared" si="56"/>
        <v>1</v>
      </c>
      <c r="T99" s="270">
        <f t="shared" si="50"/>
        <v>26421409.343289025</v>
      </c>
      <c r="U99" s="257">
        <f t="shared" si="57"/>
        <v>2017</v>
      </c>
      <c r="V99" s="271">
        <f t="shared" si="58"/>
        <v>211371284.7463122</v>
      </c>
      <c r="W99" s="272"/>
      <c r="X99" s="300"/>
      <c r="Y99" s="241"/>
      <c r="Z99" s="300"/>
      <c r="AA99" s="275"/>
      <c r="AB99" s="300"/>
      <c r="AC99" s="275"/>
      <c r="AD99" s="275"/>
      <c r="AE99" s="275"/>
      <c r="AF99" s="275"/>
      <c r="AG99" s="275"/>
      <c r="AH99" s="277"/>
      <c r="AI99" s="278"/>
      <c r="AJ99" s="279"/>
      <c r="AK99" s="280"/>
      <c r="AL99" s="273"/>
      <c r="AM99" s="281"/>
      <c r="AN99" s="273"/>
      <c r="AO99" s="275"/>
      <c r="AP99" s="282"/>
      <c r="AQ99" s="278"/>
      <c r="AR99" s="278"/>
      <c r="AS99" s="275"/>
      <c r="AT99" s="282"/>
      <c r="AU99" s="278"/>
      <c r="AV99" s="283"/>
      <c r="AW99" s="275"/>
      <c r="AX99" s="282"/>
      <c r="AY99" s="278"/>
      <c r="AZ99" s="284"/>
      <c r="BA99" s="273"/>
      <c r="BB99" s="285"/>
      <c r="BC99" s="285"/>
      <c r="BF99" s="287"/>
    </row>
    <row r="100" spans="1:58" s="286" customFormat="1" ht="13.5" hidden="1" customHeight="1" x14ac:dyDescent="0.2">
      <c r="A100" s="294"/>
      <c r="B100" s="256"/>
      <c r="C100" s="257"/>
      <c r="D100" s="258"/>
      <c r="E100" s="259">
        <f t="shared" si="59"/>
        <v>2018</v>
      </c>
      <c r="F100" s="295">
        <v>0</v>
      </c>
      <c r="G100" s="257">
        <f t="shared" si="51"/>
        <v>8</v>
      </c>
      <c r="H100" s="261"/>
      <c r="I100" s="262">
        <f t="shared" si="48"/>
        <v>2026</v>
      </c>
      <c r="J100" s="263">
        <f t="shared" si="60"/>
        <v>0</v>
      </c>
      <c r="K100" s="264">
        <f t="shared" si="52"/>
        <v>0</v>
      </c>
      <c r="L100" s="265">
        <f t="shared" si="61"/>
        <v>0</v>
      </c>
      <c r="M100" s="266">
        <f t="shared" si="62"/>
        <v>8</v>
      </c>
      <c r="N100" s="262">
        <f t="shared" si="53"/>
        <v>2026</v>
      </c>
      <c r="O100" s="267">
        <f t="shared" si="54"/>
        <v>211371284.7463122</v>
      </c>
      <c r="P100" s="268">
        <f t="shared" si="55"/>
        <v>211371284.7463122</v>
      </c>
      <c r="Q100" s="268">
        <f t="shared" si="63"/>
        <v>26421409.343289025</v>
      </c>
      <c r="R100" s="269">
        <f t="shared" si="49"/>
        <v>2018</v>
      </c>
      <c r="S100" s="266">
        <f t="shared" si="56"/>
        <v>1</v>
      </c>
      <c r="T100" s="270">
        <f t="shared" si="50"/>
        <v>26421409.343289025</v>
      </c>
      <c r="U100" s="257">
        <f t="shared" si="57"/>
        <v>2018</v>
      </c>
      <c r="V100" s="271">
        <f t="shared" si="58"/>
        <v>184949875.40302318</v>
      </c>
      <c r="W100" s="272"/>
      <c r="X100" s="300"/>
      <c r="Y100" s="241"/>
      <c r="Z100" s="300"/>
      <c r="AA100" s="275"/>
      <c r="AB100" s="300"/>
      <c r="AC100" s="275"/>
      <c r="AD100" s="275"/>
      <c r="AE100" s="275"/>
      <c r="AF100" s="275"/>
      <c r="AG100" s="275"/>
      <c r="AH100" s="277"/>
      <c r="AI100" s="278"/>
      <c r="AJ100" s="279"/>
      <c r="AK100" s="280"/>
      <c r="AL100" s="273"/>
      <c r="AM100" s="281"/>
      <c r="AN100" s="273"/>
      <c r="AO100" s="275"/>
      <c r="AP100" s="282"/>
      <c r="AQ100" s="278"/>
      <c r="AR100" s="278"/>
      <c r="AS100" s="275"/>
      <c r="AT100" s="282"/>
      <c r="AU100" s="278"/>
      <c r="AV100" s="283"/>
      <c r="AW100" s="275"/>
      <c r="AX100" s="282"/>
      <c r="AY100" s="278"/>
      <c r="AZ100" s="284"/>
      <c r="BA100" s="273"/>
      <c r="BB100" s="285"/>
      <c r="BC100" s="285"/>
      <c r="BF100" s="287"/>
    </row>
    <row r="101" spans="1:58" s="286" customFormat="1" ht="13.5" hidden="1" customHeight="1" x14ac:dyDescent="0.2">
      <c r="A101" s="294"/>
      <c r="B101" s="256"/>
      <c r="C101" s="257"/>
      <c r="D101" s="258"/>
      <c r="E101" s="269"/>
      <c r="F101" s="295"/>
      <c r="G101" s="264" t="str">
        <f>IF(OR(AND(ISBLANK(D101),ISBLANK(F101)),ISTEXT(D101),ISTEXT(F101)),"",IF(#REF!-(YEAR(D101)-YEAR(#REF!))&lt;0,0,#REF!-(YEAR(D101)-YEAR(#REF!))))</f>
        <v/>
      </c>
      <c r="H101" s="261" t="str">
        <f>IF(OR(AND(ISBLANK(D101),ISBLANK(F101)),ISTEXT(D101),ISTEXT(F101)),"",IF(#REF!-D101&lt;0,0,#REF!-D101))</f>
        <v/>
      </c>
      <c r="I101" s="307" t="str">
        <f>IF(OR(AND(ISBLANK(D101),ISBLANK(F101)),ISTEXT(D101),ISTEXT(F101)),"",#REF!)</f>
        <v/>
      </c>
      <c r="J101" s="307"/>
      <c r="K101" s="264" t="str">
        <f>IF(OR(AND(ISBLANK(D101),ISBLANK(F101)),ISTEXT(D101),ISTEXT(F101)),"",ROUNDDOWN(F101/SUM($F$37:F99)*#REF!,0))</f>
        <v/>
      </c>
      <c r="L101" s="265" t="str">
        <f>IF(OR(AND(ISBLANK(D101),ISBLANK(F101)),ISTEXT(D101),ISTEXT(F101)),"",IF(G101+K101&gt;#REF!,#REF!-G101,K101))</f>
        <v/>
      </c>
      <c r="M101" s="266" t="str">
        <f t="shared" si="62"/>
        <v/>
      </c>
      <c r="N101" s="307" t="str">
        <f>IF(OR(AND(ISBLANK(D101),ISBLANK(F101)),ISTEXT(D101),ISTEXT(F101)),"",DATE(YEAR($I101)+L101,MONTH($I101),DAY($I101)))</f>
        <v/>
      </c>
      <c r="O101" s="308" t="str">
        <f>IF(OR(AND(ISBLANK(D101),ISBLANK(F101)),ISTEXT(D101),ISTEXT(F101)),"",#REF!-#REF!*(IF(I101&lt;D101,I101,D101)-#REF!))</f>
        <v/>
      </c>
      <c r="P101" s="309" t="str">
        <f>IF(OR(AND(ISBLANK(D101),ISBLANK(F101)),ISTEXT(D101),ISTEXT(F101)),"",O101+F101)</f>
        <v/>
      </c>
      <c r="Q101" s="310" t="str">
        <f>IF(OR(AND(ISBLANK(D101),ISBLANK(F101)),ISTEXT(D101),ISTEXT(F101)),"",IF(OR(D101&lt;DATE(2004,12,31),#REF!=0),0,P101/#REF!))</f>
        <v/>
      </c>
      <c r="R101" s="311" t="str">
        <f>IF(OR(AND(ISBLANK(D101),ISBLANK(F101)),ISTEXT(D101),ISTEXT(F101)),"",IF(YEAR(D101)&lt;=YEAR(#REF!),"-",YEAR(D101)-1))</f>
        <v/>
      </c>
      <c r="S101" s="311"/>
      <c r="T101" s="312" t="str">
        <f>IF(OR(AND(ISBLANK(D101),ISBLANK(F101)),ISTEXT(D101),ISTEXT(F101)),"",IF(AND(I101&lt;=DATE(2004,12,31),D101&gt;I101),SUM($F101:F101),#REF!+#REF!+#REF!*IF(YEAR(D101)&lt;=YEAR(#REF!),0,(IF(DATE(YEAR(D101)-1,12,31)&gt;I101,I101,DATE(YEAR(D101)-1,12,31))-#REF!))))</f>
        <v/>
      </c>
      <c r="U101" s="313" t="str">
        <f>IF(OR(AND(ISBLANK(D101),ISBLANK(F101)),ISTEXT(D101),ISTEXT(F101)),"",IF(YEAR(D101)=YEAR(D102),D102,DATE(YEAR(D101),12,31)))</f>
        <v/>
      </c>
      <c r="V101" s="312" t="str">
        <f>IF(OR(AND(ISBLANK(D101),ISBLANK(F101)),ISTEXT(D101),ISTEXT(F101)),"",IF(P101=0,0,IF(AND(I101&lt;=DATE(2004,12,31),D101&gt;=I101),P101-T101,P101-#REF!)))</f>
        <v/>
      </c>
      <c r="W101" s="314" t="str">
        <f>IF(OR(AND(ISBLANK(D101),ISBLANK(F101)),ISTEXT(D101),ISTEXT(F101)),"",#REF!&amp;"//"&amp;TEXT(#REF!,"dd-mmm-yyyy")&amp;"//"&amp;#REF!)</f>
        <v/>
      </c>
      <c r="X101" s="275"/>
      <c r="Y101" s="275"/>
      <c r="Z101" s="275"/>
      <c r="AA101" s="275"/>
      <c r="AB101" s="275"/>
      <c r="AC101" s="275"/>
      <c r="AD101" s="275"/>
      <c r="AE101" s="275"/>
      <c r="AF101" s="275"/>
      <c r="AG101" s="275"/>
      <c r="AH101" s="277"/>
      <c r="AI101" s="278"/>
      <c r="AJ101" s="279"/>
      <c r="AK101" s="280"/>
      <c r="AL101" s="273"/>
      <c r="AM101" s="281"/>
      <c r="AN101" s="273"/>
      <c r="AO101" s="275"/>
      <c r="AP101" s="282"/>
      <c r="AQ101" s="278"/>
      <c r="AR101" s="278"/>
      <c r="AS101" s="275"/>
      <c r="AT101" s="282"/>
      <c r="AU101" s="278"/>
      <c r="AV101" s="283"/>
      <c r="AW101" s="275"/>
      <c r="AX101" s="282"/>
      <c r="AY101" s="278"/>
      <c r="AZ101" s="284"/>
      <c r="BA101" s="273"/>
      <c r="BB101" s="285"/>
      <c r="BC101" s="285"/>
      <c r="BF101" s="287"/>
    </row>
    <row r="102" spans="1:58" s="339" customFormat="1" ht="13.5" hidden="1" customHeight="1" x14ac:dyDescent="0.2">
      <c r="A102" s="592" t="s">
        <v>580</v>
      </c>
      <c r="B102" s="593"/>
      <c r="C102" s="593"/>
      <c r="D102" s="593"/>
      <c r="E102" s="594"/>
      <c r="F102" s="346">
        <f>SUM(F93:F101)</f>
        <v>397715074.9252848</v>
      </c>
      <c r="G102" s="316"/>
      <c r="H102" s="317"/>
      <c r="I102" s="318"/>
      <c r="J102" s="318"/>
      <c r="K102" s="316"/>
      <c r="L102" s="319"/>
      <c r="M102" s="320"/>
      <c r="N102" s="318"/>
      <c r="O102" s="321"/>
      <c r="P102" s="322"/>
      <c r="Q102" s="323"/>
      <c r="R102" s="324"/>
      <c r="S102" s="324"/>
      <c r="T102" s="322">
        <f>SUM(T93:T101)</f>
        <v>212765199.52226159</v>
      </c>
      <c r="U102" s="325"/>
      <c r="V102" s="326"/>
      <c r="W102" s="327"/>
      <c r="X102" s="328"/>
      <c r="Y102" s="328"/>
      <c r="Z102" s="328"/>
      <c r="AA102" s="328"/>
      <c r="AB102" s="328"/>
      <c r="AC102" s="328"/>
      <c r="AD102" s="328"/>
      <c r="AE102" s="328"/>
      <c r="AF102" s="328"/>
      <c r="AG102" s="328"/>
      <c r="AH102" s="329"/>
      <c r="AI102" s="330"/>
      <c r="AJ102" s="331"/>
      <c r="AK102" s="332"/>
      <c r="AL102" s="333"/>
      <c r="AM102" s="334"/>
      <c r="AN102" s="333"/>
      <c r="AO102" s="328"/>
      <c r="AP102" s="335"/>
      <c r="AQ102" s="330"/>
      <c r="AR102" s="330"/>
      <c r="AS102" s="328"/>
      <c r="AT102" s="335"/>
      <c r="AU102" s="330"/>
      <c r="AV102" s="336"/>
      <c r="AW102" s="328"/>
      <c r="AX102" s="335"/>
      <c r="AY102" s="330"/>
      <c r="AZ102" s="337"/>
      <c r="BA102" s="333"/>
      <c r="BB102" s="338"/>
      <c r="BC102" s="338"/>
      <c r="BF102" s="340"/>
    </row>
    <row r="103" spans="1:58" hidden="1" x14ac:dyDescent="0.2"/>
    <row r="104" spans="1:58" hidden="1" x14ac:dyDescent="0.2"/>
    <row r="105" spans="1:58" hidden="1" x14ac:dyDescent="0.2"/>
    <row r="106" spans="1:58" hidden="1" x14ac:dyDescent="0.2"/>
    <row r="107" spans="1:58" s="203" customFormat="1" ht="13.5" hidden="1" customHeight="1" x14ac:dyDescent="0.2">
      <c r="A107" s="575" t="s">
        <v>587</v>
      </c>
      <c r="B107" s="575"/>
      <c r="C107" s="575"/>
      <c r="D107" s="575"/>
      <c r="E107" s="202"/>
      <c r="H107" s="204"/>
      <c r="I107" s="205"/>
      <c r="J107" s="205"/>
      <c r="T107" s="206"/>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row>
    <row r="108" spans="1:58" s="215" customFormat="1" ht="13.5" hidden="1" customHeight="1" x14ac:dyDescent="0.2">
      <c r="A108" s="576" t="s">
        <v>53</v>
      </c>
      <c r="B108" s="576" t="s">
        <v>396</v>
      </c>
      <c r="C108" s="576" t="s">
        <v>3</v>
      </c>
      <c r="D108" s="576" t="s">
        <v>550</v>
      </c>
      <c r="E108" s="576"/>
      <c r="F108" s="577" t="s">
        <v>551</v>
      </c>
      <c r="G108" s="576" t="s">
        <v>552</v>
      </c>
      <c r="H108" s="576"/>
      <c r="I108" s="576" t="s">
        <v>582</v>
      </c>
      <c r="J108" s="585" t="s">
        <v>554</v>
      </c>
      <c r="K108" s="576" t="s">
        <v>555</v>
      </c>
      <c r="L108" s="576" t="s">
        <v>556</v>
      </c>
      <c r="M108" s="583" t="s">
        <v>557</v>
      </c>
      <c r="N108" s="576" t="s">
        <v>558</v>
      </c>
      <c r="O108" s="588" t="s">
        <v>559</v>
      </c>
      <c r="P108" s="589"/>
      <c r="Q108" s="208" t="s">
        <v>583</v>
      </c>
      <c r="R108" s="588" t="s">
        <v>561</v>
      </c>
      <c r="S108" s="590"/>
      <c r="T108" s="589"/>
      <c r="U108" s="578" t="s">
        <v>562</v>
      </c>
      <c r="V108" s="578"/>
      <c r="W108" s="579" t="s">
        <v>390</v>
      </c>
      <c r="X108" s="582"/>
      <c r="Y108" s="209"/>
      <c r="Z108" s="210"/>
      <c r="AA108" s="210"/>
      <c r="AB108" s="210"/>
      <c r="AC108" s="210"/>
      <c r="AD108" s="210"/>
      <c r="AE108" s="210"/>
      <c r="AF108" s="210"/>
      <c r="AG108" s="210"/>
      <c r="AH108" s="211"/>
      <c r="AI108" s="211"/>
      <c r="AJ108" s="211"/>
      <c r="AK108" s="211"/>
      <c r="AL108" s="212"/>
      <c r="AM108" s="211"/>
      <c r="AN108" s="211"/>
      <c r="AO108" s="210"/>
      <c r="AP108" s="211"/>
      <c r="AQ108" s="211"/>
      <c r="AR108" s="211"/>
      <c r="AS108" s="210"/>
      <c r="AT108" s="211"/>
      <c r="AU108" s="211"/>
      <c r="AV108" s="211"/>
      <c r="AW108" s="210"/>
      <c r="AX108" s="211"/>
      <c r="AY108" s="211"/>
      <c r="AZ108" s="211"/>
      <c r="BA108" s="213"/>
      <c r="BB108" s="214"/>
      <c r="BC108" s="214"/>
    </row>
    <row r="109" spans="1:58" s="215" customFormat="1" ht="16" hidden="1" x14ac:dyDescent="0.2">
      <c r="A109" s="576"/>
      <c r="B109" s="576"/>
      <c r="C109" s="576"/>
      <c r="D109" s="576"/>
      <c r="E109" s="576"/>
      <c r="F109" s="577"/>
      <c r="G109" s="576"/>
      <c r="H109" s="576"/>
      <c r="I109" s="576"/>
      <c r="J109" s="586"/>
      <c r="K109" s="576"/>
      <c r="L109" s="576"/>
      <c r="M109" s="584"/>
      <c r="N109" s="576"/>
      <c r="O109" s="579" t="s">
        <v>563</v>
      </c>
      <c r="P109" s="579" t="s">
        <v>564</v>
      </c>
      <c r="Q109" s="583" t="s">
        <v>551</v>
      </c>
      <c r="R109" s="583" t="s">
        <v>565</v>
      </c>
      <c r="S109" s="585" t="s">
        <v>566</v>
      </c>
      <c r="T109" s="583" t="s">
        <v>551</v>
      </c>
      <c r="U109" s="578"/>
      <c r="V109" s="578"/>
      <c r="W109" s="580"/>
      <c r="X109" s="582"/>
      <c r="Y109" s="209"/>
      <c r="Z109" s="210"/>
      <c r="AA109" s="210"/>
      <c r="AB109" s="210"/>
      <c r="AC109" s="210"/>
      <c r="AD109" s="210"/>
      <c r="AE109" s="210"/>
      <c r="AF109" s="210"/>
      <c r="AG109" s="210"/>
      <c r="AH109" s="211"/>
      <c r="AI109" s="211"/>
      <c r="AJ109" s="210"/>
      <c r="AK109" s="211"/>
      <c r="AL109" s="212"/>
      <c r="AM109" s="211"/>
      <c r="AN109" s="211"/>
      <c r="AO109" s="216"/>
      <c r="AP109" s="211"/>
      <c r="AQ109" s="211"/>
      <c r="AR109" s="211"/>
      <c r="AS109" s="216"/>
      <c r="AT109" s="211"/>
      <c r="AU109" s="211"/>
      <c r="AV109" s="211"/>
      <c r="AW109" s="216"/>
      <c r="AX109" s="211"/>
      <c r="AY109" s="211"/>
      <c r="AZ109" s="211"/>
      <c r="BA109" s="213"/>
      <c r="BB109" s="214"/>
      <c r="BC109" s="214"/>
    </row>
    <row r="110" spans="1:58" s="215" customFormat="1" ht="21.75" hidden="1" customHeight="1" x14ac:dyDescent="0.2">
      <c r="A110" s="576"/>
      <c r="B110" s="576"/>
      <c r="C110" s="576"/>
      <c r="D110" s="217" t="s">
        <v>38</v>
      </c>
      <c r="E110" s="218" t="s">
        <v>567</v>
      </c>
      <c r="F110" s="577"/>
      <c r="G110" s="219" t="s">
        <v>567</v>
      </c>
      <c r="H110" s="219" t="s">
        <v>568</v>
      </c>
      <c r="I110" s="576"/>
      <c r="J110" s="587"/>
      <c r="K110" s="220" t="s">
        <v>567</v>
      </c>
      <c r="L110" s="220" t="s">
        <v>567</v>
      </c>
      <c r="M110" s="219" t="s">
        <v>567</v>
      </c>
      <c r="N110" s="576"/>
      <c r="O110" s="581"/>
      <c r="P110" s="581"/>
      <c r="Q110" s="584"/>
      <c r="R110" s="584"/>
      <c r="S110" s="587"/>
      <c r="T110" s="584"/>
      <c r="U110" s="219" t="s">
        <v>569</v>
      </c>
      <c r="V110" s="219" t="s">
        <v>551</v>
      </c>
      <c r="W110" s="581"/>
      <c r="X110" s="221"/>
      <c r="Y110" s="221"/>
      <c r="Z110" s="210"/>
      <c r="AA110" s="210"/>
      <c r="AB110" s="210"/>
      <c r="AC110" s="210"/>
      <c r="AD110" s="210"/>
      <c r="AE110" s="210"/>
      <c r="AF110" s="210"/>
      <c r="AG110" s="210"/>
      <c r="AH110" s="211"/>
      <c r="AI110" s="216"/>
      <c r="AJ110" s="216"/>
      <c r="AK110" s="211"/>
      <c r="AL110" s="212"/>
      <c r="AM110" s="216"/>
      <c r="AN110" s="211"/>
      <c r="AO110" s="216"/>
      <c r="AP110" s="216"/>
      <c r="AQ110" s="211"/>
      <c r="AR110" s="211"/>
      <c r="AS110" s="216"/>
      <c r="AT110" s="216"/>
      <c r="AU110" s="211"/>
      <c r="AV110" s="211"/>
      <c r="AW110" s="216"/>
      <c r="AX110" s="216"/>
      <c r="AY110" s="211"/>
      <c r="AZ110" s="211"/>
      <c r="BA110" s="213"/>
      <c r="BB110" s="214"/>
      <c r="BC110" s="214"/>
    </row>
    <row r="111" spans="1:58" s="254" customFormat="1" ht="13.5" hidden="1" customHeight="1" x14ac:dyDescent="0.2">
      <c r="A111" s="591">
        <v>1</v>
      </c>
      <c r="B111" s="342" t="str">
        <f>[20]PENGELOMPOKAN!D126</f>
        <v>Pek. Peningk jl. dusun gunung melintang- teratak baru 1 Km</v>
      </c>
      <c r="C111" s="223">
        <v>41301</v>
      </c>
      <c r="D111" s="224"/>
      <c r="E111" s="225">
        <f>[20]PENGELOMPOKAN!L126</f>
        <v>2011</v>
      </c>
      <c r="F111" s="226">
        <f>[20]PENGELOMPOKAN!Q126</f>
        <v>167988468.74879268</v>
      </c>
      <c r="G111" s="227">
        <f>VLOOKUP(C111,'[19]umur ekonomis'!$A$1:$C$79,3)</f>
        <v>10</v>
      </c>
      <c r="H111" s="228"/>
      <c r="I111" s="229">
        <f t="shared" ref="I111:I118" si="64">E111+M111</f>
        <v>2021</v>
      </c>
      <c r="J111" s="230"/>
      <c r="K111" s="227"/>
      <c r="L111" s="343">
        <f>IF(G111+K111&gt;$G111,$G111-G111,K111)</f>
        <v>0</v>
      </c>
      <c r="M111" s="232">
        <f>G111+L111</f>
        <v>10</v>
      </c>
      <c r="N111" s="229">
        <f>E111+M111</f>
        <v>2021</v>
      </c>
      <c r="O111" s="233">
        <f>F111</f>
        <v>167988468.74879268</v>
      </c>
      <c r="P111" s="234">
        <v>0</v>
      </c>
      <c r="Q111" s="234">
        <f>(O111-10)/M111</f>
        <v>16798845.874879267</v>
      </c>
      <c r="R111" s="236">
        <f t="shared" ref="R111:R118" si="65">E111</f>
        <v>2011</v>
      </c>
      <c r="S111" s="237">
        <v>1</v>
      </c>
      <c r="T111" s="238">
        <f t="shared" ref="T111:T118" si="66">Q111*S111</f>
        <v>16798845.874879267</v>
      </c>
      <c r="U111" s="229">
        <f>E111</f>
        <v>2011</v>
      </c>
      <c r="V111" s="239">
        <f>IF(OR(AND(ISBLANK(D111),ISBLANK(F111)),ISTEXT(D111),ISTEXT(F111)),"",F111-Q111)</f>
        <v>151189622.87391341</v>
      </c>
      <c r="W111" s="240"/>
      <c r="X111" s="241"/>
      <c r="Y111" s="241"/>
      <c r="Z111" s="242" t="s">
        <v>571</v>
      </c>
      <c r="AA111" s="243"/>
      <c r="AB111" s="243"/>
      <c r="AC111" s="244"/>
      <c r="AD111" s="245"/>
      <c r="AE111" s="245"/>
      <c r="AF111" s="245"/>
      <c r="AG111" s="245"/>
      <c r="AH111" s="246"/>
      <c r="AI111" s="241"/>
      <c r="AJ111" s="246"/>
      <c r="AK111" s="247"/>
      <c r="AL111" s="248"/>
      <c r="AM111" s="249"/>
      <c r="AN111" s="248"/>
      <c r="AO111" s="245"/>
      <c r="AP111" s="250"/>
      <c r="AQ111" s="241"/>
      <c r="AR111" s="241"/>
      <c r="AS111" s="245"/>
      <c r="AT111" s="250"/>
      <c r="AU111" s="241"/>
      <c r="AV111" s="251"/>
      <c r="AW111" s="245"/>
      <c r="AX111" s="250"/>
      <c r="AY111" s="241"/>
      <c r="AZ111" s="252"/>
      <c r="BA111" s="248"/>
      <c r="BB111" s="253"/>
      <c r="BC111" s="253"/>
      <c r="BF111" s="255"/>
    </row>
    <row r="112" spans="1:58" s="286" customFormat="1" ht="13.5" hidden="1" customHeight="1" x14ac:dyDescent="0.2">
      <c r="A112" s="591"/>
      <c r="B112" s="256" t="str">
        <f>[20]PENGELOMPOKAN!D127</f>
        <v>Peningk. jalan dusun Gunung Melintang - Teratak Baru</v>
      </c>
      <c r="C112" s="257"/>
      <c r="D112" s="258"/>
      <c r="E112" s="259">
        <f>E111+1</f>
        <v>2012</v>
      </c>
      <c r="F112" s="260">
        <f>[20]PENGELOMPOKAN!Q127</f>
        <v>72208336.893141732</v>
      </c>
      <c r="G112" s="257">
        <f t="shared" ref="G112:G118" si="67">M111-(E112-E111)</f>
        <v>9</v>
      </c>
      <c r="H112" s="261"/>
      <c r="I112" s="262">
        <f t="shared" si="64"/>
        <v>2026</v>
      </c>
      <c r="J112" s="263">
        <f>F112/$F$111</f>
        <v>0.42984103272660307</v>
      </c>
      <c r="K112" s="264">
        <f t="shared" ref="K112:K118" si="68">IF(J112=0%,0,IF(J112&lt;=30%,2,IF(J112&lt;=60%,5,10)))</f>
        <v>5</v>
      </c>
      <c r="L112" s="265">
        <f>IF(OR(AND(ISBLANK(D112),ISBLANK(F112)),ISTEXT(D112),ISTEXT(F112)),"",IF(G112+K112&gt;$G$8,$G$8-G112,K112))</f>
        <v>5</v>
      </c>
      <c r="M112" s="266">
        <f>IF(OR(AND(ISBLANK(E112),ISBLANK(F112)),ISTEXT(E112),ISTEXT(F112)),"",G112+L112)</f>
        <v>14</v>
      </c>
      <c r="N112" s="262">
        <f t="shared" ref="N112:N118" si="69">E112+M112</f>
        <v>2026</v>
      </c>
      <c r="O112" s="267">
        <f t="shared" ref="O112:O118" si="70">V111</f>
        <v>151189622.87391341</v>
      </c>
      <c r="P112" s="268">
        <f t="shared" ref="P112:P118" si="71">O112+F112</f>
        <v>223397959.76705515</v>
      </c>
      <c r="Q112" s="268">
        <f>(P112-10)/M112</f>
        <v>15956996.411932511</v>
      </c>
      <c r="R112" s="269">
        <f t="shared" si="65"/>
        <v>2012</v>
      </c>
      <c r="S112" s="266">
        <f t="shared" ref="S112:S118" si="72">R112-R111</f>
        <v>1</v>
      </c>
      <c r="T112" s="270">
        <f t="shared" si="66"/>
        <v>15956996.411932511</v>
      </c>
      <c r="U112" s="257">
        <f t="shared" ref="U112:U118" si="73">E112</f>
        <v>2012</v>
      </c>
      <c r="V112" s="271">
        <f t="shared" ref="V112:V118" si="74">IF(OR(AND(ISBLANK(D112),ISBLANK(F112)),ISTEXT(D112),ISTEXT(F112)),"",P112-T112)</f>
        <v>207440963.35512266</v>
      </c>
      <c r="W112" s="272"/>
      <c r="X112" s="273"/>
      <c r="Y112" s="241"/>
      <c r="Z112" s="274" t="s">
        <v>572</v>
      </c>
      <c r="AA112" s="275"/>
      <c r="AB112" s="275"/>
      <c r="AC112" s="291">
        <f>F120</f>
        <v>240196805.64193439</v>
      </c>
      <c r="AD112" s="275"/>
      <c r="AE112" s="275"/>
      <c r="AF112" s="275"/>
      <c r="AG112" s="275"/>
      <c r="AH112" s="277"/>
      <c r="AI112" s="278"/>
      <c r="AJ112" s="279"/>
      <c r="AK112" s="280"/>
      <c r="AL112" s="273"/>
      <c r="AM112" s="281"/>
      <c r="AN112" s="273"/>
      <c r="AO112" s="275"/>
      <c r="AP112" s="282"/>
      <c r="AQ112" s="278"/>
      <c r="AR112" s="278"/>
      <c r="AS112" s="275"/>
      <c r="AT112" s="282"/>
      <c r="AU112" s="278"/>
      <c r="AV112" s="283"/>
      <c r="AW112" s="275"/>
      <c r="AX112" s="282"/>
      <c r="AY112" s="278"/>
      <c r="AZ112" s="284"/>
      <c r="BA112" s="273"/>
      <c r="BB112" s="285"/>
      <c r="BC112" s="285"/>
      <c r="BF112" s="287"/>
    </row>
    <row r="113" spans="1:58" s="286" customFormat="1" ht="13.5" hidden="1" customHeight="1" x14ac:dyDescent="0.2">
      <c r="A113" s="591"/>
      <c r="B113" s="288"/>
      <c r="C113" s="289"/>
      <c r="D113" s="258"/>
      <c r="E113" s="259">
        <f t="shared" ref="E113:E118" si="75">E112+1</f>
        <v>2013</v>
      </c>
      <c r="F113" s="260">
        <v>0</v>
      </c>
      <c r="G113" s="257">
        <f t="shared" si="67"/>
        <v>13</v>
      </c>
      <c r="H113" s="261"/>
      <c r="I113" s="262">
        <f t="shared" si="64"/>
        <v>2026</v>
      </c>
      <c r="J113" s="263">
        <f t="shared" ref="J113:J118" si="76">F113/$F$8</f>
        <v>0</v>
      </c>
      <c r="K113" s="264">
        <f t="shared" si="68"/>
        <v>0</v>
      </c>
      <c r="L113" s="265">
        <f t="shared" ref="L113:L118" si="77">IF(OR(AND(ISBLANK(D113),ISBLANK(F113)),ISTEXT(D113),ISTEXT(F113)),"",IF(G113+K113&gt;$G$8,$G$8-G113,K113))</f>
        <v>0</v>
      </c>
      <c r="M113" s="266">
        <f t="shared" ref="M113:M119" si="78">IF(OR(AND(ISBLANK(D113),ISBLANK(F113)),ISTEXT(D113),ISTEXT(F113)),"",G113+L113)</f>
        <v>13</v>
      </c>
      <c r="N113" s="262">
        <f t="shared" si="69"/>
        <v>2026</v>
      </c>
      <c r="O113" s="267">
        <f t="shared" si="70"/>
        <v>207440963.35512266</v>
      </c>
      <c r="P113" s="268">
        <f t="shared" si="71"/>
        <v>207440963.35512266</v>
      </c>
      <c r="Q113" s="268">
        <f t="shared" ref="Q113:Q118" si="79">(P113-10)/M113</f>
        <v>15956996.411932511</v>
      </c>
      <c r="R113" s="269">
        <f t="shared" si="65"/>
        <v>2013</v>
      </c>
      <c r="S113" s="266">
        <f t="shared" si="72"/>
        <v>1</v>
      </c>
      <c r="T113" s="270">
        <f t="shared" si="66"/>
        <v>15956996.411932511</v>
      </c>
      <c r="U113" s="257">
        <f t="shared" si="73"/>
        <v>2013</v>
      </c>
      <c r="V113" s="271">
        <f t="shared" si="74"/>
        <v>191483966.94319016</v>
      </c>
      <c r="W113" s="272"/>
      <c r="X113" s="278"/>
      <c r="Y113" s="241"/>
      <c r="Z113" s="274" t="s">
        <v>573</v>
      </c>
      <c r="AA113" s="290"/>
      <c r="AB113" s="290"/>
      <c r="AC113" s="291">
        <f>T120</f>
        <v>128497820.75840685</v>
      </c>
      <c r="AD113" s="290"/>
      <c r="AE113" s="290"/>
      <c r="AF113" s="290"/>
      <c r="AG113" s="290"/>
      <c r="AH113" s="277"/>
      <c r="AI113" s="278"/>
      <c r="AJ113" s="279"/>
      <c r="AK113" s="280"/>
      <c r="AL113" s="273"/>
      <c r="AM113" s="281"/>
      <c r="AN113" s="273"/>
      <c r="AO113" s="275"/>
      <c r="AP113" s="282"/>
      <c r="AQ113" s="278"/>
      <c r="AR113" s="278"/>
      <c r="AS113" s="275"/>
      <c r="AT113" s="282"/>
      <c r="AU113" s="278"/>
      <c r="AV113" s="283"/>
      <c r="AW113" s="275"/>
      <c r="AX113" s="282"/>
      <c r="AY113" s="278"/>
      <c r="AZ113" s="284"/>
      <c r="BA113" s="273"/>
      <c r="BB113" s="285"/>
      <c r="BC113" s="285"/>
      <c r="BF113" s="287"/>
    </row>
    <row r="114" spans="1:58" s="286" customFormat="1" ht="13.5" hidden="1" customHeight="1" x14ac:dyDescent="0.2">
      <c r="A114" s="591"/>
      <c r="B114" s="256"/>
      <c r="C114" s="257"/>
      <c r="D114" s="258"/>
      <c r="E114" s="259">
        <f t="shared" si="75"/>
        <v>2014</v>
      </c>
      <c r="F114" s="260">
        <v>0</v>
      </c>
      <c r="G114" s="257">
        <f t="shared" si="67"/>
        <v>12</v>
      </c>
      <c r="H114" s="261"/>
      <c r="I114" s="262">
        <f t="shared" si="64"/>
        <v>2026</v>
      </c>
      <c r="J114" s="263">
        <f t="shared" si="76"/>
        <v>0</v>
      </c>
      <c r="K114" s="264">
        <f t="shared" si="68"/>
        <v>0</v>
      </c>
      <c r="L114" s="265">
        <f t="shared" si="77"/>
        <v>0</v>
      </c>
      <c r="M114" s="266">
        <f t="shared" si="78"/>
        <v>12</v>
      </c>
      <c r="N114" s="262">
        <f t="shared" si="69"/>
        <v>2026</v>
      </c>
      <c r="O114" s="267">
        <f t="shared" si="70"/>
        <v>191483966.94319016</v>
      </c>
      <c r="P114" s="268">
        <f t="shared" si="71"/>
        <v>191483966.94319016</v>
      </c>
      <c r="Q114" s="268">
        <f t="shared" si="79"/>
        <v>15956996.411932513</v>
      </c>
      <c r="R114" s="269">
        <f t="shared" si="65"/>
        <v>2014</v>
      </c>
      <c r="S114" s="266">
        <f t="shared" si="72"/>
        <v>1</v>
      </c>
      <c r="T114" s="270">
        <f t="shared" si="66"/>
        <v>15956996.411932513</v>
      </c>
      <c r="U114" s="257">
        <f t="shared" si="73"/>
        <v>2014</v>
      </c>
      <c r="V114" s="271">
        <f t="shared" si="74"/>
        <v>175526970.53125763</v>
      </c>
      <c r="W114" s="272"/>
      <c r="X114" s="278"/>
      <c r="Y114" s="241"/>
      <c r="Z114" s="292" t="s">
        <v>584</v>
      </c>
      <c r="AA114" s="275"/>
      <c r="AB114" s="275"/>
      <c r="AC114" s="291">
        <f>AC112-AC113</f>
        <v>111698984.88352755</v>
      </c>
      <c r="AD114" s="275"/>
      <c r="AE114" s="275"/>
      <c r="AF114" s="275"/>
      <c r="AG114" s="275"/>
      <c r="AH114" s="277"/>
      <c r="AI114" s="278"/>
      <c r="AJ114" s="279"/>
      <c r="AK114" s="280"/>
      <c r="AL114" s="273"/>
      <c r="AM114" s="281"/>
      <c r="AN114" s="273"/>
      <c r="AO114" s="275"/>
      <c r="AP114" s="282"/>
      <c r="AQ114" s="278"/>
      <c r="AR114" s="278"/>
      <c r="AS114" s="275"/>
      <c r="AT114" s="282"/>
      <c r="AU114" s="278"/>
      <c r="AV114" s="283"/>
      <c r="AW114" s="275"/>
      <c r="AX114" s="282"/>
      <c r="AY114" s="278"/>
      <c r="AZ114" s="284"/>
      <c r="BA114" s="273"/>
      <c r="BB114" s="285"/>
      <c r="BC114" s="285"/>
      <c r="BF114" s="287"/>
    </row>
    <row r="115" spans="1:58" s="286" customFormat="1" ht="13.5" hidden="1" customHeight="1" x14ac:dyDescent="0.2">
      <c r="A115" s="294"/>
      <c r="B115" s="256"/>
      <c r="C115" s="257"/>
      <c r="D115" s="258"/>
      <c r="E115" s="259">
        <f t="shared" si="75"/>
        <v>2015</v>
      </c>
      <c r="F115" s="295">
        <v>0</v>
      </c>
      <c r="G115" s="257">
        <f t="shared" si="67"/>
        <v>11</v>
      </c>
      <c r="H115" s="261"/>
      <c r="I115" s="262">
        <f t="shared" si="64"/>
        <v>2026</v>
      </c>
      <c r="J115" s="263">
        <f t="shared" si="76"/>
        <v>0</v>
      </c>
      <c r="K115" s="264">
        <f t="shared" si="68"/>
        <v>0</v>
      </c>
      <c r="L115" s="265">
        <f t="shared" si="77"/>
        <v>0</v>
      </c>
      <c r="M115" s="266">
        <f t="shared" si="78"/>
        <v>11</v>
      </c>
      <c r="N115" s="262">
        <f t="shared" si="69"/>
        <v>2026</v>
      </c>
      <c r="O115" s="267">
        <f t="shared" si="70"/>
        <v>175526970.53125763</v>
      </c>
      <c r="P115" s="268">
        <f t="shared" si="71"/>
        <v>175526970.53125763</v>
      </c>
      <c r="Q115" s="268">
        <f t="shared" si="79"/>
        <v>15956996.411932511</v>
      </c>
      <c r="R115" s="269">
        <f t="shared" si="65"/>
        <v>2015</v>
      </c>
      <c r="S115" s="266">
        <f t="shared" si="72"/>
        <v>1</v>
      </c>
      <c r="T115" s="270">
        <f t="shared" si="66"/>
        <v>15956996.411932511</v>
      </c>
      <c r="U115" s="257">
        <f t="shared" si="73"/>
        <v>2015</v>
      </c>
      <c r="V115" s="271">
        <f t="shared" si="74"/>
        <v>159569974.11932513</v>
      </c>
      <c r="W115" s="272"/>
      <c r="X115" s="278"/>
      <c r="Y115" s="241"/>
      <c r="Z115" s="344" t="s">
        <v>575</v>
      </c>
      <c r="AA115" s="298"/>
      <c r="AB115" s="298"/>
      <c r="AC115" s="345">
        <f>AC114-V118</f>
        <v>0</v>
      </c>
      <c r="AD115" s="275"/>
      <c r="AE115" s="275"/>
      <c r="AF115" s="275"/>
      <c r="AG115" s="275"/>
      <c r="AH115" s="277"/>
      <c r="AI115" s="278"/>
      <c r="AJ115" s="279"/>
      <c r="AK115" s="280"/>
      <c r="AL115" s="273"/>
      <c r="AM115" s="281"/>
      <c r="AN115" s="273"/>
      <c r="AO115" s="275"/>
      <c r="AP115" s="282"/>
      <c r="AQ115" s="278"/>
      <c r="AR115" s="278"/>
      <c r="AS115" s="275"/>
      <c r="AT115" s="282"/>
      <c r="AU115" s="278"/>
      <c r="AV115" s="283"/>
      <c r="AW115" s="275"/>
      <c r="AX115" s="282"/>
      <c r="AY115" s="278"/>
      <c r="AZ115" s="284"/>
      <c r="BA115" s="273"/>
      <c r="BB115" s="285"/>
      <c r="BC115" s="285"/>
      <c r="BF115" s="287"/>
    </row>
    <row r="116" spans="1:58" s="286" customFormat="1" ht="13.5" hidden="1" customHeight="1" x14ac:dyDescent="0.2">
      <c r="A116" s="294"/>
      <c r="B116" s="296" t="s">
        <v>576</v>
      </c>
      <c r="C116" s="296" t="s">
        <v>576</v>
      </c>
      <c r="D116" s="258"/>
      <c r="E116" s="259">
        <f t="shared" si="75"/>
        <v>2016</v>
      </c>
      <c r="F116" s="295">
        <v>0</v>
      </c>
      <c r="G116" s="257">
        <f t="shared" si="67"/>
        <v>10</v>
      </c>
      <c r="H116" s="261"/>
      <c r="I116" s="262">
        <f t="shared" si="64"/>
        <v>2026</v>
      </c>
      <c r="J116" s="263">
        <f t="shared" si="76"/>
        <v>0</v>
      </c>
      <c r="K116" s="264">
        <f t="shared" si="68"/>
        <v>0</v>
      </c>
      <c r="L116" s="265">
        <f t="shared" si="77"/>
        <v>0</v>
      </c>
      <c r="M116" s="266">
        <f t="shared" si="78"/>
        <v>10</v>
      </c>
      <c r="N116" s="262">
        <f t="shared" si="69"/>
        <v>2026</v>
      </c>
      <c r="O116" s="267">
        <f t="shared" si="70"/>
        <v>159569974.11932513</v>
      </c>
      <c r="P116" s="268">
        <f t="shared" si="71"/>
        <v>159569974.11932513</v>
      </c>
      <c r="Q116" s="268">
        <f t="shared" si="79"/>
        <v>15956996.411932513</v>
      </c>
      <c r="R116" s="269">
        <f t="shared" si="65"/>
        <v>2016</v>
      </c>
      <c r="S116" s="266">
        <f t="shared" si="72"/>
        <v>1</v>
      </c>
      <c r="T116" s="270">
        <f t="shared" si="66"/>
        <v>15956996.411932513</v>
      </c>
      <c r="U116" s="257">
        <f t="shared" si="73"/>
        <v>2016</v>
      </c>
      <c r="V116" s="271">
        <f t="shared" si="74"/>
        <v>143612977.70739263</v>
      </c>
      <c r="W116" s="272"/>
      <c r="X116" s="278"/>
      <c r="Y116" s="241"/>
      <c r="Z116" s="300"/>
      <c r="AA116" s="275"/>
      <c r="AB116" s="275"/>
      <c r="AC116" s="275"/>
      <c r="AD116" s="275"/>
      <c r="AE116" s="275"/>
      <c r="AF116" s="275"/>
      <c r="AG116" s="275"/>
      <c r="AH116" s="277"/>
      <c r="AI116" s="278"/>
      <c r="AJ116" s="279"/>
      <c r="AK116" s="280"/>
      <c r="AL116" s="273"/>
      <c r="AM116" s="281"/>
      <c r="AN116" s="273"/>
      <c r="AO116" s="275"/>
      <c r="AP116" s="282"/>
      <c r="AQ116" s="278"/>
      <c r="AR116" s="278"/>
      <c r="AS116" s="275"/>
      <c r="AT116" s="282"/>
      <c r="AU116" s="278"/>
      <c r="AV116" s="283"/>
      <c r="AW116" s="275"/>
      <c r="AX116" s="282"/>
      <c r="AY116" s="278"/>
      <c r="AZ116" s="284"/>
      <c r="BA116" s="273"/>
      <c r="BB116" s="285"/>
      <c r="BC116" s="285"/>
      <c r="BF116" s="287"/>
    </row>
    <row r="117" spans="1:58" s="286" customFormat="1" ht="13.5" hidden="1" customHeight="1" x14ac:dyDescent="0.2">
      <c r="A117" s="294"/>
      <c r="B117" s="256"/>
      <c r="C117" s="257"/>
      <c r="D117" s="258"/>
      <c r="E117" s="259">
        <f t="shared" si="75"/>
        <v>2017</v>
      </c>
      <c r="F117" s="295">
        <v>0</v>
      </c>
      <c r="G117" s="257">
        <f t="shared" si="67"/>
        <v>9</v>
      </c>
      <c r="H117" s="261"/>
      <c r="I117" s="262">
        <f t="shared" si="64"/>
        <v>2026</v>
      </c>
      <c r="J117" s="263">
        <f t="shared" si="76"/>
        <v>0</v>
      </c>
      <c r="K117" s="264">
        <f t="shared" si="68"/>
        <v>0</v>
      </c>
      <c r="L117" s="265">
        <f t="shared" si="77"/>
        <v>0</v>
      </c>
      <c r="M117" s="266">
        <f t="shared" si="78"/>
        <v>9</v>
      </c>
      <c r="N117" s="262">
        <f t="shared" si="69"/>
        <v>2026</v>
      </c>
      <c r="O117" s="267">
        <f t="shared" si="70"/>
        <v>143612977.70739263</v>
      </c>
      <c r="P117" s="268">
        <f t="shared" si="71"/>
        <v>143612977.70739263</v>
      </c>
      <c r="Q117" s="268">
        <f t="shared" si="79"/>
        <v>15956996.411932515</v>
      </c>
      <c r="R117" s="269">
        <f t="shared" si="65"/>
        <v>2017</v>
      </c>
      <c r="S117" s="266">
        <f t="shared" si="72"/>
        <v>1</v>
      </c>
      <c r="T117" s="270">
        <f t="shared" si="66"/>
        <v>15956996.411932515</v>
      </c>
      <c r="U117" s="257">
        <f t="shared" si="73"/>
        <v>2017</v>
      </c>
      <c r="V117" s="271">
        <f t="shared" si="74"/>
        <v>127655981.29546012</v>
      </c>
      <c r="W117" s="272"/>
      <c r="X117" s="300"/>
      <c r="Y117" s="241"/>
      <c r="Z117" s="300"/>
      <c r="AA117" s="275"/>
      <c r="AB117" s="300"/>
      <c r="AC117" s="275"/>
      <c r="AD117" s="275"/>
      <c r="AE117" s="275"/>
      <c r="AF117" s="275"/>
      <c r="AG117" s="275"/>
      <c r="AH117" s="277"/>
      <c r="AI117" s="278"/>
      <c r="AJ117" s="279"/>
      <c r="AK117" s="280"/>
      <c r="AL117" s="273"/>
      <c r="AM117" s="281"/>
      <c r="AN117" s="273"/>
      <c r="AO117" s="275"/>
      <c r="AP117" s="282"/>
      <c r="AQ117" s="278"/>
      <c r="AR117" s="278"/>
      <c r="AS117" s="275"/>
      <c r="AT117" s="282"/>
      <c r="AU117" s="278"/>
      <c r="AV117" s="283"/>
      <c r="AW117" s="275"/>
      <c r="AX117" s="282"/>
      <c r="AY117" s="278"/>
      <c r="AZ117" s="284"/>
      <c r="BA117" s="273"/>
      <c r="BB117" s="285"/>
      <c r="BC117" s="285"/>
      <c r="BF117" s="287"/>
    </row>
    <row r="118" spans="1:58" s="286" customFormat="1" ht="13.5" hidden="1" customHeight="1" x14ac:dyDescent="0.2">
      <c r="A118" s="294"/>
      <c r="B118" s="256"/>
      <c r="C118" s="257"/>
      <c r="D118" s="258"/>
      <c r="E118" s="259">
        <f t="shared" si="75"/>
        <v>2018</v>
      </c>
      <c r="F118" s="295">
        <v>0</v>
      </c>
      <c r="G118" s="257">
        <f t="shared" si="67"/>
        <v>8</v>
      </c>
      <c r="H118" s="261"/>
      <c r="I118" s="262">
        <f t="shared" si="64"/>
        <v>2026</v>
      </c>
      <c r="J118" s="263">
        <f t="shared" si="76"/>
        <v>0</v>
      </c>
      <c r="K118" s="264">
        <f t="shared" si="68"/>
        <v>0</v>
      </c>
      <c r="L118" s="265">
        <f t="shared" si="77"/>
        <v>0</v>
      </c>
      <c r="M118" s="266">
        <f t="shared" si="78"/>
        <v>8</v>
      </c>
      <c r="N118" s="262">
        <f t="shared" si="69"/>
        <v>2026</v>
      </c>
      <c r="O118" s="267">
        <f t="shared" si="70"/>
        <v>127655981.29546012</v>
      </c>
      <c r="P118" s="268">
        <f t="shared" si="71"/>
        <v>127655981.29546012</v>
      </c>
      <c r="Q118" s="268">
        <f t="shared" si="79"/>
        <v>15956996.411932515</v>
      </c>
      <c r="R118" s="269">
        <f t="shared" si="65"/>
        <v>2018</v>
      </c>
      <c r="S118" s="266">
        <f t="shared" si="72"/>
        <v>1</v>
      </c>
      <c r="T118" s="270">
        <f t="shared" si="66"/>
        <v>15956996.411932515</v>
      </c>
      <c r="U118" s="257">
        <f t="shared" si="73"/>
        <v>2018</v>
      </c>
      <c r="V118" s="271">
        <f t="shared" si="74"/>
        <v>111698984.88352761</v>
      </c>
      <c r="W118" s="272"/>
      <c r="X118" s="300"/>
      <c r="Y118" s="241"/>
      <c r="Z118" s="300"/>
      <c r="AA118" s="275"/>
      <c r="AB118" s="300"/>
      <c r="AC118" s="275"/>
      <c r="AD118" s="275"/>
      <c r="AE118" s="275"/>
      <c r="AF118" s="275"/>
      <c r="AG118" s="275"/>
      <c r="AH118" s="277"/>
      <c r="AI118" s="278"/>
      <c r="AJ118" s="279"/>
      <c r="AK118" s="280"/>
      <c r="AL118" s="273"/>
      <c r="AM118" s="281"/>
      <c r="AN118" s="273"/>
      <c r="AO118" s="275"/>
      <c r="AP118" s="282"/>
      <c r="AQ118" s="278"/>
      <c r="AR118" s="278"/>
      <c r="AS118" s="275"/>
      <c r="AT118" s="282"/>
      <c r="AU118" s="278"/>
      <c r="AV118" s="283"/>
      <c r="AW118" s="275"/>
      <c r="AX118" s="282"/>
      <c r="AY118" s="278"/>
      <c r="AZ118" s="284"/>
      <c r="BA118" s="273"/>
      <c r="BB118" s="285"/>
      <c r="BC118" s="285"/>
      <c r="BF118" s="287"/>
    </row>
    <row r="119" spans="1:58" s="286" customFormat="1" ht="13.5" hidden="1" customHeight="1" x14ac:dyDescent="0.2">
      <c r="A119" s="294"/>
      <c r="B119" s="256"/>
      <c r="C119" s="257"/>
      <c r="D119" s="258"/>
      <c r="E119" s="269"/>
      <c r="F119" s="295"/>
      <c r="G119" s="264" t="str">
        <f>IF(OR(AND(ISBLANK(D119),ISBLANK(F119)),ISTEXT(D119),ISTEXT(F119)),"",IF(#REF!-(YEAR(D119)-YEAR(#REF!))&lt;0,0,#REF!-(YEAR(D119)-YEAR(#REF!))))</f>
        <v/>
      </c>
      <c r="H119" s="261" t="str">
        <f>IF(OR(AND(ISBLANK(D119),ISBLANK(F119)),ISTEXT(D119),ISTEXT(F119)),"",IF(#REF!-D119&lt;0,0,#REF!-D119))</f>
        <v/>
      </c>
      <c r="I119" s="307" t="str">
        <f>IF(OR(AND(ISBLANK(D119),ISBLANK(F119)),ISTEXT(D119),ISTEXT(F119)),"",#REF!)</f>
        <v/>
      </c>
      <c r="J119" s="307"/>
      <c r="K119" s="264" t="str">
        <f>IF(OR(AND(ISBLANK(D119),ISBLANK(F119)),ISTEXT(D119),ISTEXT(F119)),"",ROUNDDOWN(F119/SUM($F$37:F117)*#REF!,0))</f>
        <v/>
      </c>
      <c r="L119" s="265" t="str">
        <f>IF(OR(AND(ISBLANK(D119),ISBLANK(F119)),ISTEXT(D119),ISTEXT(F119)),"",IF(G119+K119&gt;#REF!,#REF!-G119,K119))</f>
        <v/>
      </c>
      <c r="M119" s="266" t="str">
        <f t="shared" si="78"/>
        <v/>
      </c>
      <c r="N119" s="347" t="str">
        <f>IF(OR(AND(ISBLANK(D119),ISBLANK(F119)),ISTEXT(D119),ISTEXT(F119)),"",DATE(YEAR($I119)+L119,MONTH($I119),DAY($I119)))</f>
        <v/>
      </c>
      <c r="O119" s="308" t="str">
        <f>IF(OR(AND(ISBLANK(D119),ISBLANK(F119)),ISTEXT(D119),ISTEXT(F119)),"",#REF!-#REF!*(IF(I119&lt;D119,I119,D119)-#REF!))</f>
        <v/>
      </c>
      <c r="P119" s="309" t="str">
        <f>IF(OR(AND(ISBLANK(D119),ISBLANK(F119)),ISTEXT(D119),ISTEXT(F119)),"",O119+F119)</f>
        <v/>
      </c>
      <c r="Q119" s="310" t="str">
        <f>IF(OR(AND(ISBLANK(D119),ISBLANK(F119)),ISTEXT(D119),ISTEXT(F119)),"",IF(OR(D119&lt;DATE(2004,12,31),#REF!=0),0,P119/#REF!))</f>
        <v/>
      </c>
      <c r="R119" s="311" t="str">
        <f>IF(OR(AND(ISBLANK(D119),ISBLANK(F119)),ISTEXT(D119),ISTEXT(F119)),"",IF(YEAR(D119)&lt;=YEAR(#REF!),"-",YEAR(D119)-1))</f>
        <v/>
      </c>
      <c r="S119" s="311"/>
      <c r="T119" s="312" t="str">
        <f>IF(OR(AND(ISBLANK(D119),ISBLANK(F119)),ISTEXT(D119),ISTEXT(F119)),"",IF(AND(I119&lt;=DATE(2004,12,31),D119&gt;I119),SUM($F119:F119),#REF!+#REF!+#REF!*IF(YEAR(D119)&lt;=YEAR(#REF!),0,(IF(DATE(YEAR(D119)-1,12,31)&gt;I119,I119,DATE(YEAR(D119)-1,12,31))-#REF!))))</f>
        <v/>
      </c>
      <c r="U119" s="313" t="str">
        <f>IF(OR(AND(ISBLANK(D119),ISBLANK(F119)),ISTEXT(D119),ISTEXT(F119)),"",IF(YEAR(D119)=YEAR(D120),D120,DATE(YEAR(D119),12,31)))</f>
        <v/>
      </c>
      <c r="V119" s="312" t="str">
        <f>IF(OR(AND(ISBLANK(D119),ISBLANK(F119)),ISTEXT(D119),ISTEXT(F119)),"",IF(P119=0,0,IF(AND(I119&lt;=DATE(2004,12,31),D119&gt;=I119),P119-T119,P119-#REF!)))</f>
        <v/>
      </c>
      <c r="W119" s="314" t="str">
        <f>IF(OR(AND(ISBLANK(D119),ISBLANK(F119)),ISTEXT(D119),ISTEXT(F119)),"",#REF!&amp;"//"&amp;TEXT(#REF!,"dd-mmm-yyyy")&amp;"//"&amp;#REF!)</f>
        <v/>
      </c>
      <c r="X119" s="275"/>
      <c r="Y119" s="275"/>
      <c r="Z119" s="275"/>
      <c r="AA119" s="275"/>
      <c r="AB119" s="275"/>
      <c r="AC119" s="275"/>
      <c r="AD119" s="275"/>
      <c r="AE119" s="275"/>
      <c r="AF119" s="275"/>
      <c r="AG119" s="275"/>
      <c r="AH119" s="277"/>
      <c r="AI119" s="278"/>
      <c r="AJ119" s="279"/>
      <c r="AK119" s="280"/>
      <c r="AL119" s="273"/>
      <c r="AM119" s="281"/>
      <c r="AN119" s="273"/>
      <c r="AO119" s="275"/>
      <c r="AP119" s="282"/>
      <c r="AQ119" s="278"/>
      <c r="AR119" s="278"/>
      <c r="AS119" s="275"/>
      <c r="AT119" s="282"/>
      <c r="AU119" s="278"/>
      <c r="AV119" s="283"/>
      <c r="AW119" s="275"/>
      <c r="AX119" s="282"/>
      <c r="AY119" s="278"/>
      <c r="AZ119" s="284"/>
      <c r="BA119" s="273"/>
      <c r="BB119" s="285"/>
      <c r="BC119" s="285"/>
      <c r="BF119" s="287"/>
    </row>
    <row r="120" spans="1:58" s="339" customFormat="1" ht="13.5" hidden="1" customHeight="1" x14ac:dyDescent="0.2">
      <c r="A120" s="592" t="s">
        <v>580</v>
      </c>
      <c r="B120" s="593"/>
      <c r="C120" s="593"/>
      <c r="D120" s="593"/>
      <c r="E120" s="594"/>
      <c r="F120" s="346">
        <f>SUM(F111:F119)</f>
        <v>240196805.64193439</v>
      </c>
      <c r="G120" s="316"/>
      <c r="H120" s="317"/>
      <c r="I120" s="318"/>
      <c r="J120" s="318"/>
      <c r="K120" s="316"/>
      <c r="L120" s="319"/>
      <c r="M120" s="320"/>
      <c r="N120" s="318"/>
      <c r="O120" s="321"/>
      <c r="P120" s="322"/>
      <c r="Q120" s="323"/>
      <c r="R120" s="324"/>
      <c r="S120" s="324"/>
      <c r="T120" s="322">
        <f>SUM(T111:T119)</f>
        <v>128497820.75840685</v>
      </c>
      <c r="U120" s="325"/>
      <c r="V120" s="326"/>
      <c r="W120" s="327"/>
      <c r="X120" s="328"/>
      <c r="Y120" s="328"/>
      <c r="Z120" s="328"/>
      <c r="AA120" s="328"/>
      <c r="AB120" s="328"/>
      <c r="AC120" s="348"/>
      <c r="AD120" s="328"/>
      <c r="AE120" s="328"/>
      <c r="AF120" s="328"/>
      <c r="AG120" s="328"/>
      <c r="AH120" s="329"/>
      <c r="AI120" s="330"/>
      <c r="AJ120" s="331"/>
      <c r="AK120" s="332"/>
      <c r="AL120" s="333"/>
      <c r="AM120" s="334"/>
      <c r="AN120" s="333"/>
      <c r="AO120" s="328"/>
      <c r="AP120" s="335"/>
      <c r="AQ120" s="330"/>
      <c r="AR120" s="330"/>
      <c r="AS120" s="328"/>
      <c r="AT120" s="335"/>
      <c r="AU120" s="330"/>
      <c r="AV120" s="336"/>
      <c r="AW120" s="328"/>
      <c r="AX120" s="335"/>
      <c r="AY120" s="330"/>
      <c r="AZ120" s="337"/>
      <c r="BA120" s="333"/>
      <c r="BB120" s="338"/>
      <c r="BC120" s="338"/>
      <c r="BF120" s="340"/>
    </row>
    <row r="121" spans="1:58" hidden="1" x14ac:dyDescent="0.2">
      <c r="AC121" s="349"/>
    </row>
    <row r="122" spans="1:58" hidden="1" x14ac:dyDescent="0.2"/>
    <row r="123" spans="1:58" hidden="1" x14ac:dyDescent="0.2">
      <c r="V123" s="348"/>
    </row>
    <row r="124" spans="1:58" s="203" customFormat="1" ht="13.5" hidden="1" customHeight="1" x14ac:dyDescent="0.2">
      <c r="A124" s="575" t="s">
        <v>588</v>
      </c>
      <c r="B124" s="575"/>
      <c r="C124" s="575"/>
      <c r="D124" s="575"/>
      <c r="E124" s="202"/>
      <c r="H124" s="204"/>
      <c r="I124" s="205"/>
      <c r="J124" s="205"/>
      <c r="T124" s="206"/>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row>
    <row r="125" spans="1:58" s="215" customFormat="1" ht="13.5" hidden="1" customHeight="1" x14ac:dyDescent="0.2">
      <c r="A125" s="576" t="s">
        <v>53</v>
      </c>
      <c r="B125" s="576" t="s">
        <v>396</v>
      </c>
      <c r="C125" s="576" t="s">
        <v>3</v>
      </c>
      <c r="D125" s="576" t="s">
        <v>550</v>
      </c>
      <c r="E125" s="576"/>
      <c r="F125" s="577" t="s">
        <v>551</v>
      </c>
      <c r="G125" s="576" t="s">
        <v>552</v>
      </c>
      <c r="H125" s="576"/>
      <c r="I125" s="576" t="s">
        <v>582</v>
      </c>
      <c r="J125" s="585" t="s">
        <v>554</v>
      </c>
      <c r="K125" s="576" t="s">
        <v>555</v>
      </c>
      <c r="L125" s="576" t="s">
        <v>556</v>
      </c>
      <c r="M125" s="583" t="s">
        <v>557</v>
      </c>
      <c r="N125" s="576" t="s">
        <v>558</v>
      </c>
      <c r="O125" s="588" t="s">
        <v>559</v>
      </c>
      <c r="P125" s="589"/>
      <c r="Q125" s="208" t="s">
        <v>583</v>
      </c>
      <c r="R125" s="588" t="s">
        <v>561</v>
      </c>
      <c r="S125" s="590"/>
      <c r="T125" s="589"/>
      <c r="U125" s="578" t="s">
        <v>562</v>
      </c>
      <c r="V125" s="578"/>
      <c r="W125" s="579" t="s">
        <v>390</v>
      </c>
      <c r="X125" s="582"/>
      <c r="Y125" s="209"/>
      <c r="Z125" s="210"/>
      <c r="AA125" s="210"/>
      <c r="AB125" s="210"/>
      <c r="AC125" s="210"/>
      <c r="AD125" s="210"/>
      <c r="AE125" s="210"/>
      <c r="AF125" s="210"/>
      <c r="AG125" s="210"/>
      <c r="AH125" s="211"/>
      <c r="AI125" s="211"/>
      <c r="AJ125" s="211"/>
      <c r="AK125" s="211"/>
      <c r="AL125" s="212"/>
      <c r="AM125" s="211"/>
      <c r="AN125" s="211"/>
      <c r="AO125" s="210"/>
      <c r="AP125" s="211"/>
      <c r="AQ125" s="211"/>
      <c r="AR125" s="211"/>
      <c r="AS125" s="210"/>
      <c r="AT125" s="211"/>
      <c r="AU125" s="211"/>
      <c r="AV125" s="211"/>
      <c r="AW125" s="210"/>
      <c r="AX125" s="211"/>
      <c r="AY125" s="211"/>
      <c r="AZ125" s="211"/>
      <c r="BA125" s="213"/>
      <c r="BB125" s="214"/>
      <c r="BC125" s="214"/>
    </row>
    <row r="126" spans="1:58" s="215" customFormat="1" ht="16" hidden="1" x14ac:dyDescent="0.2">
      <c r="A126" s="576"/>
      <c r="B126" s="576"/>
      <c r="C126" s="576"/>
      <c r="D126" s="576"/>
      <c r="E126" s="576"/>
      <c r="F126" s="577"/>
      <c r="G126" s="576"/>
      <c r="H126" s="576"/>
      <c r="I126" s="576"/>
      <c r="J126" s="586"/>
      <c r="K126" s="576"/>
      <c r="L126" s="576"/>
      <c r="M126" s="584"/>
      <c r="N126" s="576"/>
      <c r="O126" s="579" t="s">
        <v>563</v>
      </c>
      <c r="P126" s="579" t="s">
        <v>564</v>
      </c>
      <c r="Q126" s="583" t="s">
        <v>551</v>
      </c>
      <c r="R126" s="583" t="s">
        <v>565</v>
      </c>
      <c r="S126" s="585" t="s">
        <v>566</v>
      </c>
      <c r="T126" s="583" t="s">
        <v>551</v>
      </c>
      <c r="U126" s="578"/>
      <c r="V126" s="578"/>
      <c r="W126" s="580"/>
      <c r="X126" s="582"/>
      <c r="Y126" s="209"/>
      <c r="Z126" s="210"/>
      <c r="AA126" s="210"/>
      <c r="AB126" s="210"/>
      <c r="AC126" s="210"/>
      <c r="AD126" s="210"/>
      <c r="AE126" s="210"/>
      <c r="AF126" s="210"/>
      <c r="AG126" s="210"/>
      <c r="AH126" s="211"/>
      <c r="AI126" s="211"/>
      <c r="AJ126" s="210"/>
      <c r="AK126" s="211"/>
      <c r="AL126" s="212"/>
      <c r="AM126" s="211"/>
      <c r="AN126" s="211"/>
      <c r="AO126" s="216"/>
      <c r="AP126" s="211"/>
      <c r="AQ126" s="211"/>
      <c r="AR126" s="211"/>
      <c r="AS126" s="216"/>
      <c r="AT126" s="211"/>
      <c r="AU126" s="211"/>
      <c r="AV126" s="211"/>
      <c r="AW126" s="216"/>
      <c r="AX126" s="211"/>
      <c r="AY126" s="211"/>
      <c r="AZ126" s="211"/>
      <c r="BA126" s="213"/>
      <c r="BB126" s="214"/>
      <c r="BC126" s="214"/>
    </row>
    <row r="127" spans="1:58" s="215" customFormat="1" ht="21.75" hidden="1" customHeight="1" x14ac:dyDescent="0.2">
      <c r="A127" s="576"/>
      <c r="B127" s="576"/>
      <c r="C127" s="576"/>
      <c r="D127" s="217" t="s">
        <v>38</v>
      </c>
      <c r="E127" s="218" t="s">
        <v>567</v>
      </c>
      <c r="F127" s="577"/>
      <c r="G127" s="219" t="s">
        <v>567</v>
      </c>
      <c r="H127" s="219" t="s">
        <v>568</v>
      </c>
      <c r="I127" s="576"/>
      <c r="J127" s="587"/>
      <c r="K127" s="220" t="s">
        <v>567</v>
      </c>
      <c r="L127" s="220" t="s">
        <v>567</v>
      </c>
      <c r="M127" s="219" t="s">
        <v>567</v>
      </c>
      <c r="N127" s="576"/>
      <c r="O127" s="581"/>
      <c r="P127" s="581"/>
      <c r="Q127" s="584"/>
      <c r="R127" s="584"/>
      <c r="S127" s="587"/>
      <c r="T127" s="584"/>
      <c r="U127" s="219" t="s">
        <v>569</v>
      </c>
      <c r="V127" s="219" t="s">
        <v>551</v>
      </c>
      <c r="W127" s="581"/>
      <c r="X127" s="221"/>
      <c r="Y127" s="221"/>
      <c r="Z127" s="210"/>
      <c r="AA127" s="210"/>
      <c r="AB127" s="210"/>
      <c r="AC127" s="210"/>
      <c r="AD127" s="210"/>
      <c r="AE127" s="210"/>
      <c r="AF127" s="210"/>
      <c r="AG127" s="210"/>
      <c r="AH127" s="211"/>
      <c r="AI127" s="216"/>
      <c r="AJ127" s="216"/>
      <c r="AK127" s="211"/>
      <c r="AL127" s="212"/>
      <c r="AM127" s="216"/>
      <c r="AN127" s="211"/>
      <c r="AO127" s="216"/>
      <c r="AP127" s="216"/>
      <c r="AQ127" s="211"/>
      <c r="AR127" s="211"/>
      <c r="AS127" s="216"/>
      <c r="AT127" s="216"/>
      <c r="AU127" s="211"/>
      <c r="AV127" s="211"/>
      <c r="AW127" s="216"/>
      <c r="AX127" s="216"/>
      <c r="AY127" s="211"/>
      <c r="AZ127" s="211"/>
      <c r="BA127" s="213"/>
      <c r="BB127" s="214"/>
      <c r="BC127" s="214"/>
    </row>
    <row r="128" spans="1:58" s="254" customFormat="1" ht="13.5" hidden="1" customHeight="1" x14ac:dyDescent="0.2">
      <c r="A128" s="591">
        <v>1</v>
      </c>
      <c r="B128" s="342" t="str">
        <f>[20]PENGELOMPOKAN!D189</f>
        <v>Pengaspalan Jalan Desa Pebaun Hilir</v>
      </c>
      <c r="C128" s="223">
        <v>41301</v>
      </c>
      <c r="D128" s="224"/>
      <c r="E128" s="225">
        <f>[20]PENGELOMPOKAN!L189</f>
        <v>2014</v>
      </c>
      <c r="F128" s="226">
        <f>[20]PENGELOMPOKAN!Q189</f>
        <v>1755476500</v>
      </c>
      <c r="G128" s="227">
        <f>VLOOKUP(C128,'[19]umur ekonomis'!$A$1:$C$79,3)</f>
        <v>10</v>
      </c>
      <c r="H128" s="228"/>
      <c r="I128" s="229">
        <f>E128+M128</f>
        <v>2024</v>
      </c>
      <c r="J128" s="230"/>
      <c r="K128" s="227"/>
      <c r="L128" s="343">
        <f>IF(G128+K128&gt;$G128,$G128-G128,K128)</f>
        <v>0</v>
      </c>
      <c r="M128" s="232">
        <f>G128+L128</f>
        <v>10</v>
      </c>
      <c r="N128" s="350">
        <v>2021</v>
      </c>
      <c r="O128" s="233">
        <f>F128</f>
        <v>1755476500</v>
      </c>
      <c r="P128" s="234">
        <v>0</v>
      </c>
      <c r="Q128" s="234">
        <f>(O128-10)/M128</f>
        <v>175547649</v>
      </c>
      <c r="R128" s="236">
        <f>E128</f>
        <v>2014</v>
      </c>
      <c r="S128" s="237">
        <v>1</v>
      </c>
      <c r="T128" s="238">
        <f>Q128*S128</f>
        <v>175547649</v>
      </c>
      <c r="U128" s="229">
        <f>E128</f>
        <v>2014</v>
      </c>
      <c r="V128" s="239">
        <f>IF(OR(AND(ISBLANK(D128),ISBLANK(F128)),ISTEXT(D128),ISTEXT(F128)),"",F128-Q128)</f>
        <v>1579928851</v>
      </c>
      <c r="W128" s="240"/>
      <c r="X128" s="241"/>
      <c r="Y128" s="241"/>
      <c r="Z128" s="242" t="s">
        <v>571</v>
      </c>
      <c r="AA128" s="243"/>
      <c r="AB128" s="243"/>
      <c r="AC128" s="244"/>
      <c r="AD128" s="245"/>
      <c r="AE128" s="245"/>
      <c r="AF128" s="245"/>
      <c r="AG128" s="245"/>
      <c r="AH128" s="246"/>
      <c r="AI128" s="241"/>
      <c r="AJ128" s="246"/>
      <c r="AK128" s="247"/>
      <c r="AL128" s="248"/>
      <c r="AM128" s="249"/>
      <c r="AN128" s="248"/>
      <c r="AO128" s="245"/>
      <c r="AP128" s="250"/>
      <c r="AQ128" s="241"/>
      <c r="AR128" s="241"/>
      <c r="AS128" s="245"/>
      <c r="AT128" s="250"/>
      <c r="AU128" s="241"/>
      <c r="AV128" s="251"/>
      <c r="AW128" s="245"/>
      <c r="AX128" s="250"/>
      <c r="AY128" s="241"/>
      <c r="AZ128" s="252"/>
      <c r="BA128" s="248"/>
      <c r="BB128" s="253"/>
      <c r="BC128" s="253"/>
      <c r="BF128" s="255"/>
    </row>
    <row r="129" spans="1:58" s="286" customFormat="1" ht="13.5" hidden="1" customHeight="1" x14ac:dyDescent="0.2">
      <c r="A129" s="591"/>
      <c r="B129" s="256" t="str">
        <f>[20]PENGELOMPOKAN!D190</f>
        <v xml:space="preserve">Pengaspalan Jalan Desa Pebaun Hilir </v>
      </c>
      <c r="C129" s="257"/>
      <c r="D129" s="258"/>
      <c r="E129" s="259">
        <f>E128+1</f>
        <v>2015</v>
      </c>
      <c r="F129" s="260">
        <f>[20]PENGELOMPOKAN!Q190</f>
        <v>1865618000</v>
      </c>
      <c r="G129" s="257">
        <f>M128-(E129-E128)</f>
        <v>9</v>
      </c>
      <c r="H129" s="261"/>
      <c r="I129" s="262">
        <f>E129+M129</f>
        <v>2034</v>
      </c>
      <c r="J129" s="263">
        <f>F129/$F$128</f>
        <v>1.0627416544738708</v>
      </c>
      <c r="K129" s="264">
        <f>IF(J129=0%,0,IF(J129&lt;=30%,2,IF(J129&lt;=60%,5,10)))</f>
        <v>10</v>
      </c>
      <c r="L129" s="265">
        <f>IF(OR(AND(ISBLANK(D129),ISBLANK(F129)),ISTEXT(D129),ISTEXT(F129)),"",IF(G129+K129&gt;$G$8,$G$8-G129,K129))</f>
        <v>10</v>
      </c>
      <c r="M129" s="266">
        <f>IF(OR(AND(ISBLANK(E129),ISBLANK(F129)),ISTEXT(E129),ISTEXT(F129)),"",G129+L129)</f>
        <v>19</v>
      </c>
      <c r="N129" s="262">
        <f>E129+M129</f>
        <v>2034</v>
      </c>
      <c r="O129" s="267">
        <f>V128</f>
        <v>1579928851</v>
      </c>
      <c r="P129" s="268">
        <f>O129+F129</f>
        <v>3445546851</v>
      </c>
      <c r="Q129" s="268">
        <f>(P129-10)/M129</f>
        <v>181344570.57894737</v>
      </c>
      <c r="R129" s="269">
        <f>E129</f>
        <v>2015</v>
      </c>
      <c r="S129" s="266">
        <f>R129-R128</f>
        <v>1</v>
      </c>
      <c r="T129" s="270">
        <f>Q129*S129</f>
        <v>181344570.57894737</v>
      </c>
      <c r="U129" s="257">
        <f>E129</f>
        <v>2015</v>
      </c>
      <c r="V129" s="271">
        <f>IF(OR(AND(ISBLANK(D129),ISBLANK(F129)),ISTEXT(D129),ISTEXT(F129)),"",P129-T129)</f>
        <v>3264202280.4210525</v>
      </c>
      <c r="W129" s="272"/>
      <c r="X129" s="273"/>
      <c r="Y129" s="241"/>
      <c r="Z129" s="274" t="s">
        <v>572</v>
      </c>
      <c r="AA129" s="275"/>
      <c r="AB129" s="275"/>
      <c r="AC129" s="291">
        <f>F134</f>
        <v>3621094500</v>
      </c>
      <c r="AD129" s="275"/>
      <c r="AE129" s="275"/>
      <c r="AF129" s="275"/>
      <c r="AG129" s="275"/>
      <c r="AH129" s="277"/>
      <c r="AI129" s="278"/>
      <c r="AJ129" s="279"/>
      <c r="AK129" s="280"/>
      <c r="AL129" s="273"/>
      <c r="AM129" s="281"/>
      <c r="AN129" s="273"/>
      <c r="AO129" s="275"/>
      <c r="AP129" s="282"/>
      <c r="AQ129" s="278"/>
      <c r="AR129" s="278"/>
      <c r="AS129" s="275"/>
      <c r="AT129" s="282"/>
      <c r="AU129" s="278"/>
      <c r="AV129" s="283"/>
      <c r="AW129" s="275"/>
      <c r="AX129" s="282"/>
      <c r="AY129" s="278"/>
      <c r="AZ129" s="284"/>
      <c r="BA129" s="273"/>
      <c r="BB129" s="285"/>
      <c r="BC129" s="285"/>
      <c r="BF129" s="287"/>
    </row>
    <row r="130" spans="1:58" s="286" customFormat="1" ht="13.5" hidden="1" customHeight="1" x14ac:dyDescent="0.2">
      <c r="A130" s="591"/>
      <c r="B130" s="288"/>
      <c r="C130" s="289"/>
      <c r="D130" s="258"/>
      <c r="E130" s="259">
        <f>E129+1</f>
        <v>2016</v>
      </c>
      <c r="F130" s="260">
        <v>0</v>
      </c>
      <c r="G130" s="257">
        <f>M129-(E130-E129)</f>
        <v>18</v>
      </c>
      <c r="H130" s="261"/>
      <c r="I130" s="262">
        <f>E130+M130</f>
        <v>2034</v>
      </c>
      <c r="J130" s="263">
        <f>F130/$F$8</f>
        <v>0</v>
      </c>
      <c r="K130" s="264">
        <f>IF(J130=0%,0,IF(J130&lt;=30%,2,IF(J130&lt;=60%,5,10)))</f>
        <v>0</v>
      </c>
      <c r="L130" s="265">
        <f>IF(OR(AND(ISBLANK(D130),ISBLANK(F130)),ISTEXT(D130),ISTEXT(F130)),"",IF(G130+K130&gt;$G$8,$G$8-G130,K130))</f>
        <v>0</v>
      </c>
      <c r="M130" s="266">
        <f>IF(OR(AND(ISBLANK(D130),ISBLANK(F130)),ISTEXT(D130),ISTEXT(F130)),"",G130+L130)</f>
        <v>18</v>
      </c>
      <c r="N130" s="262">
        <f>E130+M130</f>
        <v>2034</v>
      </c>
      <c r="O130" s="267">
        <f>V129</f>
        <v>3264202280.4210525</v>
      </c>
      <c r="P130" s="268">
        <f>O130+F130</f>
        <v>3264202280.4210525</v>
      </c>
      <c r="Q130" s="268">
        <f>(P130-10)/M130</f>
        <v>181344570.57894737</v>
      </c>
      <c r="R130" s="269">
        <f>E130</f>
        <v>2016</v>
      </c>
      <c r="S130" s="266">
        <f>R130-R129</f>
        <v>1</v>
      </c>
      <c r="T130" s="270">
        <f>Q130*S130</f>
        <v>181344570.57894737</v>
      </c>
      <c r="U130" s="257">
        <f>E130</f>
        <v>2016</v>
      </c>
      <c r="V130" s="271">
        <f>IF(OR(AND(ISBLANK(D130),ISBLANK(F130)),ISTEXT(D130),ISTEXT(F130)),"",P130-T130)</f>
        <v>3082857709.8421049</v>
      </c>
      <c r="W130" s="272"/>
      <c r="X130" s="278"/>
      <c r="Y130" s="241"/>
      <c r="Z130" s="274" t="s">
        <v>573</v>
      </c>
      <c r="AA130" s="290"/>
      <c r="AB130" s="290"/>
      <c r="AC130" s="291">
        <f>T134</f>
        <v>900925931.31578934</v>
      </c>
      <c r="AD130" s="290"/>
      <c r="AE130" s="290"/>
      <c r="AF130" s="290"/>
      <c r="AG130" s="290"/>
      <c r="AH130" s="277"/>
      <c r="AI130" s="278"/>
      <c r="AJ130" s="279"/>
      <c r="AK130" s="280"/>
      <c r="AL130" s="273"/>
      <c r="AM130" s="281"/>
      <c r="AN130" s="273"/>
      <c r="AO130" s="275"/>
      <c r="AP130" s="282"/>
      <c r="AQ130" s="278"/>
      <c r="AR130" s="278"/>
      <c r="AS130" s="275"/>
      <c r="AT130" s="282"/>
      <c r="AU130" s="278"/>
      <c r="AV130" s="283"/>
      <c r="AW130" s="275"/>
      <c r="AX130" s="282"/>
      <c r="AY130" s="278"/>
      <c r="AZ130" s="284"/>
      <c r="BA130" s="273"/>
      <c r="BB130" s="285"/>
      <c r="BC130" s="285"/>
      <c r="BF130" s="287"/>
    </row>
    <row r="131" spans="1:58" s="286" customFormat="1" ht="13.5" hidden="1" customHeight="1" x14ac:dyDescent="0.2">
      <c r="A131" s="591"/>
      <c r="B131" s="256"/>
      <c r="C131" s="257"/>
      <c r="D131" s="258"/>
      <c r="E131" s="259">
        <f>E130+1</f>
        <v>2017</v>
      </c>
      <c r="F131" s="260">
        <v>0</v>
      </c>
      <c r="G131" s="257">
        <f>M130-(E131-E130)</f>
        <v>17</v>
      </c>
      <c r="H131" s="261"/>
      <c r="I131" s="262">
        <f>E131+M131</f>
        <v>2034</v>
      </c>
      <c r="J131" s="263">
        <f>F131/$F$8</f>
        <v>0</v>
      </c>
      <c r="K131" s="264">
        <f>IF(J131=0%,0,IF(J131&lt;=30%,2,IF(J131&lt;=60%,5,10)))</f>
        <v>0</v>
      </c>
      <c r="L131" s="265">
        <f>IF(OR(AND(ISBLANK(D131),ISBLANK(F131)),ISTEXT(D131),ISTEXT(F131)),"",IF(G131+K131&gt;$G$8,$G$8-G131,K131))</f>
        <v>0</v>
      </c>
      <c r="M131" s="266">
        <f>IF(OR(AND(ISBLANK(D131),ISBLANK(F131)),ISTEXT(D131),ISTEXT(F131)),"",G131+L131)</f>
        <v>17</v>
      </c>
      <c r="N131" s="262">
        <f>E131+M131</f>
        <v>2034</v>
      </c>
      <c r="O131" s="267">
        <f>V130</f>
        <v>3082857709.8421049</v>
      </c>
      <c r="P131" s="268">
        <f>O131+F131</f>
        <v>3082857709.8421049</v>
      </c>
      <c r="Q131" s="268">
        <f>(P131-10)/M131</f>
        <v>181344570.57894734</v>
      </c>
      <c r="R131" s="269">
        <f>E131</f>
        <v>2017</v>
      </c>
      <c r="S131" s="266">
        <f>R131-R130</f>
        <v>1</v>
      </c>
      <c r="T131" s="270">
        <f>Q131*S131</f>
        <v>181344570.57894734</v>
      </c>
      <c r="U131" s="257">
        <f>E131</f>
        <v>2017</v>
      </c>
      <c r="V131" s="271">
        <f>IF(OR(AND(ISBLANK(D131),ISBLANK(F131)),ISTEXT(D131),ISTEXT(F131)),"",P131-T131)</f>
        <v>2901513139.2631574</v>
      </c>
      <c r="W131" s="272"/>
      <c r="X131" s="278"/>
      <c r="Y131" s="241"/>
      <c r="Z131" s="292" t="s">
        <v>584</v>
      </c>
      <c r="AA131" s="275"/>
      <c r="AB131" s="275"/>
      <c r="AC131" s="291">
        <f>AC129-AC130</f>
        <v>2720168568.6842108</v>
      </c>
      <c r="AD131" s="275"/>
      <c r="AE131" s="275"/>
      <c r="AF131" s="275"/>
      <c r="AG131" s="275"/>
      <c r="AH131" s="277"/>
      <c r="AI131" s="278"/>
      <c r="AJ131" s="279"/>
      <c r="AK131" s="280"/>
      <c r="AL131" s="273"/>
      <c r="AM131" s="281"/>
      <c r="AN131" s="273"/>
      <c r="AO131" s="275"/>
      <c r="AP131" s="282"/>
      <c r="AQ131" s="278"/>
      <c r="AR131" s="278"/>
      <c r="AS131" s="275"/>
      <c r="AT131" s="282"/>
      <c r="AU131" s="278"/>
      <c r="AV131" s="283"/>
      <c r="AW131" s="275"/>
      <c r="AX131" s="282"/>
      <c r="AY131" s="278"/>
      <c r="AZ131" s="284"/>
      <c r="BA131" s="273"/>
      <c r="BB131" s="285"/>
      <c r="BC131" s="285"/>
      <c r="BF131" s="287"/>
    </row>
    <row r="132" spans="1:58" s="286" customFormat="1" ht="13.5" hidden="1" customHeight="1" x14ac:dyDescent="0.2">
      <c r="A132" s="294"/>
      <c r="B132" s="256"/>
      <c r="C132" s="257"/>
      <c r="D132" s="258"/>
      <c r="E132" s="259">
        <f>E131+1</f>
        <v>2018</v>
      </c>
      <c r="F132" s="295">
        <v>0</v>
      </c>
      <c r="G132" s="257">
        <f>M131-(E132-E131)</f>
        <v>16</v>
      </c>
      <c r="H132" s="261"/>
      <c r="I132" s="262">
        <f>E132+M132</f>
        <v>2034</v>
      </c>
      <c r="J132" s="263">
        <f>F132/$F$8</f>
        <v>0</v>
      </c>
      <c r="K132" s="264">
        <f>IF(J132=0%,0,IF(J132&lt;=30%,2,IF(J132&lt;=60%,5,10)))</f>
        <v>0</v>
      </c>
      <c r="L132" s="265">
        <f>IF(OR(AND(ISBLANK(D132),ISBLANK(F132)),ISTEXT(D132),ISTEXT(F132)),"",IF(G132+K132&gt;$G$8,$G$8-G132,K132))</f>
        <v>0</v>
      </c>
      <c r="M132" s="266">
        <f>IF(OR(AND(ISBLANK(D132),ISBLANK(F132)),ISTEXT(D132),ISTEXT(F132)),"",G132+L132)</f>
        <v>16</v>
      </c>
      <c r="N132" s="262">
        <f>E132+M132</f>
        <v>2034</v>
      </c>
      <c r="O132" s="267">
        <f>V131</f>
        <v>2901513139.2631574</v>
      </c>
      <c r="P132" s="268">
        <f>O132+F132</f>
        <v>2901513139.2631574</v>
      </c>
      <c r="Q132" s="268">
        <f>(P132-10)/M132</f>
        <v>181344570.57894734</v>
      </c>
      <c r="R132" s="269">
        <f>E132</f>
        <v>2018</v>
      </c>
      <c r="S132" s="266">
        <f>R132-R131</f>
        <v>1</v>
      </c>
      <c r="T132" s="270">
        <f>Q132*S132</f>
        <v>181344570.57894734</v>
      </c>
      <c r="U132" s="257">
        <f>E132</f>
        <v>2018</v>
      </c>
      <c r="V132" s="271">
        <f>IF(OR(AND(ISBLANK(D132),ISBLANK(F132)),ISTEXT(D132),ISTEXT(F132)),"",P132-T132)</f>
        <v>2720168568.6842098</v>
      </c>
      <c r="W132" s="272"/>
      <c r="X132" s="278"/>
      <c r="Y132" s="241"/>
      <c r="Z132" s="344" t="s">
        <v>575</v>
      </c>
      <c r="AA132" s="298"/>
      <c r="AB132" s="298"/>
      <c r="AC132" s="345">
        <f>AC131-V132</f>
        <v>0</v>
      </c>
      <c r="AD132" s="275"/>
      <c r="AE132" s="275"/>
      <c r="AF132" s="275"/>
      <c r="AG132" s="275"/>
      <c r="AH132" s="277"/>
      <c r="AI132" s="278"/>
      <c r="AJ132" s="279"/>
      <c r="AK132" s="280"/>
      <c r="AL132" s="273"/>
      <c r="AM132" s="281"/>
      <c r="AN132" s="273"/>
      <c r="AO132" s="275"/>
      <c r="AP132" s="282"/>
      <c r="AQ132" s="278"/>
      <c r="AR132" s="278"/>
      <c r="AS132" s="275"/>
      <c r="AT132" s="282"/>
      <c r="AU132" s="278"/>
      <c r="AV132" s="283"/>
      <c r="AW132" s="275"/>
      <c r="AX132" s="282"/>
      <c r="AY132" s="278"/>
      <c r="AZ132" s="284"/>
      <c r="BA132" s="273"/>
      <c r="BB132" s="285"/>
      <c r="BC132" s="285"/>
      <c r="BF132" s="287"/>
    </row>
    <row r="133" spans="1:58" s="286" customFormat="1" ht="13.5" hidden="1" customHeight="1" x14ac:dyDescent="0.2">
      <c r="A133" s="294"/>
      <c r="B133" s="256"/>
      <c r="C133" s="257"/>
      <c r="D133" s="258"/>
      <c r="E133" s="269"/>
      <c r="F133" s="295"/>
      <c r="G133" s="264" t="str">
        <f>IF(OR(AND(ISBLANK(D133),ISBLANK(F133)),ISTEXT(D133),ISTEXT(F133)),"",IF(#REF!-(YEAR(D133)-YEAR(#REF!))&lt;0,0,#REF!-(YEAR(D133)-YEAR(#REF!))))</f>
        <v/>
      </c>
      <c r="H133" s="261" t="str">
        <f>IF(OR(AND(ISBLANK(D133),ISBLANK(F133)),ISTEXT(D133),ISTEXT(F133)),"",IF(#REF!-D133&lt;0,0,#REF!-D133))</f>
        <v/>
      </c>
      <c r="I133" s="307" t="str">
        <f>IF(OR(AND(ISBLANK(D133),ISBLANK(F133)),ISTEXT(D133),ISTEXT(F133)),"",#REF!)</f>
        <v/>
      </c>
      <c r="J133" s="307"/>
      <c r="K133" s="264" t="str">
        <f>IF(OR(AND(ISBLANK(D133),ISBLANK(F133)),ISTEXT(D133),ISTEXT(F133)),"",ROUNDDOWN(F133/SUM($F$37:F132)*#REF!,0))</f>
        <v/>
      </c>
      <c r="L133" s="265" t="str">
        <f>IF(OR(AND(ISBLANK(D133),ISBLANK(F133)),ISTEXT(D133),ISTEXT(F133)),"",IF(G133+K133&gt;#REF!,#REF!-G133,K133))</f>
        <v/>
      </c>
      <c r="M133" s="266" t="str">
        <f>IF(OR(AND(ISBLANK(D133),ISBLANK(F133)),ISTEXT(D133),ISTEXT(F133)),"",G133+L133)</f>
        <v/>
      </c>
      <c r="N133" s="307" t="str">
        <f>IF(OR(AND(ISBLANK(D133),ISBLANK(F133)),ISTEXT(D133),ISTEXT(F133)),"",DATE(YEAR($I133)+L133,MONTH($I133),DAY($I133)))</f>
        <v/>
      </c>
      <c r="O133" s="308" t="str">
        <f>IF(OR(AND(ISBLANK(D133),ISBLANK(F133)),ISTEXT(D133),ISTEXT(F133)),"",#REF!-#REF!*(IF(I133&lt;D133,I133,D133)-#REF!))</f>
        <v/>
      </c>
      <c r="P133" s="309" t="str">
        <f>IF(OR(AND(ISBLANK(D133),ISBLANK(F133)),ISTEXT(D133),ISTEXT(F133)),"",O133+F133)</f>
        <v/>
      </c>
      <c r="Q133" s="310" t="str">
        <f>IF(OR(AND(ISBLANK(D133),ISBLANK(F133)),ISTEXT(D133),ISTEXT(F133)),"",IF(OR(D133&lt;DATE(2004,12,31),#REF!=0),0,P133/#REF!))</f>
        <v/>
      </c>
      <c r="R133" s="311" t="str">
        <f>IF(OR(AND(ISBLANK(D133),ISBLANK(F133)),ISTEXT(D133),ISTEXT(F133)),"",IF(YEAR(D133)&lt;=YEAR(#REF!),"-",YEAR(D133)-1))</f>
        <v/>
      </c>
      <c r="S133" s="311"/>
      <c r="T133" s="312" t="str">
        <f>IF(OR(AND(ISBLANK(D133),ISBLANK(F133)),ISTEXT(D133),ISTEXT(F133)),"",IF(AND(I133&lt;=DATE(2004,12,31),D133&gt;I133),SUM($F133:F133),#REF!+#REF!+#REF!*IF(YEAR(D133)&lt;=YEAR(#REF!),0,(IF(DATE(YEAR(D133)-1,12,31)&gt;I133,I133,DATE(YEAR(D133)-1,12,31))-#REF!))))</f>
        <v/>
      </c>
      <c r="U133" s="313" t="str">
        <f>IF(OR(AND(ISBLANK(D133),ISBLANK(F133)),ISTEXT(D133),ISTEXT(F133)),"",IF(YEAR(D133)=YEAR(D134),D134,DATE(YEAR(D133),12,31)))</f>
        <v/>
      </c>
      <c r="V133" s="312" t="str">
        <f>IF(OR(AND(ISBLANK(D133),ISBLANK(F133)),ISTEXT(D133),ISTEXT(F133)),"",IF(P133=0,0,IF(AND(I133&lt;=DATE(2004,12,31),D133&gt;=I133),P133-T133,P133-#REF!)))</f>
        <v/>
      </c>
      <c r="W133" s="314" t="str">
        <f>IF(OR(AND(ISBLANK(D133),ISBLANK(F133)),ISTEXT(D133),ISTEXT(F133)),"",#REF!&amp;"//"&amp;TEXT(#REF!,"dd-mmm-yyyy")&amp;"//"&amp;#REF!)</f>
        <v/>
      </c>
      <c r="X133" s="275"/>
      <c r="Y133" s="275"/>
      <c r="Z133" s="275"/>
      <c r="AA133" s="275"/>
      <c r="AB133" s="275"/>
      <c r="AC133" s="275"/>
      <c r="AD133" s="275"/>
      <c r="AE133" s="275"/>
      <c r="AF133" s="275"/>
      <c r="AG133" s="275"/>
      <c r="AH133" s="277"/>
      <c r="AI133" s="278"/>
      <c r="AJ133" s="279"/>
      <c r="AK133" s="280"/>
      <c r="AL133" s="273"/>
      <c r="AM133" s="281"/>
      <c r="AN133" s="273"/>
      <c r="AO133" s="275"/>
      <c r="AP133" s="282"/>
      <c r="AQ133" s="278"/>
      <c r="AR133" s="278"/>
      <c r="AS133" s="275"/>
      <c r="AT133" s="282"/>
      <c r="AU133" s="278"/>
      <c r="AV133" s="283"/>
      <c r="AW133" s="275"/>
      <c r="AX133" s="282"/>
      <c r="AY133" s="278"/>
      <c r="AZ133" s="284"/>
      <c r="BA133" s="273"/>
      <c r="BB133" s="285"/>
      <c r="BC133" s="285"/>
      <c r="BF133" s="287"/>
    </row>
    <row r="134" spans="1:58" s="372" customFormat="1" ht="13.5" hidden="1" customHeight="1" x14ac:dyDescent="0.2">
      <c r="A134" s="595" t="s">
        <v>580</v>
      </c>
      <c r="B134" s="596"/>
      <c r="C134" s="596"/>
      <c r="D134" s="596"/>
      <c r="E134" s="597"/>
      <c r="F134" s="351">
        <f>SUM(F128:F133)</f>
        <v>3621094500</v>
      </c>
      <c r="G134" s="352"/>
      <c r="H134" s="353"/>
      <c r="I134" s="354"/>
      <c r="J134" s="354"/>
      <c r="K134" s="352"/>
      <c r="L134" s="355"/>
      <c r="M134" s="356"/>
      <c r="N134" s="354"/>
      <c r="O134" s="357"/>
      <c r="P134" s="358"/>
      <c r="Q134" s="359"/>
      <c r="R134" s="360"/>
      <c r="S134" s="360"/>
      <c r="T134" s="358">
        <f>SUM(T128:T133)</f>
        <v>900925931.31578934</v>
      </c>
      <c r="U134" s="361"/>
      <c r="V134" s="362"/>
      <c r="W134" s="219"/>
      <c r="X134" s="210"/>
      <c r="Y134" s="210"/>
      <c r="Z134" s="210"/>
      <c r="AA134" s="210"/>
      <c r="AB134" s="210"/>
      <c r="AC134" s="210"/>
      <c r="AD134" s="210"/>
      <c r="AE134" s="210"/>
      <c r="AF134" s="210"/>
      <c r="AG134" s="210"/>
      <c r="AH134" s="363"/>
      <c r="AI134" s="364"/>
      <c r="AJ134" s="216"/>
      <c r="AK134" s="365"/>
      <c r="AL134" s="366"/>
      <c r="AM134" s="367"/>
      <c r="AN134" s="366"/>
      <c r="AO134" s="210"/>
      <c r="AP134" s="368"/>
      <c r="AQ134" s="364"/>
      <c r="AR134" s="364"/>
      <c r="AS134" s="210"/>
      <c r="AT134" s="368"/>
      <c r="AU134" s="364"/>
      <c r="AV134" s="369"/>
      <c r="AW134" s="210"/>
      <c r="AX134" s="368"/>
      <c r="AY134" s="364"/>
      <c r="AZ134" s="370"/>
      <c r="BA134" s="366"/>
      <c r="BB134" s="371"/>
      <c r="BC134" s="371"/>
      <c r="BF134" s="373"/>
    </row>
    <row r="135" spans="1:58" hidden="1" x14ac:dyDescent="0.2"/>
  </sheetData>
  <autoFilter ref="A3:W36" xr:uid="{00000000-0009-0000-0000-000006000000}"/>
  <mergeCells count="156">
    <mergeCell ref="A128:A131"/>
    <mergeCell ref="A134:E134"/>
    <mergeCell ref="N125:N127"/>
    <mergeCell ref="O125:P125"/>
    <mergeCell ref="R125:T125"/>
    <mergeCell ref="U125:V126"/>
    <mergeCell ref="W125:W127"/>
    <mergeCell ref="X125:X126"/>
    <mergeCell ref="O126:O127"/>
    <mergeCell ref="P126:P127"/>
    <mergeCell ref="Q126:Q127"/>
    <mergeCell ref="R126:R127"/>
    <mergeCell ref="G125:H126"/>
    <mergeCell ref="I125:I127"/>
    <mergeCell ref="J125:J127"/>
    <mergeCell ref="K125:K126"/>
    <mergeCell ref="L125:L126"/>
    <mergeCell ref="M125:M126"/>
    <mergeCell ref="S126:S127"/>
    <mergeCell ref="T126:T127"/>
    <mergeCell ref="A111:A114"/>
    <mergeCell ref="A120:E120"/>
    <mergeCell ref="A124:D124"/>
    <mergeCell ref="A125:A127"/>
    <mergeCell ref="B125:B127"/>
    <mergeCell ref="C125:C127"/>
    <mergeCell ref="D125:E126"/>
    <mergeCell ref="F125:F127"/>
    <mergeCell ref="N108:N110"/>
    <mergeCell ref="U108:V109"/>
    <mergeCell ref="W108:W110"/>
    <mergeCell ref="X108:X109"/>
    <mergeCell ref="O109:O110"/>
    <mergeCell ref="P109:P110"/>
    <mergeCell ref="Q109:Q110"/>
    <mergeCell ref="R109:R110"/>
    <mergeCell ref="G108:H109"/>
    <mergeCell ref="I108:I110"/>
    <mergeCell ref="J108:J110"/>
    <mergeCell ref="K108:K109"/>
    <mergeCell ref="L108:L109"/>
    <mergeCell ref="M108:M109"/>
    <mergeCell ref="S109:S110"/>
    <mergeCell ref="T109:T110"/>
    <mergeCell ref="O108:P108"/>
    <mergeCell ref="R108:T108"/>
    <mergeCell ref="A93:A96"/>
    <mergeCell ref="A102:E102"/>
    <mergeCell ref="A107:D107"/>
    <mergeCell ref="A108:A110"/>
    <mergeCell ref="B108:B110"/>
    <mergeCell ref="C108:C110"/>
    <mergeCell ref="D108:E109"/>
    <mergeCell ref="F108:F110"/>
    <mergeCell ref="N90:N92"/>
    <mergeCell ref="U90:V91"/>
    <mergeCell ref="W90:W92"/>
    <mergeCell ref="X90:X91"/>
    <mergeCell ref="O91:O92"/>
    <mergeCell ref="P91:P92"/>
    <mergeCell ref="Q91:Q92"/>
    <mergeCell ref="R91:R92"/>
    <mergeCell ref="G90:H91"/>
    <mergeCell ref="I90:I92"/>
    <mergeCell ref="J90:J92"/>
    <mergeCell ref="K90:K91"/>
    <mergeCell ref="L90:L91"/>
    <mergeCell ref="M90:M91"/>
    <mergeCell ref="S91:S92"/>
    <mergeCell ref="T91:T92"/>
    <mergeCell ref="O90:P90"/>
    <mergeCell ref="R90:T90"/>
    <mergeCell ref="A76:A79"/>
    <mergeCell ref="A85:E85"/>
    <mergeCell ref="A89:D89"/>
    <mergeCell ref="A90:A92"/>
    <mergeCell ref="B90:B92"/>
    <mergeCell ref="C90:C92"/>
    <mergeCell ref="D90:E91"/>
    <mergeCell ref="F90:F92"/>
    <mergeCell ref="N73:N75"/>
    <mergeCell ref="U73:V74"/>
    <mergeCell ref="W73:W75"/>
    <mergeCell ref="X73:X74"/>
    <mergeCell ref="O74:O75"/>
    <mergeCell ref="P74:P75"/>
    <mergeCell ref="Q74:Q75"/>
    <mergeCell ref="R74:R75"/>
    <mergeCell ref="G73:H74"/>
    <mergeCell ref="I73:I75"/>
    <mergeCell ref="J73:J75"/>
    <mergeCell ref="K73:K74"/>
    <mergeCell ref="L73:L74"/>
    <mergeCell ref="M73:M74"/>
    <mergeCell ref="S74:S75"/>
    <mergeCell ref="T74:T75"/>
    <mergeCell ref="O73:P73"/>
    <mergeCell ref="R73:T73"/>
    <mergeCell ref="A59:A62"/>
    <mergeCell ref="A68:E68"/>
    <mergeCell ref="A72:D72"/>
    <mergeCell ref="A73:A75"/>
    <mergeCell ref="B73:B75"/>
    <mergeCell ref="C73:C75"/>
    <mergeCell ref="D73:E74"/>
    <mergeCell ref="F73:F75"/>
    <mergeCell ref="N56:N58"/>
    <mergeCell ref="U56:V57"/>
    <mergeCell ref="W56:W58"/>
    <mergeCell ref="X56:X57"/>
    <mergeCell ref="O57:O58"/>
    <mergeCell ref="P57:P58"/>
    <mergeCell ref="Q57:Q58"/>
    <mergeCell ref="R57:R58"/>
    <mergeCell ref="G56:H57"/>
    <mergeCell ref="I56:I58"/>
    <mergeCell ref="J56:J58"/>
    <mergeCell ref="K56:K57"/>
    <mergeCell ref="L56:L57"/>
    <mergeCell ref="M56:M57"/>
    <mergeCell ref="S57:S58"/>
    <mergeCell ref="T57:T58"/>
    <mergeCell ref="O56:P56"/>
    <mergeCell ref="R56:T56"/>
    <mergeCell ref="A8:A11"/>
    <mergeCell ref="A35:E35"/>
    <mergeCell ref="A55:D55"/>
    <mergeCell ref="A56:A58"/>
    <mergeCell ref="B56:B58"/>
    <mergeCell ref="C56:C58"/>
    <mergeCell ref="D56:E57"/>
    <mergeCell ref="F56:F58"/>
    <mergeCell ref="N5:N7"/>
    <mergeCell ref="A4:D4"/>
    <mergeCell ref="A5:A7"/>
    <mergeCell ref="B5:B7"/>
    <mergeCell ref="C5:C7"/>
    <mergeCell ref="D5:E6"/>
    <mergeCell ref="F5:F7"/>
    <mergeCell ref="U5:V6"/>
    <mergeCell ref="W5:W7"/>
    <mergeCell ref="X5:X6"/>
    <mergeCell ref="O6:O7"/>
    <mergeCell ref="P6:P7"/>
    <mergeCell ref="Q6:Q7"/>
    <mergeCell ref="R6:R7"/>
    <mergeCell ref="G5:H6"/>
    <mergeCell ref="I5:I7"/>
    <mergeCell ref="J5:J7"/>
    <mergeCell ref="K5:K6"/>
    <mergeCell ref="L5:L6"/>
    <mergeCell ref="M5:M6"/>
    <mergeCell ref="S6:S7"/>
    <mergeCell ref="T6:T7"/>
    <mergeCell ref="O5:P5"/>
    <mergeCell ref="R5:T5"/>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00B050"/>
  </sheetPr>
  <dimension ref="A1:T37"/>
  <sheetViews>
    <sheetView view="pageBreakPreview" zoomScale="90" zoomScaleNormal="82" zoomScaleSheetLayoutView="90" workbookViewId="0">
      <selection activeCell="I12" sqref="I12"/>
    </sheetView>
  </sheetViews>
  <sheetFormatPr baseColWidth="10" defaultColWidth="8.83203125" defaultRowHeight="15" x14ac:dyDescent="0.2"/>
  <cols>
    <col min="1" max="1" width="7.1640625" customWidth="1"/>
    <col min="2" max="2" width="25.83203125" customWidth="1"/>
    <col min="3" max="3" width="10.33203125" customWidth="1"/>
    <col min="4" max="4" width="11" customWidth="1"/>
    <col min="5" max="5" width="15.1640625" customWidth="1"/>
    <col min="6" max="6" width="12.5" customWidth="1"/>
    <col min="7" max="7" width="11" customWidth="1"/>
    <col min="8" max="8" width="9.5" customWidth="1"/>
    <col min="9" max="9" width="11.1640625" customWidth="1"/>
    <col min="10" max="10" width="15.6640625" customWidth="1"/>
    <col min="11" max="11" width="9.5" customWidth="1"/>
    <col min="12" max="13" width="10.5" customWidth="1"/>
    <col min="14" max="14" width="9.83203125" customWidth="1"/>
    <col min="15" max="15" width="11.1640625" customWidth="1"/>
    <col min="16" max="16" width="12.83203125" customWidth="1"/>
    <col min="17" max="17" width="11.1640625" customWidth="1"/>
  </cols>
  <sheetData>
    <row r="1" spans="1:18" s="169" customFormat="1" ht="29" customHeight="1" x14ac:dyDescent="0.2">
      <c r="A1" s="538" t="s">
        <v>326</v>
      </c>
      <c r="B1" s="538"/>
      <c r="C1" s="538"/>
      <c r="D1" s="538"/>
      <c r="E1" s="538"/>
      <c r="F1" s="538"/>
      <c r="G1" s="538"/>
      <c r="H1" s="538"/>
      <c r="I1" s="538"/>
      <c r="J1" s="538"/>
      <c r="K1" s="538"/>
      <c r="L1" s="538"/>
      <c r="M1" s="538"/>
      <c r="N1" s="538"/>
      <c r="O1" s="538"/>
      <c r="P1" s="538"/>
      <c r="Q1" s="538"/>
    </row>
    <row r="2" spans="1:18" s="169" customFormat="1" ht="29" customHeight="1" x14ac:dyDescent="0.2">
      <c r="A2" s="538" t="s">
        <v>327</v>
      </c>
      <c r="B2" s="538"/>
      <c r="C2" s="538"/>
      <c r="D2" s="538"/>
      <c r="E2" s="538"/>
      <c r="F2" s="538"/>
      <c r="G2" s="538"/>
      <c r="H2" s="538"/>
      <c r="I2" s="538"/>
      <c r="J2" s="538"/>
      <c r="K2" s="538"/>
      <c r="L2" s="538"/>
      <c r="M2" s="538"/>
      <c r="N2" s="538"/>
      <c r="O2" s="538"/>
      <c r="P2" s="538"/>
      <c r="Q2" s="538"/>
    </row>
    <row r="3" spans="1:18" s="160" customFormat="1" ht="25" x14ac:dyDescent="0.25">
      <c r="A3" s="632"/>
      <c r="B3" s="638" t="s">
        <v>616</v>
      </c>
      <c r="C3" s="164"/>
      <c r="D3" s="164"/>
      <c r="E3" s="164"/>
      <c r="F3" s="164"/>
      <c r="G3" s="164"/>
      <c r="H3" s="164"/>
      <c r="I3" s="164"/>
      <c r="J3" s="164"/>
      <c r="K3" s="164"/>
      <c r="L3" s="164"/>
      <c r="M3" s="164"/>
      <c r="N3" s="164"/>
      <c r="O3" s="164"/>
      <c r="P3" s="164"/>
      <c r="Q3" s="164"/>
    </row>
    <row r="4" spans="1:18" s="160" customFormat="1" thickBot="1" x14ac:dyDescent="0.2">
      <c r="P4" s="633"/>
      <c r="Q4" s="633"/>
    </row>
    <row r="5" spans="1:18" s="160" customFormat="1" ht="28.5" customHeight="1" thickTop="1" x14ac:dyDescent="0.15">
      <c r="A5" s="598" t="s">
        <v>601</v>
      </c>
      <c r="B5" s="599" t="s">
        <v>381</v>
      </c>
      <c r="C5" s="599" t="s">
        <v>380</v>
      </c>
      <c r="D5" s="599" t="s">
        <v>382</v>
      </c>
      <c r="E5" s="600" t="s">
        <v>637</v>
      </c>
      <c r="F5" s="600"/>
      <c r="G5" s="600" t="s">
        <v>638</v>
      </c>
      <c r="H5" s="600" t="s">
        <v>639</v>
      </c>
      <c r="I5" s="600" t="s">
        <v>593</v>
      </c>
      <c r="J5" s="600" t="s">
        <v>591</v>
      </c>
      <c r="K5" s="600" t="s">
        <v>592</v>
      </c>
      <c r="L5" s="600"/>
      <c r="M5" s="600" t="s">
        <v>594</v>
      </c>
      <c r="N5" s="600" t="s">
        <v>595</v>
      </c>
      <c r="O5" s="600" t="s">
        <v>606</v>
      </c>
      <c r="P5" s="600" t="s">
        <v>389</v>
      </c>
      <c r="Q5" s="600" t="s">
        <v>640</v>
      </c>
      <c r="R5" s="601" t="s">
        <v>390</v>
      </c>
    </row>
    <row r="6" spans="1:18" s="160" customFormat="1" ht="15" customHeight="1" x14ac:dyDescent="0.15">
      <c r="A6" s="602"/>
      <c r="B6" s="603"/>
      <c r="C6" s="603"/>
      <c r="D6" s="603"/>
      <c r="E6" s="604" t="s">
        <v>641</v>
      </c>
      <c r="F6" s="604" t="s">
        <v>642</v>
      </c>
      <c r="G6" s="604"/>
      <c r="H6" s="604"/>
      <c r="I6" s="604"/>
      <c r="J6" s="604"/>
      <c r="K6" s="605" t="s">
        <v>599</v>
      </c>
      <c r="L6" s="605" t="s">
        <v>387</v>
      </c>
      <c r="M6" s="604"/>
      <c r="N6" s="604"/>
      <c r="O6" s="604"/>
      <c r="P6" s="604"/>
      <c r="Q6" s="604"/>
      <c r="R6" s="606"/>
    </row>
    <row r="7" spans="1:18" s="160" customFormat="1" ht="28" customHeight="1" thickBot="1" x14ac:dyDescent="0.2">
      <c r="A7" s="607"/>
      <c r="B7" s="608"/>
      <c r="C7" s="608"/>
      <c r="D7" s="608"/>
      <c r="E7" s="609"/>
      <c r="F7" s="609"/>
      <c r="G7" s="609"/>
      <c r="H7" s="609"/>
      <c r="I7" s="609"/>
      <c r="J7" s="609"/>
      <c r="K7" s="610"/>
      <c r="L7" s="610"/>
      <c r="M7" s="609"/>
      <c r="N7" s="609"/>
      <c r="O7" s="609"/>
      <c r="P7" s="609"/>
      <c r="Q7" s="609"/>
      <c r="R7" s="611"/>
    </row>
    <row r="8" spans="1:18" s="160" customFormat="1" ht="18" customHeight="1" thickTop="1" x14ac:dyDescent="0.15">
      <c r="A8" s="612">
        <v>1</v>
      </c>
      <c r="B8" s="613">
        <v>2</v>
      </c>
      <c r="C8" s="613">
        <v>3</v>
      </c>
      <c r="D8" s="614">
        <v>4</v>
      </c>
      <c r="E8" s="614">
        <v>5</v>
      </c>
      <c r="F8" s="614">
        <v>6</v>
      </c>
      <c r="G8" s="614">
        <v>7</v>
      </c>
      <c r="H8" s="614">
        <v>8</v>
      </c>
      <c r="I8" s="614">
        <v>9</v>
      </c>
      <c r="J8" s="614">
        <v>10</v>
      </c>
      <c r="K8" s="613">
        <v>11</v>
      </c>
      <c r="L8" s="613">
        <v>12</v>
      </c>
      <c r="M8" s="613">
        <v>13</v>
      </c>
      <c r="N8" s="614">
        <v>14</v>
      </c>
      <c r="O8" s="614">
        <v>15</v>
      </c>
      <c r="P8" s="613">
        <v>16</v>
      </c>
      <c r="Q8" s="614">
        <v>17</v>
      </c>
      <c r="R8" s="615">
        <v>18</v>
      </c>
    </row>
    <row r="9" spans="1:18" s="160" customFormat="1" ht="24" customHeight="1" x14ac:dyDescent="0.15">
      <c r="A9" s="634"/>
      <c r="B9" s="635"/>
      <c r="C9" s="635"/>
      <c r="D9" s="635"/>
      <c r="E9" s="635"/>
      <c r="F9" s="635"/>
      <c r="G9" s="635"/>
      <c r="H9" s="635"/>
      <c r="I9" s="635"/>
      <c r="J9" s="635"/>
      <c r="K9" s="635"/>
      <c r="L9" s="635"/>
      <c r="M9" s="635"/>
      <c r="N9" s="635"/>
      <c r="O9" s="635"/>
      <c r="P9" s="636"/>
      <c r="Q9" s="635"/>
      <c r="R9" s="637"/>
    </row>
    <row r="10" spans="1:18" s="160" customFormat="1" ht="24" customHeight="1" x14ac:dyDescent="0.15">
      <c r="A10" s="616" t="s">
        <v>290</v>
      </c>
      <c r="B10" s="617" t="s">
        <v>643</v>
      </c>
      <c r="C10" s="618"/>
      <c r="D10" s="619"/>
      <c r="E10" s="619"/>
      <c r="F10" s="619"/>
      <c r="G10" s="619"/>
      <c r="H10" s="619"/>
      <c r="I10" s="619"/>
      <c r="J10" s="619"/>
      <c r="K10" s="619"/>
      <c r="L10" s="619"/>
      <c r="M10" s="619"/>
      <c r="N10" s="619"/>
      <c r="O10" s="619"/>
      <c r="P10" s="620"/>
      <c r="Q10" s="619"/>
      <c r="R10" s="621"/>
    </row>
    <row r="11" spans="1:18" s="160" customFormat="1" ht="24" customHeight="1" x14ac:dyDescent="0.15">
      <c r="A11" s="616" t="s">
        <v>292</v>
      </c>
      <c r="B11" s="617" t="s">
        <v>644</v>
      </c>
      <c r="C11" s="622" t="s">
        <v>645</v>
      </c>
      <c r="D11" s="623"/>
      <c r="E11" s="623"/>
      <c r="F11" s="624"/>
      <c r="G11" s="624"/>
      <c r="H11" s="624"/>
      <c r="I11" s="624"/>
      <c r="J11" s="624"/>
      <c r="K11" s="624"/>
      <c r="L11" s="624"/>
      <c r="M11" s="619"/>
      <c r="N11" s="619"/>
      <c r="O11" s="619"/>
      <c r="P11" s="625"/>
      <c r="Q11" s="619"/>
      <c r="R11" s="621"/>
    </row>
    <row r="12" spans="1:18" s="160" customFormat="1" ht="24" customHeight="1" x14ac:dyDescent="0.15">
      <c r="A12" s="616"/>
      <c r="B12" s="626" t="s">
        <v>646</v>
      </c>
      <c r="C12" s="627"/>
      <c r="D12" s="623"/>
      <c r="E12" s="623"/>
      <c r="F12" s="624"/>
      <c r="G12" s="624"/>
      <c r="H12" s="624"/>
      <c r="I12" s="624"/>
      <c r="J12" s="624"/>
      <c r="K12" s="624"/>
      <c r="L12" s="624"/>
      <c r="M12" s="619"/>
      <c r="N12" s="619"/>
      <c r="O12" s="619"/>
      <c r="P12" s="628"/>
      <c r="Q12" s="619"/>
      <c r="R12" s="621"/>
    </row>
    <row r="13" spans="1:18" s="160" customFormat="1" ht="24" customHeight="1" x14ac:dyDescent="0.15">
      <c r="A13" s="616" t="s">
        <v>295</v>
      </c>
      <c r="B13" s="617" t="s">
        <v>647</v>
      </c>
      <c r="C13" s="622" t="s">
        <v>645</v>
      </c>
      <c r="D13" s="623"/>
      <c r="E13" s="623"/>
      <c r="F13" s="623"/>
      <c r="G13" s="623"/>
      <c r="H13" s="623"/>
      <c r="I13" s="623"/>
      <c r="J13" s="623"/>
      <c r="K13" s="619"/>
      <c r="L13" s="619"/>
      <c r="M13" s="619"/>
      <c r="N13" s="619"/>
      <c r="O13" s="619"/>
      <c r="P13" s="625"/>
      <c r="Q13" s="619"/>
      <c r="R13" s="621"/>
    </row>
    <row r="14" spans="1:18" s="160" customFormat="1" ht="24" customHeight="1" x14ac:dyDescent="0.15">
      <c r="A14" s="616"/>
      <c r="B14" s="617" t="s">
        <v>646</v>
      </c>
      <c r="C14" s="629"/>
      <c r="D14" s="619"/>
      <c r="E14" s="619"/>
      <c r="F14" s="619"/>
      <c r="G14" s="619"/>
      <c r="H14" s="619"/>
      <c r="I14" s="619"/>
      <c r="J14" s="619"/>
      <c r="K14" s="619"/>
      <c r="L14" s="619"/>
      <c r="M14" s="619"/>
      <c r="N14" s="619"/>
      <c r="O14" s="619"/>
      <c r="P14" s="628"/>
      <c r="Q14" s="619"/>
      <c r="R14" s="621"/>
    </row>
    <row r="15" spans="1:18" s="160" customFormat="1" ht="24" customHeight="1" x14ac:dyDescent="0.15">
      <c r="A15" s="616" t="s">
        <v>297</v>
      </c>
      <c r="B15" s="617" t="s">
        <v>648</v>
      </c>
      <c r="C15" s="622" t="s">
        <v>645</v>
      </c>
      <c r="D15" s="619"/>
      <c r="E15" s="619"/>
      <c r="F15" s="619"/>
      <c r="G15" s="619"/>
      <c r="H15" s="619"/>
      <c r="I15" s="619"/>
      <c r="J15" s="619"/>
      <c r="K15" s="619"/>
      <c r="L15" s="619"/>
      <c r="M15" s="619"/>
      <c r="N15" s="619"/>
      <c r="O15" s="619"/>
      <c r="P15" s="630"/>
      <c r="Q15" s="619"/>
      <c r="R15" s="621"/>
    </row>
    <row r="16" spans="1:18" s="160" customFormat="1" ht="24" customHeight="1" x14ac:dyDescent="0.15">
      <c r="A16" s="616"/>
      <c r="B16" s="617"/>
      <c r="C16" s="622"/>
      <c r="D16" s="619"/>
      <c r="E16" s="619"/>
      <c r="F16" s="619"/>
      <c r="G16" s="619"/>
      <c r="H16" s="619"/>
      <c r="I16" s="619"/>
      <c r="J16" s="619"/>
      <c r="K16" s="619"/>
      <c r="L16" s="619"/>
      <c r="M16" s="619"/>
      <c r="N16" s="619"/>
      <c r="O16" s="619"/>
      <c r="P16" s="630"/>
      <c r="Q16" s="619"/>
      <c r="R16" s="621"/>
    </row>
    <row r="17" spans="1:20" s="160" customFormat="1" ht="24" customHeight="1" x14ac:dyDescent="0.15">
      <c r="A17" s="631" t="s">
        <v>299</v>
      </c>
      <c r="B17" s="617" t="s">
        <v>649</v>
      </c>
      <c r="C17" s="622" t="s">
        <v>645</v>
      </c>
      <c r="D17" s="619"/>
      <c r="E17" s="619"/>
      <c r="F17" s="619"/>
      <c r="G17" s="619"/>
      <c r="H17" s="619"/>
      <c r="I17" s="619"/>
      <c r="J17" s="619"/>
      <c r="K17" s="619"/>
      <c r="L17" s="619"/>
      <c r="M17" s="619"/>
      <c r="N17" s="619"/>
      <c r="O17" s="619"/>
      <c r="P17" s="630"/>
      <c r="Q17" s="619"/>
      <c r="R17" s="621"/>
    </row>
    <row r="18" spans="1:20" s="160" customFormat="1" ht="14" x14ac:dyDescent="0.15"/>
    <row r="19" spans="1:20" s="160" customFormat="1" ht="14" x14ac:dyDescent="0.15"/>
    <row r="20" spans="1:20" s="160" customFormat="1" ht="14" x14ac:dyDescent="0.15">
      <c r="A20" s="493" t="s">
        <v>338</v>
      </c>
      <c r="B20" s="493"/>
      <c r="C20" s="493"/>
      <c r="D20" s="493"/>
      <c r="E20" s="493"/>
      <c r="F20" s="423"/>
      <c r="G20" s="423"/>
      <c r="H20" s="423"/>
      <c r="I20" s="423"/>
      <c r="J20" s="423"/>
      <c r="K20" s="423"/>
      <c r="L20" s="493" t="s">
        <v>378</v>
      </c>
      <c r="M20" s="493"/>
      <c r="N20" s="493"/>
      <c r="O20" s="493"/>
      <c r="P20" s="493"/>
      <c r="Q20" s="166"/>
      <c r="R20" s="166"/>
      <c r="S20" s="166"/>
      <c r="T20" s="166"/>
    </row>
    <row r="21" spans="1:20" s="160" customFormat="1" ht="14" x14ac:dyDescent="0.15">
      <c r="A21" s="493" t="s">
        <v>315</v>
      </c>
      <c r="B21" s="493"/>
      <c r="C21" s="493"/>
      <c r="D21" s="493"/>
      <c r="E21" s="493"/>
      <c r="F21" s="423"/>
      <c r="G21" s="423"/>
      <c r="H21" s="423"/>
      <c r="I21" s="423"/>
      <c r="J21" s="423"/>
      <c r="K21" s="423"/>
      <c r="L21" s="423"/>
      <c r="M21" s="169"/>
      <c r="N21" s="169"/>
      <c r="O21" s="169"/>
      <c r="P21" s="169"/>
      <c r="Q21" s="166"/>
      <c r="R21" s="166"/>
      <c r="S21" s="166"/>
      <c r="T21" s="166"/>
    </row>
    <row r="22" spans="1:20" s="160" customFormat="1" ht="14" x14ac:dyDescent="0.15">
      <c r="A22" s="532" t="s">
        <v>612</v>
      </c>
      <c r="B22" s="532"/>
      <c r="C22" s="532"/>
      <c r="D22" s="532"/>
      <c r="E22" s="532"/>
      <c r="F22" s="486"/>
      <c r="G22" s="486"/>
      <c r="H22" s="423"/>
      <c r="I22" s="423"/>
      <c r="J22" s="423"/>
      <c r="K22" s="423"/>
      <c r="L22" s="493" t="s">
        <v>613</v>
      </c>
      <c r="M22" s="493"/>
      <c r="N22" s="493"/>
      <c r="O22" s="493"/>
      <c r="P22" s="493"/>
    </row>
    <row r="23" spans="1:20" s="160" customFormat="1" ht="14" x14ac:dyDescent="0.15">
      <c r="A23" s="423"/>
      <c r="B23" s="423"/>
      <c r="C23" s="423"/>
      <c r="D23" s="423"/>
      <c r="E23" s="423"/>
      <c r="F23" s="423"/>
      <c r="G23" s="389"/>
      <c r="H23" s="389"/>
      <c r="I23" s="389"/>
      <c r="J23" s="389"/>
      <c r="K23" s="389"/>
      <c r="L23" s="389"/>
      <c r="M23" s="169"/>
      <c r="N23" s="169"/>
      <c r="O23" s="169"/>
      <c r="P23" s="169"/>
    </row>
    <row r="24" spans="1:20" s="160" customFormat="1" ht="14" x14ac:dyDescent="0.15">
      <c r="A24" s="389"/>
      <c r="B24" s="389"/>
      <c r="C24" s="389"/>
      <c r="D24" s="389"/>
      <c r="E24" s="389"/>
      <c r="F24" s="389"/>
      <c r="G24" s="389"/>
      <c r="H24" s="389"/>
      <c r="I24" s="389"/>
      <c r="J24" s="389"/>
      <c r="K24" s="389"/>
      <c r="L24" s="389"/>
      <c r="M24" s="169"/>
      <c r="N24" s="169"/>
      <c r="O24" s="169"/>
      <c r="P24" s="169"/>
    </row>
    <row r="25" spans="1:20" s="160" customFormat="1" ht="14" x14ac:dyDescent="0.15">
      <c r="A25" s="389"/>
      <c r="B25" s="389"/>
      <c r="C25" s="389"/>
      <c r="D25" s="389"/>
      <c r="E25" s="389"/>
      <c r="F25" s="389"/>
      <c r="G25" s="389"/>
      <c r="H25" s="389"/>
      <c r="I25" s="389"/>
      <c r="J25" s="389"/>
      <c r="K25" s="389"/>
      <c r="L25" s="389"/>
      <c r="M25" s="169"/>
      <c r="N25" s="169"/>
      <c r="O25" s="169"/>
      <c r="P25" s="169"/>
    </row>
    <row r="26" spans="1:20" s="160" customFormat="1" ht="14" x14ac:dyDescent="0.15">
      <c r="A26" s="389"/>
      <c r="B26" s="389"/>
      <c r="C26" s="423"/>
      <c r="D26" s="423"/>
      <c r="E26" s="389"/>
      <c r="F26" s="389"/>
      <c r="G26" s="389"/>
      <c r="H26" s="389"/>
      <c r="I26" s="389"/>
      <c r="J26" s="389"/>
      <c r="K26" s="389"/>
      <c r="L26" s="389"/>
      <c r="M26" s="183"/>
      <c r="N26" s="183"/>
      <c r="O26" s="183"/>
      <c r="P26" s="183"/>
      <c r="Q26" s="168"/>
      <c r="R26" s="168"/>
      <c r="S26" s="168"/>
      <c r="T26" s="168"/>
    </row>
    <row r="27" spans="1:20" s="160" customFormat="1" ht="14" x14ac:dyDescent="0.15">
      <c r="A27" s="497" t="s">
        <v>614</v>
      </c>
      <c r="B27" s="497"/>
      <c r="C27" s="497"/>
      <c r="D27" s="497"/>
      <c r="E27" s="497"/>
      <c r="F27" s="168"/>
      <c r="G27" s="168"/>
      <c r="H27" s="168"/>
      <c r="I27" s="168"/>
      <c r="J27" s="168"/>
      <c r="K27" s="168"/>
      <c r="L27" s="497" t="s">
        <v>336</v>
      </c>
      <c r="M27" s="497"/>
      <c r="N27" s="497"/>
      <c r="O27" s="497"/>
      <c r="P27" s="497"/>
    </row>
    <row r="28" spans="1:20" s="160" customFormat="1" ht="14" x14ac:dyDescent="0.15">
      <c r="A28" s="493" t="s">
        <v>615</v>
      </c>
      <c r="B28" s="493"/>
      <c r="C28" s="493"/>
      <c r="D28" s="493"/>
      <c r="E28" s="493"/>
      <c r="F28" s="423"/>
      <c r="G28" s="423"/>
      <c r="H28" s="423"/>
      <c r="I28" s="423"/>
      <c r="J28" s="423"/>
      <c r="K28" s="423"/>
      <c r="L28" s="493" t="s">
        <v>337</v>
      </c>
      <c r="M28" s="493"/>
      <c r="N28" s="493"/>
      <c r="O28" s="493"/>
      <c r="P28" s="493"/>
    </row>
    <row r="29" spans="1:20" s="160" customFormat="1" ht="14" x14ac:dyDescent="0.15"/>
    <row r="30" spans="1:20" s="160" customFormat="1" ht="14" x14ac:dyDescent="0.15"/>
    <row r="31" spans="1:20" s="160" customFormat="1" ht="14" x14ac:dyDescent="0.15"/>
    <row r="32" spans="1:20" s="160" customFormat="1" ht="14" x14ac:dyDescent="0.15"/>
    <row r="33" s="160" customFormat="1" ht="14" x14ac:dyDescent="0.15"/>
    <row r="34" s="160" customFormat="1" ht="14" x14ac:dyDescent="0.15"/>
    <row r="35" s="160" customFormat="1" ht="14" x14ac:dyDescent="0.15"/>
    <row r="36" s="160" customFormat="1" ht="14" x14ac:dyDescent="0.15"/>
    <row r="37" s="160" customFormat="1" ht="14" x14ac:dyDescent="0.15"/>
  </sheetData>
  <mergeCells count="31">
    <mergeCell ref="L28:P28"/>
    <mergeCell ref="R5:R7"/>
    <mergeCell ref="E6:E7"/>
    <mergeCell ref="F6:F7"/>
    <mergeCell ref="L6:L7"/>
    <mergeCell ref="A20:E20"/>
    <mergeCell ref="L20:P20"/>
    <mergeCell ref="A21:E21"/>
    <mergeCell ref="A22:E22"/>
    <mergeCell ref="A27:E27"/>
    <mergeCell ref="A28:E28"/>
    <mergeCell ref="L22:P22"/>
    <mergeCell ref="L27:P27"/>
    <mergeCell ref="A5:A7"/>
    <mergeCell ref="B5:B7"/>
    <mergeCell ref="C5:C7"/>
    <mergeCell ref="D5:D7"/>
    <mergeCell ref="E5:F5"/>
    <mergeCell ref="J5:J7"/>
    <mergeCell ref="K5:L5"/>
    <mergeCell ref="Q5:Q7"/>
    <mergeCell ref="N5:N7"/>
    <mergeCell ref="P5:P7"/>
    <mergeCell ref="M5:M7"/>
    <mergeCell ref="A1:Q1"/>
    <mergeCell ref="A2:Q2"/>
    <mergeCell ref="G5:G7"/>
    <mergeCell ref="H5:H7"/>
    <mergeCell ref="I5:I7"/>
    <mergeCell ref="O5:O7"/>
    <mergeCell ref="K6:K7"/>
  </mergeCells>
  <pageMargins left="1" right="1" top="1.25" bottom="1.25" header="0.75" footer="0.25"/>
  <pageSetup paperSize="5" scale="65" orientation="landscape"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tabColor rgb="FF00B050"/>
  </sheetPr>
  <dimension ref="A1:Z27"/>
  <sheetViews>
    <sheetView view="pageBreakPreview" zoomScale="90" zoomScaleNormal="82" zoomScaleSheetLayoutView="90" workbookViewId="0">
      <selection activeCell="E13" sqref="E13"/>
    </sheetView>
  </sheetViews>
  <sheetFormatPr baseColWidth="10" defaultColWidth="8.83203125" defaultRowHeight="15" x14ac:dyDescent="0.2"/>
  <cols>
    <col min="1" max="1" width="6" customWidth="1"/>
    <col min="2" max="2" width="26.1640625" customWidth="1"/>
    <col min="3" max="3" width="17" customWidth="1"/>
    <col min="4" max="4" width="12" customWidth="1"/>
    <col min="5" max="5" width="15.5" customWidth="1"/>
    <col min="6" max="6" width="13.83203125" customWidth="1"/>
    <col min="7" max="7" width="12" customWidth="1"/>
    <col min="8" max="8" width="11.6640625" customWidth="1"/>
    <col min="9" max="9" width="13.1640625" customWidth="1"/>
    <col min="10" max="10" width="11.5" customWidth="1"/>
    <col min="11" max="11" width="11" customWidth="1"/>
    <col min="12" max="12" width="9.1640625" customWidth="1"/>
    <col min="13" max="13" width="15.83203125" customWidth="1"/>
    <col min="14" max="14" width="14.5" customWidth="1"/>
    <col min="15" max="15" width="14.83203125" customWidth="1"/>
    <col min="16" max="16" width="11.33203125" customWidth="1"/>
  </cols>
  <sheetData>
    <row r="1" spans="1:16" s="643" customFormat="1" ht="31" customHeight="1" x14ac:dyDescent="0.2">
      <c r="A1" s="642" t="s">
        <v>329</v>
      </c>
      <c r="B1" s="642"/>
      <c r="C1" s="642"/>
      <c r="D1" s="642"/>
      <c r="E1" s="642"/>
      <c r="F1" s="642"/>
      <c r="G1" s="642"/>
      <c r="H1" s="642"/>
      <c r="I1" s="642"/>
      <c r="J1" s="642"/>
      <c r="K1" s="642"/>
      <c r="L1" s="642"/>
      <c r="M1" s="642"/>
      <c r="N1" s="642"/>
      <c r="O1" s="642"/>
      <c r="P1" s="642"/>
    </row>
    <row r="2" spans="1:16" s="643" customFormat="1" ht="31" customHeight="1" x14ac:dyDescent="0.2">
      <c r="A2" s="642" t="s">
        <v>330</v>
      </c>
      <c r="B2" s="642"/>
      <c r="C2" s="642"/>
      <c r="D2" s="642"/>
      <c r="E2" s="642"/>
      <c r="F2" s="642"/>
      <c r="G2" s="642"/>
      <c r="H2" s="642"/>
      <c r="I2" s="642"/>
      <c r="J2" s="642"/>
      <c r="K2" s="642"/>
      <c r="L2" s="642"/>
      <c r="M2" s="642"/>
      <c r="N2" s="642"/>
      <c r="O2" s="642"/>
      <c r="P2" s="642"/>
    </row>
    <row r="3" spans="1:16" s="160" customFormat="1" ht="17.25" customHeight="1" x14ac:dyDescent="0.15">
      <c r="A3" s="423"/>
      <c r="B3" s="644" t="s">
        <v>616</v>
      </c>
      <c r="C3" s="423"/>
      <c r="D3" s="423"/>
      <c r="E3" s="423"/>
      <c r="F3" s="423"/>
      <c r="G3" s="423"/>
      <c r="H3" s="423"/>
      <c r="I3" s="423"/>
      <c r="J3" s="423"/>
      <c r="K3" s="423"/>
      <c r="L3" s="423"/>
      <c r="M3" s="423"/>
      <c r="N3" s="423"/>
      <c r="O3" s="423"/>
      <c r="P3" s="423"/>
    </row>
    <row r="4" spans="1:16" s="160" customFormat="1" thickBot="1" x14ac:dyDescent="0.2">
      <c r="P4" s="633"/>
    </row>
    <row r="5" spans="1:16" s="160" customFormat="1" ht="35" customHeight="1" thickTop="1" x14ac:dyDescent="0.15">
      <c r="A5" s="598" t="s">
        <v>601</v>
      </c>
      <c r="B5" s="600" t="s">
        <v>381</v>
      </c>
      <c r="C5" s="600" t="s">
        <v>380</v>
      </c>
      <c r="D5" s="600" t="s">
        <v>382</v>
      </c>
      <c r="E5" s="600" t="s">
        <v>650</v>
      </c>
      <c r="F5" s="600"/>
      <c r="G5" s="600" t="s">
        <v>651</v>
      </c>
      <c r="H5" s="600"/>
      <c r="I5" s="600"/>
      <c r="J5" s="600" t="s">
        <v>652</v>
      </c>
      <c r="K5" s="600"/>
      <c r="L5" s="639" t="s">
        <v>328</v>
      </c>
      <c r="M5" s="600" t="s">
        <v>653</v>
      </c>
      <c r="N5" s="600" t="s">
        <v>388</v>
      </c>
      <c r="O5" s="600" t="s">
        <v>389</v>
      </c>
      <c r="P5" s="601" t="s">
        <v>390</v>
      </c>
    </row>
    <row r="6" spans="1:16" s="160" customFormat="1" ht="15" customHeight="1" x14ac:dyDescent="0.15">
      <c r="A6" s="602"/>
      <c r="B6" s="604"/>
      <c r="C6" s="604"/>
      <c r="D6" s="604"/>
      <c r="E6" s="604" t="s">
        <v>654</v>
      </c>
      <c r="F6" s="604" t="s">
        <v>655</v>
      </c>
      <c r="G6" s="604" t="s">
        <v>656</v>
      </c>
      <c r="H6" s="604" t="s">
        <v>657</v>
      </c>
      <c r="I6" s="604" t="s">
        <v>385</v>
      </c>
      <c r="J6" s="605" t="s">
        <v>658</v>
      </c>
      <c r="K6" s="605" t="s">
        <v>659</v>
      </c>
      <c r="L6" s="640"/>
      <c r="M6" s="604"/>
      <c r="N6" s="604"/>
      <c r="O6" s="604"/>
      <c r="P6" s="606"/>
    </row>
    <row r="7" spans="1:16" s="160" customFormat="1" ht="23" customHeight="1" thickBot="1" x14ac:dyDescent="0.2">
      <c r="A7" s="607"/>
      <c r="B7" s="609"/>
      <c r="C7" s="609"/>
      <c r="D7" s="609"/>
      <c r="E7" s="609"/>
      <c r="F7" s="609"/>
      <c r="G7" s="609"/>
      <c r="H7" s="609"/>
      <c r="I7" s="609"/>
      <c r="J7" s="610"/>
      <c r="K7" s="610"/>
      <c r="L7" s="641"/>
      <c r="M7" s="609"/>
      <c r="N7" s="609"/>
      <c r="O7" s="609"/>
      <c r="P7" s="611"/>
    </row>
    <row r="8" spans="1:16" s="160" customFormat="1" thickTop="1" x14ac:dyDescent="0.15">
      <c r="A8" s="645">
        <v>1</v>
      </c>
      <c r="B8" s="646">
        <v>2</v>
      </c>
      <c r="C8" s="646">
        <v>3</v>
      </c>
      <c r="D8" s="647">
        <v>4</v>
      </c>
      <c r="E8" s="646">
        <v>5</v>
      </c>
      <c r="F8" s="646">
        <v>6</v>
      </c>
      <c r="G8" s="647">
        <v>7</v>
      </c>
      <c r="H8" s="646">
        <v>8</v>
      </c>
      <c r="I8" s="646">
        <v>9</v>
      </c>
      <c r="J8" s="647">
        <v>10</v>
      </c>
      <c r="K8" s="646">
        <v>11</v>
      </c>
      <c r="L8" s="646">
        <v>12</v>
      </c>
      <c r="M8" s="647">
        <v>13</v>
      </c>
      <c r="N8" s="647">
        <v>14</v>
      </c>
      <c r="O8" s="646">
        <v>15</v>
      </c>
      <c r="P8" s="648">
        <v>16</v>
      </c>
    </row>
    <row r="9" spans="1:16" s="160" customFormat="1" ht="30" customHeight="1" x14ac:dyDescent="0.15">
      <c r="A9" s="634"/>
      <c r="B9" s="635"/>
      <c r="C9" s="635"/>
      <c r="D9" s="635"/>
      <c r="E9" s="635"/>
      <c r="F9" s="635"/>
      <c r="G9" s="635"/>
      <c r="H9" s="635"/>
      <c r="I9" s="635"/>
      <c r="J9" s="635"/>
      <c r="K9" s="635"/>
      <c r="L9" s="635"/>
      <c r="M9" s="635"/>
      <c r="N9" s="635"/>
      <c r="O9" s="636"/>
      <c r="P9" s="637"/>
    </row>
    <row r="10" spans="1:16" s="160" customFormat="1" ht="30" customHeight="1" x14ac:dyDescent="0.15">
      <c r="A10" s="649" t="s">
        <v>301</v>
      </c>
      <c r="B10" s="650" t="s">
        <v>330</v>
      </c>
      <c r="C10" s="651"/>
      <c r="D10" s="635"/>
      <c r="E10" s="635"/>
      <c r="F10" s="635"/>
      <c r="G10" s="635"/>
      <c r="H10" s="635"/>
      <c r="I10" s="635"/>
      <c r="J10" s="635"/>
      <c r="K10" s="635"/>
      <c r="L10" s="635"/>
      <c r="M10" s="635"/>
      <c r="N10" s="635"/>
      <c r="O10" s="652"/>
      <c r="P10" s="637"/>
    </row>
    <row r="11" spans="1:16" s="160" customFormat="1" ht="30" customHeight="1" x14ac:dyDescent="0.15">
      <c r="A11" s="649" t="s">
        <v>303</v>
      </c>
      <c r="B11" s="650" t="s">
        <v>660</v>
      </c>
      <c r="C11" s="653" t="s">
        <v>60</v>
      </c>
      <c r="D11" s="654"/>
      <c r="E11" s="654"/>
      <c r="F11" s="654"/>
      <c r="G11" s="654"/>
      <c r="H11" s="654"/>
      <c r="I11" s="654"/>
      <c r="J11" s="654"/>
      <c r="K11" s="635"/>
      <c r="L11" s="635"/>
      <c r="M11" s="635"/>
      <c r="N11" s="635"/>
      <c r="O11" s="635"/>
      <c r="P11" s="637"/>
    </row>
    <row r="12" spans="1:16" s="160" customFormat="1" ht="30" customHeight="1" x14ac:dyDescent="0.15">
      <c r="A12" s="655"/>
      <c r="B12" s="651" t="s">
        <v>646</v>
      </c>
      <c r="C12" s="651"/>
      <c r="D12" s="656"/>
      <c r="E12" s="635"/>
      <c r="F12" s="635"/>
      <c r="G12" s="635"/>
      <c r="H12" s="635"/>
      <c r="I12" s="635"/>
      <c r="J12" s="635"/>
      <c r="K12" s="635"/>
      <c r="L12" s="635"/>
      <c r="M12" s="635"/>
      <c r="N12" s="635"/>
      <c r="O12" s="635"/>
      <c r="P12" s="637"/>
    </row>
    <row r="13" spans="1:16" s="160" customFormat="1" ht="41" customHeight="1" x14ac:dyDescent="0.15">
      <c r="A13" s="657" t="s">
        <v>306</v>
      </c>
      <c r="B13" s="650" t="s">
        <v>661</v>
      </c>
      <c r="C13" s="653" t="s">
        <v>60</v>
      </c>
      <c r="D13" s="656"/>
      <c r="E13" s="635"/>
      <c r="F13" s="635"/>
      <c r="G13" s="635"/>
      <c r="H13" s="635"/>
      <c r="I13" s="635"/>
      <c r="J13" s="635"/>
      <c r="K13" s="635"/>
      <c r="L13" s="635"/>
      <c r="M13" s="635"/>
      <c r="N13" s="635"/>
      <c r="O13" s="658"/>
      <c r="P13" s="637"/>
    </row>
    <row r="14" spans="1:16" s="160" customFormat="1" ht="30" customHeight="1" x14ac:dyDescent="0.15">
      <c r="A14" s="655"/>
      <c r="B14" s="651" t="s">
        <v>646</v>
      </c>
      <c r="C14" s="651"/>
      <c r="D14" s="654"/>
      <c r="E14" s="654"/>
      <c r="F14" s="654"/>
      <c r="G14" s="654"/>
      <c r="H14" s="654"/>
      <c r="I14" s="654"/>
      <c r="J14" s="654"/>
      <c r="K14" s="635"/>
      <c r="L14" s="635"/>
      <c r="M14" s="635"/>
      <c r="N14" s="635"/>
      <c r="O14" s="635"/>
      <c r="P14" s="637"/>
    </row>
    <row r="15" spans="1:16" s="160" customFormat="1" ht="37" customHeight="1" x14ac:dyDescent="0.15">
      <c r="A15" s="649" t="s">
        <v>308</v>
      </c>
      <c r="B15" s="650" t="s">
        <v>662</v>
      </c>
      <c r="C15" s="653" t="s">
        <v>60</v>
      </c>
      <c r="D15" s="635"/>
      <c r="E15" s="635"/>
      <c r="F15" s="635"/>
      <c r="G15" s="635"/>
      <c r="H15" s="635"/>
      <c r="I15" s="635"/>
      <c r="J15" s="635"/>
      <c r="K15" s="635"/>
      <c r="L15" s="635"/>
      <c r="M15" s="635"/>
      <c r="N15" s="635"/>
      <c r="O15" s="659"/>
      <c r="P15" s="637"/>
    </row>
    <row r="16" spans="1:16" s="160" customFormat="1" ht="30" customHeight="1" thickBot="1" x14ac:dyDescent="0.2">
      <c r="A16" s="660"/>
      <c r="B16" s="661"/>
      <c r="C16" s="661"/>
      <c r="D16" s="661"/>
      <c r="E16" s="661"/>
      <c r="F16" s="661"/>
      <c r="G16" s="661"/>
      <c r="H16" s="661"/>
      <c r="I16" s="661"/>
      <c r="J16" s="661"/>
      <c r="K16" s="661"/>
      <c r="L16" s="661"/>
      <c r="M16" s="661"/>
      <c r="N16" s="661"/>
      <c r="O16" s="661"/>
      <c r="P16" s="662"/>
    </row>
    <row r="17" spans="1:26" s="160" customFormat="1" ht="14" x14ac:dyDescent="0.15"/>
    <row r="18" spans="1:26" s="160" customFormat="1" ht="14" x14ac:dyDescent="0.15"/>
    <row r="19" spans="1:26" s="160" customFormat="1" ht="14" x14ac:dyDescent="0.15">
      <c r="A19" s="493" t="s">
        <v>338</v>
      </c>
      <c r="B19" s="493"/>
      <c r="C19" s="493"/>
      <c r="D19" s="493"/>
      <c r="E19" s="493"/>
      <c r="F19" s="423"/>
      <c r="G19" s="423"/>
      <c r="H19" s="493" t="s">
        <v>378</v>
      </c>
      <c r="I19" s="493"/>
      <c r="J19" s="493"/>
      <c r="K19" s="493"/>
      <c r="L19" s="493"/>
      <c r="M19" s="493"/>
      <c r="N19" s="493"/>
      <c r="O19" s="493"/>
      <c r="P19" s="493"/>
    </row>
    <row r="20" spans="1:26" s="160" customFormat="1" ht="14" x14ac:dyDescent="0.15">
      <c r="A20" s="493" t="s">
        <v>315</v>
      </c>
      <c r="B20" s="493"/>
      <c r="C20" s="493"/>
      <c r="D20" s="493"/>
      <c r="E20" s="493"/>
      <c r="F20" s="423"/>
      <c r="G20" s="423"/>
      <c r="H20" s="493"/>
      <c r="I20" s="493"/>
      <c r="J20" s="493"/>
      <c r="K20" s="493"/>
      <c r="L20" s="493"/>
      <c r="M20" s="169"/>
      <c r="N20" s="169"/>
      <c r="O20" s="169"/>
      <c r="P20" s="169"/>
    </row>
    <row r="21" spans="1:26" s="160" customFormat="1" ht="14" x14ac:dyDescent="0.15">
      <c r="A21" s="532" t="s">
        <v>612</v>
      </c>
      <c r="B21" s="532"/>
      <c r="C21" s="532"/>
      <c r="D21" s="532"/>
      <c r="E21" s="532"/>
      <c r="F21" s="486"/>
      <c r="G21" s="486"/>
      <c r="H21" s="493" t="s">
        <v>613</v>
      </c>
      <c r="I21" s="493"/>
      <c r="J21" s="493"/>
      <c r="K21" s="493"/>
      <c r="L21" s="493"/>
      <c r="M21" s="493"/>
      <c r="N21" s="493"/>
      <c r="O21" s="493"/>
      <c r="P21" s="493"/>
    </row>
    <row r="22" spans="1:26" s="160" customFormat="1" ht="14" x14ac:dyDescent="0.15">
      <c r="A22" s="423"/>
      <c r="B22" s="423"/>
      <c r="C22" s="423"/>
      <c r="D22" s="423"/>
      <c r="E22" s="423"/>
      <c r="F22" s="423"/>
      <c r="G22" s="389"/>
      <c r="H22" s="389"/>
      <c r="I22" s="389"/>
      <c r="J22" s="389"/>
      <c r="K22" s="389"/>
      <c r="L22" s="389"/>
      <c r="M22" s="169"/>
      <c r="N22" s="169"/>
      <c r="O22" s="169"/>
      <c r="P22" s="169"/>
    </row>
    <row r="23" spans="1:26" s="160" customFormat="1" ht="14" x14ac:dyDescent="0.15">
      <c r="A23" s="389"/>
      <c r="B23" s="389"/>
      <c r="C23" s="389"/>
      <c r="D23" s="389"/>
      <c r="E23" s="389"/>
      <c r="F23" s="389"/>
      <c r="G23" s="389"/>
      <c r="H23" s="389"/>
      <c r="I23" s="389"/>
      <c r="J23" s="389"/>
      <c r="K23" s="389"/>
      <c r="L23" s="389"/>
      <c r="M23" s="169"/>
      <c r="N23" s="169"/>
      <c r="O23" s="169"/>
      <c r="P23" s="169"/>
    </row>
    <row r="24" spans="1:26" s="160" customFormat="1" ht="14" x14ac:dyDescent="0.15">
      <c r="A24" s="389"/>
      <c r="B24" s="389"/>
      <c r="C24" s="389"/>
      <c r="D24" s="389"/>
      <c r="E24" s="389"/>
      <c r="F24" s="389"/>
      <c r="G24" s="389"/>
      <c r="H24" s="389"/>
      <c r="I24" s="389"/>
      <c r="J24" s="389"/>
      <c r="K24" s="389"/>
      <c r="L24" s="389"/>
      <c r="M24" s="169"/>
      <c r="N24" s="169"/>
      <c r="O24" s="169"/>
      <c r="P24" s="169"/>
    </row>
    <row r="25" spans="1:26" s="160" customFormat="1" ht="14" x14ac:dyDescent="0.15">
      <c r="A25" s="389"/>
      <c r="B25" s="389"/>
      <c r="C25" s="423"/>
      <c r="D25" s="423"/>
      <c r="E25" s="389"/>
      <c r="F25" s="389"/>
      <c r="G25" s="389"/>
      <c r="H25" s="389"/>
      <c r="I25" s="389"/>
      <c r="J25" s="389"/>
      <c r="K25" s="389"/>
      <c r="L25" s="389"/>
      <c r="M25" s="183"/>
      <c r="N25" s="183"/>
      <c r="O25" s="183"/>
      <c r="P25" s="183"/>
      <c r="Q25" s="663"/>
      <c r="R25" s="663"/>
      <c r="S25" s="663"/>
      <c r="T25" s="663"/>
      <c r="U25" s="663"/>
      <c r="V25" s="663"/>
      <c r="W25" s="663"/>
      <c r="X25" s="663"/>
      <c r="Y25" s="663"/>
      <c r="Z25" s="663"/>
    </row>
    <row r="26" spans="1:26" s="160" customFormat="1" ht="14" x14ac:dyDescent="0.15">
      <c r="A26" s="497" t="s">
        <v>614</v>
      </c>
      <c r="B26" s="497"/>
      <c r="C26" s="497"/>
      <c r="D26" s="497"/>
      <c r="E26" s="497"/>
      <c r="F26" s="168"/>
      <c r="G26" s="168"/>
      <c r="H26" s="497" t="s">
        <v>336</v>
      </c>
      <c r="I26" s="497"/>
      <c r="J26" s="497"/>
      <c r="K26" s="497"/>
      <c r="L26" s="497"/>
      <c r="M26" s="497"/>
      <c r="N26" s="497"/>
      <c r="O26" s="497"/>
      <c r="P26" s="497"/>
      <c r="Q26" s="395"/>
      <c r="R26" s="395"/>
      <c r="S26" s="395"/>
      <c r="T26" s="395"/>
      <c r="U26" s="395"/>
      <c r="V26" s="395"/>
      <c r="W26" s="395"/>
      <c r="X26" s="395"/>
      <c r="Y26" s="395"/>
      <c r="Z26" s="395"/>
    </row>
    <row r="27" spans="1:26" s="160" customFormat="1" ht="14" x14ac:dyDescent="0.15">
      <c r="A27" s="493" t="s">
        <v>615</v>
      </c>
      <c r="B27" s="493"/>
      <c r="C27" s="493"/>
      <c r="D27" s="493"/>
      <c r="E27" s="493"/>
      <c r="F27" s="423"/>
      <c r="G27" s="423"/>
      <c r="H27" s="493" t="s">
        <v>337</v>
      </c>
      <c r="I27" s="493"/>
      <c r="J27" s="493"/>
      <c r="K27" s="493"/>
      <c r="L27" s="493"/>
      <c r="M27" s="493"/>
      <c r="N27" s="493"/>
      <c r="O27" s="493"/>
      <c r="P27" s="493"/>
    </row>
  </sheetData>
  <mergeCells count="31">
    <mergeCell ref="A27:E27"/>
    <mergeCell ref="H27:P27"/>
    <mergeCell ref="A19:E19"/>
    <mergeCell ref="H19:P19"/>
    <mergeCell ref="A20:E20"/>
    <mergeCell ref="H20:L20"/>
    <mergeCell ref="A21:E21"/>
    <mergeCell ref="H21:P21"/>
    <mergeCell ref="A26:E26"/>
    <mergeCell ref="H26:P26"/>
    <mergeCell ref="A1:P1"/>
    <mergeCell ref="A2:P2"/>
    <mergeCell ref="E6:E7"/>
    <mergeCell ref="F6:F7"/>
    <mergeCell ref="G6:G7"/>
    <mergeCell ref="H6:H7"/>
    <mergeCell ref="A5:A7"/>
    <mergeCell ref="B5:B7"/>
    <mergeCell ref="C5:C7"/>
    <mergeCell ref="D5:D7"/>
    <mergeCell ref="N5:N7"/>
    <mergeCell ref="I6:I7"/>
    <mergeCell ref="E5:F5"/>
    <mergeCell ref="G5:I5"/>
    <mergeCell ref="J5:K5"/>
    <mergeCell ref="P5:P7"/>
    <mergeCell ref="L5:L7"/>
    <mergeCell ref="M5:M7"/>
    <mergeCell ref="O5:O7"/>
    <mergeCell ref="J6:J7"/>
    <mergeCell ref="K6:K7"/>
  </mergeCells>
  <pageMargins left="1" right="0.75" top="1.5" bottom="1.5" header="0.75" footer="0.25"/>
  <pageSetup paperSize="5" scale="65" orientation="landscape"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KIB A</vt:lpstr>
      <vt:lpstr>KIB B MASTER</vt:lpstr>
      <vt:lpstr>KIB B DIBAWAH KAPITALISASI</vt:lpstr>
      <vt:lpstr>KIB-B</vt:lpstr>
      <vt:lpstr>KIB B ( + )</vt:lpstr>
      <vt:lpstr>KIB C</vt:lpstr>
      <vt:lpstr>PERHITUNGAN KIB C </vt:lpstr>
      <vt:lpstr>KIB D</vt:lpstr>
      <vt:lpstr>KIB E</vt:lpstr>
      <vt:lpstr>KIB F</vt:lpstr>
      <vt:lpstr>UE</vt:lpstr>
      <vt:lpstr>'KIB C'!Print_Area</vt:lpstr>
      <vt:lpstr>'KIB D'!Print_Area</vt:lpstr>
      <vt:lpstr>'KIB E'!Print_Area</vt:lpstr>
      <vt:lpstr>'KIB F'!Print_Area</vt:lpstr>
      <vt:lpstr>'KIB-B'!Print_Area</vt:lpstr>
      <vt:lpstr>'KIB B ( + )'!Print_Titles</vt:lpstr>
      <vt:lpstr>'KIB B DIBAWAH KAPITALISASI'!Print_Titles</vt:lpstr>
      <vt:lpstr>'KIB B MASTER'!Print_Titles</vt:lpstr>
      <vt:lpstr>'KIB-B'!Print_Titles</vt:lpstr>
      <vt:lpstr>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MacBook Pro</dc:creator>
  <cp:lastModifiedBy>Microsoft Office User</cp:lastModifiedBy>
  <cp:lastPrinted>2020-07-29T04:22:55Z</cp:lastPrinted>
  <dcterms:created xsi:type="dcterms:W3CDTF">2013-01-18T03:28:49Z</dcterms:created>
  <dcterms:modified xsi:type="dcterms:W3CDTF">2020-07-29T04:36:56Z</dcterms:modified>
</cp:coreProperties>
</file>