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DATA VIKTOR 2020/KIB AUDITED 2019 PRINT/"/>
    </mc:Choice>
  </mc:AlternateContent>
  <xr:revisionPtr revIDLastSave="0" documentId="13_ncr:1_{74849F10-7966-AD4F-BD40-2327C412463C}" xr6:coauthVersionLast="45" xr6:coauthVersionMax="45" xr10:uidLastSave="{00000000-0000-0000-0000-000000000000}"/>
  <bookViews>
    <workbookView xWindow="0" yWindow="0" windowWidth="25600" windowHeight="16000" activeTab="11" xr2:uid="{00000000-000D-0000-FFFF-FFFF00000000}"/>
  </bookViews>
  <sheets>
    <sheet name="MASTER" sheetId="1" state="hidden" r:id="rId1"/>
    <sheet name="KIB A" sheetId="15" r:id="rId2"/>
    <sheet name="KIB B INTRAKOMP" sheetId="23" state="hidden" r:id="rId3"/>
    <sheet name="KIB B FINAL" sheetId="24" r:id="rId4"/>
    <sheet name="KIB B EKSTRAKOMP" sheetId="22" state="hidden" r:id="rId5"/>
    <sheet name="KIB B MASTER" sheetId="21" state="hidden" r:id="rId6"/>
    <sheet name=" KIB B ( + )" sheetId="16" state="hidden" r:id="rId7"/>
    <sheet name="KIB C" sheetId="17" r:id="rId8"/>
    <sheet name="PERHITUNGAN (C)" sheetId="26" r:id="rId9"/>
    <sheet name="KIB D" sheetId="18" r:id="rId10"/>
    <sheet name="KIB E" sheetId="19" r:id="rId11"/>
    <sheet name="KIB F" sheetId="20" r:id="rId12"/>
    <sheet name="UE" sheetId="25" r:id="rId13"/>
    <sheet name="Sheet2" sheetId="2"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 localSheetId="8">#REF!</definedName>
    <definedName name="_">#REF!</definedName>
    <definedName name="_xlnm._FilterDatabase" localSheetId="6" hidden="1">' KIB B ( + )'!$B$17:$P$42</definedName>
    <definedName name="_xlnm._FilterDatabase" localSheetId="1" hidden="1">'KIB A'!$A$8:$Q$16</definedName>
    <definedName name="_xlnm._FilterDatabase" localSheetId="4" hidden="1">'KIB B EKSTRAKOMP'!$A$9:$U$117</definedName>
    <definedName name="_xlnm._FilterDatabase" localSheetId="3" hidden="1">'KIB B FINAL'!$A$8:$AF$154</definedName>
    <definedName name="_xlnm._FilterDatabase" localSheetId="2" hidden="1">'KIB B INTRAKOMP'!$A$9:$U$158</definedName>
    <definedName name="_xlnm._FilterDatabase" localSheetId="5" hidden="1">'KIB B MASTER'!$A$9:$U$244</definedName>
    <definedName name="_xlnm._FilterDatabase" localSheetId="7" hidden="1">'KIB C'!$A$9:$AG$42</definedName>
    <definedName name="_xlnm._FilterDatabase" localSheetId="9" hidden="1">'KIB D'!$A$8:$R$18</definedName>
    <definedName name="_xlnm._FilterDatabase" localSheetId="10" hidden="1">'KIB E'!$A$8:$P$16</definedName>
    <definedName name="_xlnm._FilterDatabase" localSheetId="11" hidden="1">'KIB F'!$A$8:$O$13</definedName>
    <definedName name="_xlnm._FilterDatabase" localSheetId="0" hidden="1">MASTER!$A$8:$AV$210</definedName>
    <definedName name="_xlnm._FilterDatabase" localSheetId="8" hidden="1">'PERHITUNGAN (C)'!$B$3:$X$41</definedName>
    <definedName name="a" localSheetId="8">#REF!</definedName>
    <definedName name="a">#REF!</definedName>
    <definedName name="AA" localSheetId="8">#REF!</definedName>
    <definedName name="AA">#REF!</definedName>
    <definedName name="ABANABANABAMAHAHHAJAKLA" localSheetId="8">#REF!</definedName>
    <definedName name="ABANABANABAMAHAHHAJAKLA">#REF!</definedName>
    <definedName name="ACUAN">'[1]KAPITALISASI D'!$E$13:$W$1028</definedName>
    <definedName name="ADA" localSheetId="8">#REF!</definedName>
    <definedName name="ADA">#REF!</definedName>
    <definedName name="ADI" localSheetId="8">#REF!</definedName>
    <definedName name="ADI">#REF!</definedName>
    <definedName name="AED" localSheetId="8">#REF!</definedName>
    <definedName name="AED">#REF!</definedName>
    <definedName name="ALIAS" localSheetId="8">'[2]A. TANAH'!#REF!</definedName>
    <definedName name="ALIAS">'[2]A. TANAH'!#REF!</definedName>
    <definedName name="amajsmdjalihanxkklkkj" localSheetId="8">#REF!</definedName>
    <definedName name="amajsmdjalihanxkklkkj">#REF!</definedName>
    <definedName name="AMAN" localSheetId="8">#REF!</definedName>
    <definedName name="AMAN">#REF!</definedName>
    <definedName name="ANDES" localSheetId="8">#REF!</definedName>
    <definedName name="ANDES">#REF!</definedName>
    <definedName name="ANGGARAN" localSheetId="8">#REF!</definedName>
    <definedName name="ANGGARAN">#REF!</definedName>
    <definedName name="ANGKA" localSheetId="8">#REF!</definedName>
    <definedName name="ANGKA">#REF!</definedName>
    <definedName name="AR">[1]Sheet3!$B$2:$C$118</definedName>
    <definedName name="AREA" localSheetId="8">#REF!</definedName>
    <definedName name="AREA">#REF!</definedName>
    <definedName name="ASET" localSheetId="8">#REF!</definedName>
    <definedName name="ASET">#REF!</definedName>
    <definedName name="ASISTEN_BIDANG_PEMERINTAHAN" localSheetId="8">#REF!</definedName>
    <definedName name="ASISTEN_BIDANG_PEMERINTAHAN">#REF!</definedName>
    <definedName name="assdfg" localSheetId="8">#REF!</definedName>
    <definedName name="assdfg">#REF!</definedName>
    <definedName name="b" localSheetId="8">#REF!</definedName>
    <definedName name="b">#REF!</definedName>
    <definedName name="B_A_P_P_E_D_A">[3]BAPPEDA!$J$5</definedName>
    <definedName name="B_A_W_A_S_D_A">[3]BAWASDA!$J$5</definedName>
    <definedName name="BAB" localSheetId="8">#REF!</definedName>
    <definedName name="BAB">#REF!</definedName>
    <definedName name="BABI" localSheetId="8">#REF!</definedName>
    <definedName name="BABI">#REF!</definedName>
    <definedName name="BAGIAN_PEMBERDAYAAN_MASYARAKAT_DESA">[3]PMD!$J$5</definedName>
    <definedName name="Bajas" localSheetId="8">#REF!</definedName>
    <definedName name="Bajas">#REF!</definedName>
    <definedName name="BANGUNAN" localSheetId="8">#REF!</definedName>
    <definedName name="BANGUNAN">#REF!</definedName>
    <definedName name="BARANG" localSheetId="8">'[2]A. TANAH'!#REF!</definedName>
    <definedName name="BARANG">'[2]A. TANAH'!#REF!</definedName>
    <definedName name="BARANGBARANG" localSheetId="8">#REF!</definedName>
    <definedName name="BARANGBARANG">#REF!</definedName>
    <definedName name="BARANGKODE" localSheetId="8">'[2]A. TANAH'!#REF!</definedName>
    <definedName name="BARANGKODE">'[2]A. TANAH'!#REF!</definedName>
    <definedName name="BB" localSheetId="8">#REF!</definedName>
    <definedName name="BB">#REF!</definedName>
    <definedName name="BBBB" localSheetId="8">#REF!</definedName>
    <definedName name="BBBB">#REF!</definedName>
    <definedName name="BERLIAN" localSheetId="8">#REF!</definedName>
    <definedName name="BERLIAN">#REF!</definedName>
    <definedName name="BK" localSheetId="8">'[2]A. TANAH'!#REF!</definedName>
    <definedName name="BK">'[2]A. TANAH'!#REF!</definedName>
    <definedName name="BUDI" localSheetId="8">#REF!</definedName>
    <definedName name="BUDI">#REF!</definedName>
    <definedName name="BURHAN" localSheetId="8">#REF!</definedName>
    <definedName name="BURHAN">#REF!</definedName>
    <definedName name="CARA" localSheetId="8">#REF!</definedName>
    <definedName name="CARA">#REF!</definedName>
    <definedName name="D" localSheetId="8">#REF!</definedName>
    <definedName name="D">#REF!</definedName>
    <definedName name="da" localSheetId="8">#REF!</definedName>
    <definedName name="da">#REF!</definedName>
    <definedName name="DAERAH" localSheetId="8">#REF!</definedName>
    <definedName name="DAERAH">#REF!</definedName>
    <definedName name="data" localSheetId="8">'[2]A. TANAH'!#REF!</definedName>
    <definedName name="data">'[2]A. TANAH'!#REF!</definedName>
    <definedName name="_xlnm.Database" localSheetId="8">#REF!</definedName>
    <definedName name="_xlnm.Database">#REF!</definedName>
    <definedName name="DEA" localSheetId="8">#REF!</definedName>
    <definedName name="DEA">#REF!</definedName>
    <definedName name="DEDE" localSheetId="8">#REF!</definedName>
    <definedName name="DEDE">#REF!</definedName>
    <definedName name="DEWA" localSheetId="8">#REF!</definedName>
    <definedName name="DEWA">#REF!</definedName>
    <definedName name="DEWI" localSheetId="8">#REF!</definedName>
    <definedName name="DEWI">#REF!</definedName>
    <definedName name="DIA" localSheetId="8">#REF!</definedName>
    <definedName name="DIA">#REF!</definedName>
    <definedName name="DINAS_KEHUTANAN_PERKEBUNAN">[3]EKBANG!$J$4</definedName>
    <definedName name="DINAS_PENDAPATAN_DAERAH">[3]PMD!$J$5</definedName>
    <definedName name="DINAS_PERINDAGKOP_NAKERTRANS">[3]KESBANG!$J$5</definedName>
    <definedName name="DINAS_PERTAMBANGAN_DAN_LINGKUNGAN_HIDUP">[3]CAPIL!$J$5</definedName>
    <definedName name="DINAS_PU_DAN_PERHUBUNGAN">[3]TAPEM!$J$5</definedName>
    <definedName name="DOKUMEN" localSheetId="8">#REF!</definedName>
    <definedName name="DOKUMEN">#REF!</definedName>
    <definedName name="DPRD_KOLAKA_UTARA" localSheetId="8">#REF!</definedName>
    <definedName name="DPRD_KOLAKA_UTARA">#REF!</definedName>
    <definedName name="dua" localSheetId="8">'[2]A. TANAH'!#REF!</definedName>
    <definedName name="dua">'[2]A. TANAH'!#REF!</definedName>
    <definedName name="DUNIA" localSheetId="8">#REF!</definedName>
    <definedName name="DUNIA">#REF!</definedName>
    <definedName name="e" localSheetId="8">#REF!</definedName>
    <definedName name="e">#REF!</definedName>
    <definedName name="ekspor" localSheetId="8">#REF!</definedName>
    <definedName name="ekspor">#REF!</definedName>
    <definedName name="Excel_BuiltIn_Print_Area_1" localSheetId="8">#REF!</definedName>
    <definedName name="Excel_BuiltIn_Print_Area_1">#REF!</definedName>
    <definedName name="Excel_BuiltIn_Print_Area_10" localSheetId="8">#REF!</definedName>
    <definedName name="Excel_BuiltIn_Print_Area_10">#REF!</definedName>
    <definedName name="Excel_BuiltIn_Print_Area_11" localSheetId="8">'[4]Bant _ Tdk Trsangka'!#REF!</definedName>
    <definedName name="Excel_BuiltIn_Print_Area_11">'[4]Bant _ Tdk Trsangka'!#REF!</definedName>
    <definedName name="Excel_BuiltIn_Print_Area_12" localSheetId="8">[4]Pembiayaan!#REF!</definedName>
    <definedName name="Excel_BuiltIn_Print_Area_12">[4]Pembiayaan!#REF!</definedName>
    <definedName name="Excel_BuiltIn_Print_Area_6" localSheetId="8">'[4]Rekap Belanja'!#REF!</definedName>
    <definedName name="Excel_BuiltIn_Print_Area_6">'[4]Rekap Belanja'!#REF!</definedName>
    <definedName name="Excel_BuiltIn_Print_Titles_1" localSheetId="8">#REF!</definedName>
    <definedName name="Excel_BuiltIn_Print_Titles_1">#REF!</definedName>
    <definedName name="Excel_BuiltIn_Print_Titles_10" localSheetId="8">#REF!</definedName>
    <definedName name="Excel_BuiltIn_Print_Titles_10">#REF!</definedName>
    <definedName name="F" localSheetId="8">#REF!</definedName>
    <definedName name="F">#REF!</definedName>
    <definedName name="fa" localSheetId="8">#REF!</definedName>
    <definedName name="fa">#REF!</definedName>
    <definedName name="FHFJFKJFKFKK" localSheetId="8">#REF!</definedName>
    <definedName name="FHFJFKJFKFKK">#REF!</definedName>
    <definedName name="filterdinamis">OFFSET('[5]Dinamic Filtering'!$H$2,,,COUNTIF('[5]Dinamic Filtering'!$H$2:$H$7951,"?*"))</definedName>
    <definedName name="g" localSheetId="8">#REF!</definedName>
    <definedName name="g">#REF!</definedName>
    <definedName name="GEDUNG" localSheetId="8">#REF!</definedName>
    <definedName name="GEDUNG">#REF!</definedName>
    <definedName name="GILA" localSheetId="8">#REF!</definedName>
    <definedName name="GILA">#REF!</definedName>
    <definedName name="gogon" localSheetId="8">'[6]A. TANAH'!#REF!</definedName>
    <definedName name="gogon">'[6]A. TANAH'!#REF!</definedName>
    <definedName name="H" localSheetId="8">#REF!</definedName>
    <definedName name="H">#REF!</definedName>
    <definedName name="HABU" localSheetId="8">#REF!</definedName>
    <definedName name="HABU">#REF!</definedName>
    <definedName name="harga" localSheetId="8">#REF!</definedName>
    <definedName name="harga">#REF!</definedName>
    <definedName name="HATI" localSheetId="8">#REF!</definedName>
    <definedName name="HATI">#REF!</definedName>
    <definedName name="impor" localSheetId="8">#REF!</definedName>
    <definedName name="impor">#REF!</definedName>
    <definedName name="INDEKS" localSheetId="8">'[2]A. TANAH'!#REF!</definedName>
    <definedName name="INDEKS">'[2]A. TANAH'!#REF!</definedName>
    <definedName name="INISIAL" localSheetId="8">'[2]A. TANAH'!#REF!</definedName>
    <definedName name="INISIAL">'[2]A. TANAH'!#REF!</definedName>
    <definedName name="INTAN" localSheetId="8">#REF!</definedName>
    <definedName name="INTAN">#REF!</definedName>
    <definedName name="ITU" localSheetId="8">#REF!</definedName>
    <definedName name="ITU">#REF!</definedName>
    <definedName name="JABATAN" localSheetId="8">#REF!</definedName>
    <definedName name="JABATAN">#REF!</definedName>
    <definedName name="JAJAN" localSheetId="8">#REF!</definedName>
    <definedName name="JAJAN">#REF!</definedName>
    <definedName name="JALAN" localSheetId="8">#REF!</definedName>
    <definedName name="JALAN">#REF!</definedName>
    <definedName name="JASA" localSheetId="8">'[2]A. TANAH'!#REF!</definedName>
    <definedName name="JASA">'[2]A. TANAH'!#REF!</definedName>
    <definedName name="JENIS_ASET">#REF!</definedName>
    <definedName name="jumlah" localSheetId="8">'[2]A. TANAH'!#REF!</definedName>
    <definedName name="jumlah">'[2]A. TANAH'!#REF!</definedName>
    <definedName name="KANTOR" localSheetId="8">#REF!</definedName>
    <definedName name="KANTOR">#REF!</definedName>
    <definedName name="KAP">'[1]KIB C Final'!$AL$14:$AM$158</definedName>
    <definedName name="KB" localSheetId="8">'[2]A. TANAH'!#REF!</definedName>
    <definedName name="KB">'[2]A. TANAH'!#REF!</definedName>
    <definedName name="KECAMATAN_KODEOHA" localSheetId="8">#REF!</definedName>
    <definedName name="KECAMATAN_KODEOHA">#REF!</definedName>
    <definedName name="KECAMATAN_PAKUE" localSheetId="8">[7]PERTANIAN!#REF!</definedName>
    <definedName name="KECAMATAN_PAKUE">[7]PERTANIAN!#REF!</definedName>
    <definedName name="kelompok" localSheetId="8">'[8]KODE BARANG MASTER DISDIK'!$B$2:$C$101</definedName>
    <definedName name="kelompok">'[9]kode barang'!$B$2:$C$99</definedName>
    <definedName name="KIB" localSheetId="8">#REF!</definedName>
    <definedName name="KIB">#REF!</definedName>
    <definedName name="KKK" localSheetId="8">'[2]A. TANAH'!#REF!</definedName>
    <definedName name="KKK">'[2]A. TANAH'!#REF!</definedName>
    <definedName name="KODE" localSheetId="8">#REF!</definedName>
    <definedName name="KODE">#REF!</definedName>
    <definedName name="KODEBARANG" localSheetId="8">#REF!</definedName>
    <definedName name="KODEBARANG">#REF!</definedName>
    <definedName name="KODEBARANG1" localSheetId="8">[10]GUDANG!#REF!</definedName>
    <definedName name="KODEBARANG1">[10]GUDANG!#REF!</definedName>
    <definedName name="kodebarang2" localSheetId="8">#REF!</definedName>
    <definedName name="kodebarang2">#REF!</definedName>
    <definedName name="KODEBARANG3" localSheetId="8">'[2]A. TANAH'!#REF!</definedName>
    <definedName name="KODEBARANG3">'[2]A. TANAH'!#REF!</definedName>
    <definedName name="KODEBARANG4" localSheetId="8">'[2]A. TANAH'!#REF!</definedName>
    <definedName name="KODEBARANG4">'[2]A. TANAH'!#REF!</definedName>
    <definedName name="KODEBARANG5" localSheetId="8">'[2]A. TANAH'!#REF!</definedName>
    <definedName name="KODEBARANG5">'[2]A. TANAH'!#REF!</definedName>
    <definedName name="KODEBARANGA" localSheetId="8">#REF!</definedName>
    <definedName name="KODEBARANGA">#REF!</definedName>
    <definedName name="KODEBARANGB" localSheetId="8">#REF!</definedName>
    <definedName name="KODEBARANGB">#REF!</definedName>
    <definedName name="KODEJASA1" localSheetId="8">'[2]A. TANAH'!#REF!</definedName>
    <definedName name="KODEJASA1">'[2]A. TANAH'!#REF!</definedName>
    <definedName name="KONDIDSI" localSheetId="8">#REF!</definedName>
    <definedName name="KONDIDSI">#REF!</definedName>
    <definedName name="KURA" localSheetId="8">#REF!</definedName>
    <definedName name="KURA">#REF!</definedName>
    <definedName name="KURANGBAIK" localSheetId="8">#REF!</definedName>
    <definedName name="KURANGBAIK">#REF!</definedName>
    <definedName name="l" localSheetId="8">#REF!</definedName>
    <definedName name="l">#REF!</definedName>
    <definedName name="LAMBANG" localSheetId="8">#REF!</definedName>
    <definedName name="LAMBANG">#REF!</definedName>
    <definedName name="Lamp" localSheetId="8">#REF!</definedName>
    <definedName name="Lamp">#REF!</definedName>
    <definedName name="Lamp1" localSheetId="8">#REF!</definedName>
    <definedName name="Lamp1">#REF!</definedName>
    <definedName name="lllllll" localSheetId="8">#REF!</definedName>
    <definedName name="lllllll">#REF!</definedName>
    <definedName name="LUAS" localSheetId="8">#REF!</definedName>
    <definedName name="LUAS">#REF!</definedName>
    <definedName name="M" localSheetId="8">#REF!</definedName>
    <definedName name="M">#REF!</definedName>
    <definedName name="MASA" localSheetId="8">#REF!</definedName>
    <definedName name="MASA">#REF!</definedName>
    <definedName name="MASAMANFAAT" localSheetId="8">'[8]KODE BARANG MASTER DISDIK'!$B$4:$E$102</definedName>
    <definedName name="MASAMANFAAT">'[9]kode barang'!$B$4:$E$100</definedName>
    <definedName name="MATA" localSheetId="8">#REF!</definedName>
    <definedName name="MATA">#REF!</definedName>
    <definedName name="mawar" localSheetId="8">'[11]B. PELTN MSIN '!#REF!</definedName>
    <definedName name="mawar">'[11]B. PELTN MSIN '!#REF!</definedName>
    <definedName name="mesin" localSheetId="8">'[2]A. TANAH'!#REF!</definedName>
    <definedName name="mesin">'[2]A. TANAH'!#REF!</definedName>
    <definedName name="METODE" localSheetId="8">#REF!</definedName>
    <definedName name="METODE">#REF!</definedName>
    <definedName name="MM" localSheetId="8">#REF!</definedName>
    <definedName name="MM">#REF!</definedName>
    <definedName name="MMMMMMMMMMMM" localSheetId="8">#REF!</definedName>
    <definedName name="MMMMMMMMMMMM">#REF!</definedName>
    <definedName name="NAMA" localSheetId="8">#REF!</definedName>
    <definedName name="NAMA">#REF!</definedName>
    <definedName name="NILAI" localSheetId="8">'[2]A. TANAH'!#REF!</definedName>
    <definedName name="NILAI">'[2]A. TANAH'!#REF!</definedName>
    <definedName name="NINJA" localSheetId="8">#REF!</definedName>
    <definedName name="NINJA">#REF!</definedName>
    <definedName name="ol" localSheetId="8">'[6]A. TANAH'!#REF!</definedName>
    <definedName name="ol">'[6]A. TANAH'!#REF!</definedName>
    <definedName name="orang" localSheetId="8">#REF!</definedName>
    <definedName name="orang">#REF!</definedName>
    <definedName name="p" localSheetId="8">#REF!</definedName>
    <definedName name="p">#REF!</definedName>
    <definedName name="PANGKAT" localSheetId="8">#REF!</definedName>
    <definedName name="PANGKAT">#REF!</definedName>
    <definedName name="PASAR" localSheetId="8">#REF!</definedName>
    <definedName name="PASAR">#REF!</definedName>
    <definedName name="PENYUSAN" localSheetId="8">#REF!</definedName>
    <definedName name="PENYUSAN">#REF!</definedName>
    <definedName name="peranap" localSheetId="8">#REF!</definedName>
    <definedName name="peranap">#REF!</definedName>
    <definedName name="PISAH" localSheetId="8">#REF!</definedName>
    <definedName name="PISAH">#REF!</definedName>
    <definedName name="PISTON" localSheetId="8">'[2]A. TANAH'!#REF!</definedName>
    <definedName name="PISTON">'[2]A. TANAH'!#REF!</definedName>
    <definedName name="POT" localSheetId="8">#REF!</definedName>
    <definedName name="POT">#REF!</definedName>
    <definedName name="PPPP" localSheetId="8">#REF!</definedName>
    <definedName name="PPPP">#REF!</definedName>
    <definedName name="PPPPP" localSheetId="8">#REF!</definedName>
    <definedName name="PPPPP">#REF!</definedName>
    <definedName name="PRESTASI" localSheetId="8">'[2]A. TANAH'!#REF!</definedName>
    <definedName name="PRESTASI">'[2]A. TANAH'!#REF!</definedName>
    <definedName name="_xlnm.Print_Area" localSheetId="1">'KIB A'!$A$1:$Q$28</definedName>
    <definedName name="_xlnm.Print_Area" localSheetId="4">'KIB B EKSTRAKOMP'!$A$1:$S$128</definedName>
    <definedName name="_xlnm.Print_Area" localSheetId="3">'KIB B FINAL'!$B$1:$Q$165</definedName>
    <definedName name="_xlnm.Print_Area" localSheetId="2">'KIB B INTRAKOMP'!$A$1:$S$169</definedName>
    <definedName name="_xlnm.Print_Area" localSheetId="5">'KIB B MASTER'!$A$1:$S$255</definedName>
    <definedName name="_xlnm.Print_Area" localSheetId="7">'KIB C'!$B$1:$R$55</definedName>
    <definedName name="_xlnm.Print_Area" localSheetId="9">'KIB D'!$A$1:$R$30</definedName>
    <definedName name="_xlnm.Print_Area" localSheetId="10">'KIB E'!$A$1:$P$28</definedName>
    <definedName name="_xlnm.Print_Area" localSheetId="11">'KIB F'!$A$1:$O$25</definedName>
    <definedName name="_xlnm.Print_Titles" localSheetId="6">' KIB B ( + )'!$7:$11</definedName>
    <definedName name="_xlnm.Print_Titles" localSheetId="4">'KIB B EKSTRAKOMP'!$5:$10</definedName>
    <definedName name="_xlnm.Print_Titles" localSheetId="3">'KIB B FINAL'!$5:$9</definedName>
    <definedName name="_xlnm.Print_Titles" localSheetId="2">'KIB B INTRAKOMP'!$5:$10</definedName>
    <definedName name="_xlnm.Print_Titles" localSheetId="5">'KIB B MASTER'!$5:$10</definedName>
    <definedName name="_xlnm.Print_Titles" localSheetId="7">'KIB C'!$6:$10</definedName>
    <definedName name="q" localSheetId="8">#REF!</definedName>
    <definedName name="q">#REF!</definedName>
    <definedName name="qnqnqhqnqhnqhqnqhn" localSheetId="8">#REF!</definedName>
    <definedName name="qnqnqhqnqhnqhqnqhn">#REF!</definedName>
    <definedName name="RAHARJA" localSheetId="8">'[2]A. TANAH'!#REF!</definedName>
    <definedName name="RAHARJA">'[2]A. TANAH'!#REF!</definedName>
    <definedName name="RANGKA" localSheetId="8">'[2]A. TANAH'!#REF!</definedName>
    <definedName name="RANGKA">'[2]A. TANAH'!#REF!</definedName>
    <definedName name="register" localSheetId="8">#REF!</definedName>
    <definedName name="register">#REF!</definedName>
    <definedName name="rekap" localSheetId="8">#REF!</definedName>
    <definedName name="rekap">#REF!</definedName>
    <definedName name="REKAPITULASI" localSheetId="8">#REF!</definedName>
    <definedName name="REKAPITULASI">#REF!</definedName>
    <definedName name="rinal" localSheetId="8">#REF!</definedName>
    <definedName name="rinal">#REF!</definedName>
    <definedName name="rrrrrrrrrr" localSheetId="8">#REF!</definedName>
    <definedName name="rrrrrrrrrr">#REF!</definedName>
    <definedName name="RUANG" localSheetId="8">#REF!</definedName>
    <definedName name="RUANG">#REF!</definedName>
    <definedName name="RUAS">'[1]Format KIB'!$A$4:$B$307</definedName>
    <definedName name="RUSAK" localSheetId="8">#REF!</definedName>
    <definedName name="RUSAK">#REF!</definedName>
    <definedName name="s" localSheetId="8">#REF!</definedName>
    <definedName name="s">#REF!</definedName>
    <definedName name="SARI" localSheetId="8">#REF!</definedName>
    <definedName name="SARI">#REF!</definedName>
    <definedName name="SEKRETARIAT_DPRD" localSheetId="8">#REF!</definedName>
    <definedName name="SEKRETARIAT_DPRD">#REF!</definedName>
    <definedName name="sfsfSFS" localSheetId="8">#REF!</definedName>
    <definedName name="sfsfSFS">#REF!</definedName>
    <definedName name="SIMBOL" localSheetId="8">#REF!</definedName>
    <definedName name="SIMBOL">#REF!</definedName>
    <definedName name="sssss">[12]DIKBUDPAR!$J$5</definedName>
    <definedName name="STRATEGI" localSheetId="8">#REF!</definedName>
    <definedName name="STRATEGI">#REF!</definedName>
    <definedName name="TAHUN" localSheetId="8">[13]Sheet4!$D$4:$E$591</definedName>
    <definedName name="TAHUN">[13]Sheet4!$D$4:$E$1339</definedName>
    <definedName name="TANDA" localSheetId="8">#REF!</definedName>
    <definedName name="TANDA">#REF!</definedName>
    <definedName name="TANDATANDA" localSheetId="8">'[2]A. TANAH'!#REF!</definedName>
    <definedName name="TANDATANDA">'[2]A. TANAH'!#REF!</definedName>
    <definedName name="TERMINATOR" localSheetId="8">'[2]A. TANAH'!#REF!</definedName>
    <definedName name="TERMINATOR">'[2]A. TANAH'!#REF!</definedName>
    <definedName name="TIDAK" localSheetId="8">#REF!</definedName>
    <definedName name="TIDAK">#REF!</definedName>
    <definedName name="TINGKAT" localSheetId="8">#REF!</definedName>
    <definedName name="TINGKAT">#REF!</definedName>
    <definedName name="tm_2415921492" localSheetId="8">#REF!</definedName>
    <definedName name="tm_2415921492">#REF!</definedName>
    <definedName name="u" localSheetId="8">#REF!</definedName>
    <definedName name="u">#REF!</definedName>
    <definedName name="UBAH" localSheetId="8">#REF!</definedName>
    <definedName name="UBAH">#REF!</definedName>
    <definedName name="UE" localSheetId="8">[1]UE!$C$4:$F$76</definedName>
    <definedName name="UE">[14]UE!$C$6:$F$75</definedName>
    <definedName name="UJANG" localSheetId="8">#REF!</definedName>
    <definedName name="UJANG">#REF!</definedName>
    <definedName name="UNIT" localSheetId="8">#REF!</definedName>
    <definedName name="UNIT">#REF!</definedName>
    <definedName name="VALUE" localSheetId="8">'[2]A. TANAH'!#REF!</definedName>
    <definedName name="VALUE">'[2]A. TANAH'!#REF!</definedName>
    <definedName name="VAlue_1" localSheetId="8">'[6]A. TANAH'!#REF!</definedName>
    <definedName name="VAlue_1">'[6]A. TANAH'!#REF!</definedName>
    <definedName name="WAKTU" localSheetId="8">#REF!</definedName>
    <definedName name="WAKTU">#REF!</definedName>
    <definedName name="WATI" localSheetId="8">#REF!</definedName>
    <definedName name="WATI">#REF!</definedName>
    <definedName name="WWE" localSheetId="8">#REF!</definedName>
    <definedName name="WWE">#REF!</definedName>
    <definedName name="x" localSheetId="8">#REF!</definedName>
    <definedName name="x">#REF!</definedName>
    <definedName name="xccxc" localSheetId="8">#REF!</definedName>
    <definedName name="xccxc">#REF!</definedName>
    <definedName name="xx" localSheetId="8">#REF!</definedName>
    <definedName name="xx">#REF!</definedName>
    <definedName name="XXX" localSheetId="8">#REF!</definedName>
    <definedName name="XXX">#REF!</definedName>
    <definedName name="xxxxx" localSheetId="8">#REF!</definedName>
    <definedName name="xxxxx">#REF!</definedName>
    <definedName name="YUDI" localSheetId="8">#REF!</definedName>
    <definedName name="YUDI">#REF!</definedName>
    <definedName name="YYY" localSheetId="8">#REF!</definedName>
    <definedName name="YYY">#REF!</definedName>
    <definedName name="Z" localSheetId="8">#REF!</definedName>
    <definedName name="Z">#REF!</definedName>
    <definedName name="zzz" localSheetId="8">#REF!</definedName>
    <definedName name="zzz">#REF!</definedName>
    <definedName name="zzzzzzzzzzzzzzzzzz" localSheetId="8">#REF!</definedName>
    <definedName name="zzzzzzzzzzzzzzzzzz">#REF!</definedName>
    <definedName name="ZZZZZZZZZZZZZZZZZZZZZZZ" localSheetId="8">#REF!</definedName>
    <definedName name="ZZZZZZZZZZZZZZZZZZZZZZZ">#REF!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J14" i="17" l="1"/>
  <c r="AK15" i="17"/>
  <c r="P140" i="24" l="1"/>
  <c r="A145" i="24"/>
  <c r="A144" i="24"/>
  <c r="A143" i="24"/>
  <c r="A142" i="24"/>
  <c r="A141"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23" i="24"/>
  <c r="A15" i="24"/>
  <c r="A16" i="24"/>
  <c r="A14" i="24"/>
  <c r="K12" i="26"/>
  <c r="L12" i="26" s="1"/>
  <c r="S12" i="26"/>
  <c r="T12" i="26" s="1"/>
  <c r="V12" i="26"/>
  <c r="K13" i="26"/>
  <c r="L13" i="26"/>
  <c r="S13" i="26"/>
  <c r="T13" i="26" s="1"/>
  <c r="V13" i="26"/>
  <c r="K14" i="26"/>
  <c r="L14" i="26" s="1"/>
  <c r="S14" i="26"/>
  <c r="T14" i="26"/>
  <c r="V14" i="26"/>
  <c r="K15" i="26"/>
  <c r="L15" i="26" s="1"/>
  <c r="S15" i="26"/>
  <c r="T15" i="26" s="1"/>
  <c r="V15" i="26"/>
  <c r="K16" i="26"/>
  <c r="L16" i="26" s="1"/>
  <c r="S16" i="26"/>
  <c r="T16" i="26"/>
  <c r="V16" i="26"/>
  <c r="K17" i="26"/>
  <c r="L17" i="26" s="1"/>
  <c r="S17" i="26"/>
  <c r="T17" i="26"/>
  <c r="V17" i="26"/>
  <c r="K18" i="26"/>
  <c r="L18" i="26"/>
  <c r="S18" i="26"/>
  <c r="T18" i="26" s="1"/>
  <c r="V18" i="26"/>
  <c r="K19" i="26"/>
  <c r="L19" i="26" s="1"/>
  <c r="S19" i="26"/>
  <c r="T19" i="26" s="1"/>
  <c r="V19" i="26"/>
  <c r="K20" i="26"/>
  <c r="L20" i="26"/>
  <c r="S20" i="26"/>
  <c r="T20" i="26" s="1"/>
  <c r="V20" i="26"/>
  <c r="K21" i="26"/>
  <c r="L21" i="26"/>
  <c r="S21" i="26"/>
  <c r="T21" i="26" s="1"/>
  <c r="V21" i="26"/>
  <c r="K22" i="26"/>
  <c r="L22" i="26" s="1"/>
  <c r="S22" i="26"/>
  <c r="T22" i="26"/>
  <c r="V22" i="26"/>
  <c r="K23" i="26"/>
  <c r="L23" i="26" s="1"/>
  <c r="S23" i="26"/>
  <c r="T23" i="26" s="1"/>
  <c r="V23" i="26"/>
  <c r="K24" i="26"/>
  <c r="L24" i="26" s="1"/>
  <c r="S24" i="26"/>
  <c r="T24" i="26"/>
  <c r="V24" i="26"/>
  <c r="K25" i="26"/>
  <c r="L25" i="26" s="1"/>
  <c r="S25" i="26"/>
  <c r="T25" i="26"/>
  <c r="V25" i="26"/>
  <c r="K26" i="26"/>
  <c r="L26" i="26"/>
  <c r="S26" i="26"/>
  <c r="T26" i="26" s="1"/>
  <c r="V26" i="26"/>
  <c r="K27" i="26"/>
  <c r="L27" i="26" s="1"/>
  <c r="S27" i="26"/>
  <c r="T27" i="26" s="1"/>
  <c r="V27" i="26"/>
  <c r="K28" i="26"/>
  <c r="L28" i="26"/>
  <c r="S28" i="26"/>
  <c r="T28" i="26" s="1"/>
  <c r="V28" i="26"/>
  <c r="K29" i="26"/>
  <c r="L29" i="26"/>
  <c r="S29" i="26"/>
  <c r="T29" i="26" s="1"/>
  <c r="V29" i="26"/>
  <c r="S30" i="26"/>
  <c r="T30" i="26" s="1"/>
  <c r="V30" i="26"/>
  <c r="S31" i="26"/>
  <c r="V31" i="26"/>
  <c r="S32" i="26"/>
  <c r="V32" i="26"/>
  <c r="K33" i="26"/>
  <c r="L33" i="26"/>
  <c r="S33" i="26"/>
  <c r="T33" i="26" s="1"/>
  <c r="V33" i="26"/>
  <c r="K34" i="26"/>
  <c r="L34" i="26" s="1"/>
  <c r="S34" i="26"/>
  <c r="T34" i="26" s="1"/>
  <c r="V34" i="26"/>
  <c r="K35" i="26"/>
  <c r="L35" i="26" s="1"/>
  <c r="S35" i="26"/>
  <c r="T35" i="26" s="1"/>
  <c r="V35" i="26"/>
  <c r="K36" i="26"/>
  <c r="L36" i="26"/>
  <c r="S36" i="26"/>
  <c r="V36" i="26"/>
  <c r="K37" i="26"/>
  <c r="L37" i="26"/>
  <c r="S37" i="26"/>
  <c r="T37" i="26" s="1"/>
  <c r="V37" i="26"/>
  <c r="K38" i="26"/>
  <c r="L38" i="26" s="1"/>
  <c r="S38" i="26"/>
  <c r="T38" i="26" s="1"/>
  <c r="V38" i="26"/>
  <c r="T14" i="17"/>
  <c r="U14" i="17" s="1"/>
  <c r="T15" i="17"/>
  <c r="U15" i="17" s="1"/>
  <c r="T16" i="17"/>
  <c r="T17" i="17"/>
  <c r="U17" i="17" s="1"/>
  <c r="T18" i="17"/>
  <c r="T19" i="17"/>
  <c r="U19" i="17" s="1"/>
  <c r="T20" i="17"/>
  <c r="T21" i="17"/>
  <c r="U21" i="17" s="1"/>
  <c r="T22" i="17"/>
  <c r="T23" i="17"/>
  <c r="U23" i="17" s="1"/>
  <c r="T24" i="17"/>
  <c r="T25" i="17"/>
  <c r="U25" i="17" s="1"/>
  <c r="T26" i="17"/>
  <c r="T27" i="17"/>
  <c r="U27" i="17" s="1"/>
  <c r="T28" i="17"/>
  <c r="U28" i="17" s="1"/>
  <c r="T29" i="17"/>
  <c r="U29" i="17" s="1"/>
  <c r="T30" i="17"/>
  <c r="U30" i="17" s="1"/>
  <c r="T31" i="17"/>
  <c r="U31" i="17" s="1"/>
  <c r="T32" i="17"/>
  <c r="U32" i="17" s="1"/>
  <c r="T33" i="17"/>
  <c r="V33" i="17" s="1"/>
  <c r="W33" i="17" s="1"/>
  <c r="T34" i="17"/>
  <c r="U34" i="17" s="1"/>
  <c r="T35" i="17"/>
  <c r="U35" i="17" s="1"/>
  <c r="T36" i="17"/>
  <c r="U36" i="17" s="1"/>
  <c r="T37" i="17"/>
  <c r="U37" i="17" s="1"/>
  <c r="T38" i="17"/>
  <c r="U38" i="17" s="1"/>
  <c r="T39" i="17"/>
  <c r="U39" i="17" s="1"/>
  <c r="T13" i="17"/>
  <c r="U13" i="17" s="1"/>
  <c r="S145" i="24"/>
  <c r="T145" i="24" s="1"/>
  <c r="S144" i="24"/>
  <c r="U144" i="24" s="1"/>
  <c r="S143" i="24"/>
  <c r="T143" i="24" s="1"/>
  <c r="S142" i="24"/>
  <c r="U142" i="24" s="1"/>
  <c r="S141" i="24"/>
  <c r="S138" i="24"/>
  <c r="T138" i="24" s="1"/>
  <c r="S137" i="24"/>
  <c r="S136" i="24"/>
  <c r="T136" i="24" s="1"/>
  <c r="S135" i="24"/>
  <c r="U135" i="24" s="1"/>
  <c r="V135" i="24" s="1"/>
  <c r="S134" i="24"/>
  <c r="T134" i="24" s="1"/>
  <c r="S133" i="24"/>
  <c r="U133" i="24" s="1"/>
  <c r="V133" i="24" s="1"/>
  <c r="S132" i="24"/>
  <c r="S131" i="24"/>
  <c r="S130" i="24"/>
  <c r="S129" i="24"/>
  <c r="S128" i="24"/>
  <c r="S127" i="24"/>
  <c r="U127" i="24" s="1"/>
  <c r="W127" i="24" s="1"/>
  <c r="S126" i="24"/>
  <c r="U126" i="24" s="1"/>
  <c r="W126" i="24" s="1"/>
  <c r="S125" i="24"/>
  <c r="S124" i="24"/>
  <c r="T124" i="24" s="1"/>
  <c r="S123" i="24"/>
  <c r="U123" i="24" s="1"/>
  <c r="W123" i="24" s="1"/>
  <c r="S122" i="24"/>
  <c r="U122" i="24" s="1"/>
  <c r="W122" i="24" s="1"/>
  <c r="S121" i="24"/>
  <c r="S120" i="24"/>
  <c r="S119" i="24"/>
  <c r="U119" i="24" s="1"/>
  <c r="W119" i="24" s="1"/>
  <c r="S118" i="24"/>
  <c r="T118" i="24" s="1"/>
  <c r="S117" i="24"/>
  <c r="S116" i="24"/>
  <c r="T116" i="24" s="1"/>
  <c r="S115" i="24"/>
  <c r="U115" i="24" s="1"/>
  <c r="W115" i="24" s="1"/>
  <c r="S114" i="24"/>
  <c r="U114" i="24" s="1"/>
  <c r="W114" i="24" s="1"/>
  <c r="S113" i="24"/>
  <c r="S112" i="24"/>
  <c r="S111" i="24"/>
  <c r="U111" i="24" s="1"/>
  <c r="W111" i="24" s="1"/>
  <c r="S110" i="24"/>
  <c r="U110" i="24" s="1"/>
  <c r="W110" i="24" s="1"/>
  <c r="S109" i="24"/>
  <c r="U109" i="24" s="1"/>
  <c r="V109" i="24" s="1"/>
  <c r="S108" i="24"/>
  <c r="S107" i="24"/>
  <c r="S106" i="24"/>
  <c r="U106" i="24" s="1"/>
  <c r="W106" i="24" s="1"/>
  <c r="S105" i="24"/>
  <c r="S104" i="24"/>
  <c r="S103" i="24"/>
  <c r="S102" i="24"/>
  <c r="U102" i="24" s="1"/>
  <c r="W102" i="24" s="1"/>
  <c r="S101" i="24"/>
  <c r="S100" i="24"/>
  <c r="U100" i="24" s="1"/>
  <c r="S99" i="24"/>
  <c r="T99" i="24" s="1"/>
  <c r="S98" i="24"/>
  <c r="U98" i="24" s="1"/>
  <c r="S97" i="24"/>
  <c r="T97" i="24" s="1"/>
  <c r="S96" i="24"/>
  <c r="S95" i="24"/>
  <c r="T95" i="24" s="1"/>
  <c r="S94" i="24"/>
  <c r="U94" i="24" s="1"/>
  <c r="S93" i="24"/>
  <c r="S92" i="24"/>
  <c r="U92" i="24" s="1"/>
  <c r="S91" i="24"/>
  <c r="T91" i="24" s="1"/>
  <c r="S90" i="24"/>
  <c r="U90" i="24" s="1"/>
  <c r="S89" i="24"/>
  <c r="T89" i="24" s="1"/>
  <c r="S88" i="24"/>
  <c r="S87" i="24"/>
  <c r="T87" i="24" s="1"/>
  <c r="S86" i="24"/>
  <c r="S85" i="24"/>
  <c r="T85" i="24" s="1"/>
  <c r="S84" i="24"/>
  <c r="U84" i="24" s="1"/>
  <c r="V84" i="24" s="1"/>
  <c r="S83" i="24"/>
  <c r="T83" i="24" s="1"/>
  <c r="S82" i="24"/>
  <c r="U82" i="24" s="1"/>
  <c r="V82" i="24" s="1"/>
  <c r="S81" i="24"/>
  <c r="T81" i="24" s="1"/>
  <c r="S80" i="24"/>
  <c r="U80" i="24" s="1"/>
  <c r="V80" i="24" s="1"/>
  <c r="S79" i="24"/>
  <c r="T79" i="24" s="1"/>
  <c r="S78" i="24"/>
  <c r="S77" i="24"/>
  <c r="T77" i="24" s="1"/>
  <c r="S76" i="24"/>
  <c r="U76" i="24" s="1"/>
  <c r="V76" i="24" s="1"/>
  <c r="S75" i="24"/>
  <c r="T75" i="24" s="1"/>
  <c r="S74" i="24"/>
  <c r="S73" i="24"/>
  <c r="S72" i="24"/>
  <c r="U72" i="24" s="1"/>
  <c r="S71" i="24"/>
  <c r="S70" i="24"/>
  <c r="S69" i="24"/>
  <c r="T69" i="24" s="1"/>
  <c r="S68" i="24"/>
  <c r="S67" i="24"/>
  <c r="T67" i="24" s="1"/>
  <c r="S66" i="24"/>
  <c r="S65" i="24"/>
  <c r="S64" i="24"/>
  <c r="U64" i="24" s="1"/>
  <c r="S63" i="24"/>
  <c r="U63" i="24" s="1"/>
  <c r="S62" i="24"/>
  <c r="U62" i="24" s="1"/>
  <c r="S61" i="24"/>
  <c r="U61" i="24" s="1"/>
  <c r="S60" i="24"/>
  <c r="U60" i="24" s="1"/>
  <c r="W60" i="24" s="1"/>
  <c r="S59" i="24"/>
  <c r="U59" i="24" s="1"/>
  <c r="S58" i="24"/>
  <c r="U58" i="24" s="1"/>
  <c r="W58" i="24" s="1"/>
  <c r="S57" i="24"/>
  <c r="U57" i="24" s="1"/>
  <c r="S56" i="24"/>
  <c r="U56" i="24" s="1"/>
  <c r="W56" i="24" s="1"/>
  <c r="S55" i="24"/>
  <c r="U55" i="24" s="1"/>
  <c r="S54" i="24"/>
  <c r="U54" i="24" s="1"/>
  <c r="W54" i="24" s="1"/>
  <c r="S53" i="24"/>
  <c r="U53" i="24" s="1"/>
  <c r="S52" i="24"/>
  <c r="U52" i="24" s="1"/>
  <c r="W52" i="24" s="1"/>
  <c r="S51" i="24"/>
  <c r="U51" i="24" s="1"/>
  <c r="V51" i="24" s="1"/>
  <c r="S50" i="24"/>
  <c r="U50" i="24" s="1"/>
  <c r="W50" i="24" s="1"/>
  <c r="S49" i="24"/>
  <c r="U49" i="24" s="1"/>
  <c r="V49" i="24" s="1"/>
  <c r="S48" i="24"/>
  <c r="S47" i="24"/>
  <c r="U47" i="24" s="1"/>
  <c r="V47" i="24" s="1"/>
  <c r="S46" i="24"/>
  <c r="U46" i="24" s="1"/>
  <c r="W46" i="24" s="1"/>
  <c r="S45" i="24"/>
  <c r="U45" i="24" s="1"/>
  <c r="V45" i="24" s="1"/>
  <c r="S44" i="24"/>
  <c r="T44" i="24" s="1"/>
  <c r="S43" i="24"/>
  <c r="S42" i="24"/>
  <c r="U42" i="24" s="1"/>
  <c r="W42" i="24" s="1"/>
  <c r="S41" i="24"/>
  <c r="U41" i="24" s="1"/>
  <c r="V41" i="24" s="1"/>
  <c r="S40" i="24"/>
  <c r="S39" i="24"/>
  <c r="S38" i="24"/>
  <c r="U38" i="24" s="1"/>
  <c r="W38" i="24" s="1"/>
  <c r="S37" i="24"/>
  <c r="U37" i="24" s="1"/>
  <c r="W37" i="24" s="1"/>
  <c r="S36" i="24"/>
  <c r="S35" i="24"/>
  <c r="S34" i="24"/>
  <c r="U34" i="24" s="1"/>
  <c r="W34" i="24" s="1"/>
  <c r="S33" i="24"/>
  <c r="U33" i="24" s="1"/>
  <c r="W33" i="24" s="1"/>
  <c r="S32" i="24"/>
  <c r="S31" i="24"/>
  <c r="U31" i="24" s="1"/>
  <c r="S30" i="24"/>
  <c r="T30" i="24" s="1"/>
  <c r="S29" i="24"/>
  <c r="U29" i="24" s="1"/>
  <c r="S28" i="24"/>
  <c r="T28" i="24" s="1"/>
  <c r="S27" i="24"/>
  <c r="S26" i="24"/>
  <c r="T26" i="24" s="1"/>
  <c r="S25" i="24"/>
  <c r="U25" i="24" s="1"/>
  <c r="S24" i="24"/>
  <c r="S23" i="24"/>
  <c r="U23" i="24" s="1"/>
  <c r="S15" i="24"/>
  <c r="U15" i="24" s="1"/>
  <c r="S16" i="24"/>
  <c r="U16" i="24" s="1"/>
  <c r="A37" i="26"/>
  <c r="A36" i="26"/>
  <c r="A35" i="26"/>
  <c r="A34" i="26"/>
  <c r="A33" i="26"/>
  <c r="G32" i="26"/>
  <c r="A32" i="26"/>
  <c r="A31" i="26"/>
  <c r="A30" i="26"/>
  <c r="A29" i="26"/>
  <c r="A28" i="26"/>
  <c r="A27" i="26"/>
  <c r="A26" i="26"/>
  <c r="A25" i="26"/>
  <c r="A24" i="26"/>
  <c r="A23" i="26"/>
  <c r="A22" i="26"/>
  <c r="A21" i="26"/>
  <c r="A20" i="26"/>
  <c r="A19" i="26"/>
  <c r="A18" i="26"/>
  <c r="A17" i="26"/>
  <c r="A16" i="26"/>
  <c r="A15" i="26"/>
  <c r="A14" i="26"/>
  <c r="A13" i="26"/>
  <c r="A12" i="26"/>
  <c r="V11" i="26"/>
  <c r="S11" i="26"/>
  <c r="K11" i="26"/>
  <c r="L11" i="26" s="1"/>
  <c r="A11" i="26"/>
  <c r="V10" i="26"/>
  <c r="S10" i="26"/>
  <c r="P10" i="26"/>
  <c r="H10" i="26"/>
  <c r="M10" i="26" s="1"/>
  <c r="A10" i="26"/>
  <c r="T11" i="26" l="1"/>
  <c r="T31" i="26"/>
  <c r="U33" i="17"/>
  <c r="V123" i="24"/>
  <c r="T15" i="24"/>
  <c r="V52" i="24"/>
  <c r="X52" i="24" s="1"/>
  <c r="T58" i="24"/>
  <c r="T92" i="24"/>
  <c r="T115" i="24"/>
  <c r="V50" i="24"/>
  <c r="X50" i="24" s="1"/>
  <c r="T56" i="24"/>
  <c r="T123" i="24"/>
  <c r="T133" i="24"/>
  <c r="T61" i="24"/>
  <c r="T64" i="24"/>
  <c r="U83" i="24"/>
  <c r="U85" i="24"/>
  <c r="U87" i="24"/>
  <c r="W87" i="24" s="1"/>
  <c r="T16" i="24"/>
  <c r="T46" i="24"/>
  <c r="T59" i="24"/>
  <c r="W76" i="24"/>
  <c r="X76" i="24" s="1"/>
  <c r="Y76" i="24" s="1"/>
  <c r="Z76" i="24" s="1"/>
  <c r="T82" i="24"/>
  <c r="T94" i="24"/>
  <c r="W135" i="24"/>
  <c r="X135" i="24" s="1"/>
  <c r="Y135" i="24" s="1"/>
  <c r="W82" i="24"/>
  <c r="X82" i="24" s="1"/>
  <c r="Y82" i="24" s="1"/>
  <c r="V115" i="24"/>
  <c r="X115" i="24" s="1"/>
  <c r="U124" i="24"/>
  <c r="U143" i="24"/>
  <c r="W143" i="24" s="1"/>
  <c r="W62" i="24"/>
  <c r="V62" i="24"/>
  <c r="T54" i="24"/>
  <c r="V60" i="24"/>
  <c r="X60" i="24" s="1"/>
  <c r="T62" i="24"/>
  <c r="T63" i="24"/>
  <c r="U69" i="24"/>
  <c r="U89" i="24"/>
  <c r="U91" i="24"/>
  <c r="W91" i="24" s="1"/>
  <c r="U116" i="24"/>
  <c r="V116" i="24" s="1"/>
  <c r="U118" i="24"/>
  <c r="W118" i="24" s="1"/>
  <c r="T126" i="24"/>
  <c r="U134" i="24"/>
  <c r="W134" i="24" s="1"/>
  <c r="U136" i="24"/>
  <c r="W136" i="24" s="1"/>
  <c r="T25" i="24"/>
  <c r="U30" i="24"/>
  <c r="V30" i="24" s="1"/>
  <c r="T41" i="24"/>
  <c r="U44" i="24"/>
  <c r="W44" i="24" s="1"/>
  <c r="T49" i="24"/>
  <c r="T51" i="24"/>
  <c r="T55" i="24"/>
  <c r="T57" i="24"/>
  <c r="V58" i="24"/>
  <c r="T60" i="24"/>
  <c r="U75" i="24"/>
  <c r="W75" i="24" s="1"/>
  <c r="T80" i="24"/>
  <c r="U99" i="24"/>
  <c r="V99" i="24" s="1"/>
  <c r="V114" i="24"/>
  <c r="X114" i="24" s="1"/>
  <c r="T127" i="24"/>
  <c r="V27" i="17"/>
  <c r="W27" i="17" s="1"/>
  <c r="V25" i="17"/>
  <c r="V23" i="17"/>
  <c r="V21" i="17"/>
  <c r="W21" i="17" s="1"/>
  <c r="V19" i="17"/>
  <c r="W19" i="17" s="1"/>
  <c r="V17" i="17"/>
  <c r="V15" i="17"/>
  <c r="W15" i="17" s="1"/>
  <c r="V13" i="17"/>
  <c r="X13" i="17" s="1"/>
  <c r="V36" i="17"/>
  <c r="W36" i="17" s="1"/>
  <c r="V31" i="17"/>
  <c r="W31" i="17" s="1"/>
  <c r="V28" i="17"/>
  <c r="W28" i="17" s="1"/>
  <c r="U70" i="24"/>
  <c r="T70" i="24"/>
  <c r="U74" i="24"/>
  <c r="T74" i="24"/>
  <c r="U104" i="24"/>
  <c r="T104" i="24"/>
  <c r="U108" i="24"/>
  <c r="T108" i="24"/>
  <c r="U120" i="24"/>
  <c r="T120" i="24"/>
  <c r="W124" i="24"/>
  <c r="V124" i="24"/>
  <c r="U128" i="24"/>
  <c r="T128" i="24"/>
  <c r="T132" i="24"/>
  <c r="U132" i="24"/>
  <c r="W15" i="24"/>
  <c r="V15" i="24"/>
  <c r="U35" i="24"/>
  <c r="T35" i="24"/>
  <c r="U39" i="24"/>
  <c r="T39" i="24"/>
  <c r="T65" i="24"/>
  <c r="U65" i="24"/>
  <c r="U88" i="24"/>
  <c r="V88" i="24" s="1"/>
  <c r="T88" i="24"/>
  <c r="U112" i="24"/>
  <c r="T112" i="24"/>
  <c r="W116" i="24"/>
  <c r="U129" i="24"/>
  <c r="T129" i="24"/>
  <c r="U137" i="24"/>
  <c r="V137" i="24" s="1"/>
  <c r="T137" i="24"/>
  <c r="U32" i="24"/>
  <c r="T32" i="24"/>
  <c r="U36" i="24"/>
  <c r="T36" i="24"/>
  <c r="U40" i="24"/>
  <c r="W40" i="24" s="1"/>
  <c r="T40" i="24"/>
  <c r="U43" i="24"/>
  <c r="V43" i="24" s="1"/>
  <c r="T43" i="24"/>
  <c r="U48" i="24"/>
  <c r="W48" i="24" s="1"/>
  <c r="T48" i="24"/>
  <c r="U66" i="24"/>
  <c r="V66" i="24" s="1"/>
  <c r="T66" i="24"/>
  <c r="T93" i="24"/>
  <c r="U93" i="24"/>
  <c r="U96" i="24"/>
  <c r="V96" i="24" s="1"/>
  <c r="T96" i="24"/>
  <c r="T130" i="24"/>
  <c r="U130" i="24"/>
  <c r="T24" i="24"/>
  <c r="U24" i="24"/>
  <c r="U27" i="24"/>
  <c r="W27" i="24" s="1"/>
  <c r="T27" i="24"/>
  <c r="V56" i="24"/>
  <c r="X56" i="24" s="1"/>
  <c r="Y56" i="24" s="1"/>
  <c r="T73" i="24"/>
  <c r="U73" i="24"/>
  <c r="W99" i="24"/>
  <c r="U103" i="24"/>
  <c r="T103" i="24"/>
  <c r="U107" i="24"/>
  <c r="T107" i="24"/>
  <c r="V110" i="24"/>
  <c r="X110" i="24" s="1"/>
  <c r="V122" i="24"/>
  <c r="X122" i="24" s="1"/>
  <c r="T141" i="24"/>
  <c r="U141" i="24"/>
  <c r="W141" i="24" s="1"/>
  <c r="X58" i="24"/>
  <c r="Y58" i="24" s="1"/>
  <c r="T72" i="24"/>
  <c r="U77" i="24"/>
  <c r="U79" i="24"/>
  <c r="W79" i="24" s="1"/>
  <c r="U81" i="24"/>
  <c r="W81" i="24" s="1"/>
  <c r="T90" i="24"/>
  <c r="U95" i="24"/>
  <c r="T98" i="24"/>
  <c r="T102" i="24"/>
  <c r="T106" i="24"/>
  <c r="T110" i="24"/>
  <c r="T111" i="24"/>
  <c r="T114" i="24"/>
  <c r="V118" i="24"/>
  <c r="T119" i="24"/>
  <c r="T122" i="24"/>
  <c r="V126" i="24"/>
  <c r="X126" i="24" s="1"/>
  <c r="U26" i="24"/>
  <c r="T29" i="24"/>
  <c r="T34" i="24"/>
  <c r="T38" i="24"/>
  <c r="T42" i="24"/>
  <c r="T45" i="24"/>
  <c r="T50" i="24"/>
  <c r="T52" i="24"/>
  <c r="T53" i="24"/>
  <c r="V54" i="24"/>
  <c r="X54" i="24" s="1"/>
  <c r="T23" i="24"/>
  <c r="U28" i="24"/>
  <c r="T31" i="24"/>
  <c r="T47" i="24"/>
  <c r="U67" i="24"/>
  <c r="U97" i="24"/>
  <c r="T100" i="24"/>
  <c r="V111" i="24"/>
  <c r="X111" i="24" s="1"/>
  <c r="Y111" i="24" s="1"/>
  <c r="Z111" i="24" s="1"/>
  <c r="V119" i="24"/>
  <c r="X119" i="24" s="1"/>
  <c r="X123" i="24"/>
  <c r="Y123" i="24" s="1"/>
  <c r="Z123" i="24" s="1"/>
  <c r="V127" i="24"/>
  <c r="X127" i="24" s="1"/>
  <c r="Y127" i="24" s="1"/>
  <c r="U138" i="24"/>
  <c r="W138" i="24" s="1"/>
  <c r="U145" i="24"/>
  <c r="W145" i="24" s="1"/>
  <c r="T36" i="26"/>
  <c r="T32" i="26"/>
  <c r="V39" i="17"/>
  <c r="V37" i="17"/>
  <c r="V34" i="17"/>
  <c r="V29" i="17"/>
  <c r="W23" i="17"/>
  <c r="X23" i="17"/>
  <c r="U20" i="17"/>
  <c r="V20" i="17"/>
  <c r="U26" i="17"/>
  <c r="V26" i="17"/>
  <c r="U18" i="17"/>
  <c r="V18" i="17"/>
  <c r="V35" i="17"/>
  <c r="X33" i="17"/>
  <c r="Y33" i="17" s="1"/>
  <c r="V32" i="17"/>
  <c r="X28" i="17"/>
  <c r="Y28" i="17" s="1"/>
  <c r="W25" i="17"/>
  <c r="X25" i="17"/>
  <c r="U22" i="17"/>
  <c r="V22" i="17"/>
  <c r="W17" i="17"/>
  <c r="X17" i="17"/>
  <c r="V38" i="17"/>
  <c r="X31" i="17"/>
  <c r="Y31" i="17" s="1"/>
  <c r="V30" i="17"/>
  <c r="U24" i="17"/>
  <c r="V24" i="17"/>
  <c r="U16" i="17"/>
  <c r="V16" i="17"/>
  <c r="X15" i="17"/>
  <c r="Y15" i="17" s="1"/>
  <c r="V14" i="17"/>
  <c r="V144" i="24"/>
  <c r="W144" i="24"/>
  <c r="V142" i="24"/>
  <c r="W142" i="24"/>
  <c r="T142" i="24"/>
  <c r="T144" i="24"/>
  <c r="W29" i="24"/>
  <c r="V29" i="24"/>
  <c r="W23" i="24"/>
  <c r="V23" i="24"/>
  <c r="W31" i="24"/>
  <c r="V31" i="24"/>
  <c r="W25" i="24"/>
  <c r="V25" i="24"/>
  <c r="V64" i="24"/>
  <c r="W64" i="24"/>
  <c r="W69" i="24"/>
  <c r="V69" i="24"/>
  <c r="T33" i="24"/>
  <c r="T37" i="24"/>
  <c r="W41" i="24"/>
  <c r="X41" i="24" s="1"/>
  <c r="W45" i="24"/>
  <c r="X45" i="24" s="1"/>
  <c r="W47" i="24"/>
  <c r="X47" i="24" s="1"/>
  <c r="W49" i="24"/>
  <c r="X49" i="24" s="1"/>
  <c r="W51" i="24"/>
  <c r="X51" i="24" s="1"/>
  <c r="W57" i="24"/>
  <c r="V57" i="24"/>
  <c r="V72" i="24"/>
  <c r="W72" i="24"/>
  <c r="U78" i="24"/>
  <c r="T78" i="24"/>
  <c r="W59" i="24"/>
  <c r="V59" i="24"/>
  <c r="U68" i="24"/>
  <c r="T68" i="24"/>
  <c r="T71" i="24"/>
  <c r="U71" i="24"/>
  <c r="W98" i="24"/>
  <c r="V98" i="24"/>
  <c r="V33" i="24"/>
  <c r="X33" i="24" s="1"/>
  <c r="V34" i="24"/>
  <c r="X34" i="24" s="1"/>
  <c r="V37" i="24"/>
  <c r="X37" i="24" s="1"/>
  <c r="V38" i="24"/>
  <c r="X38" i="24" s="1"/>
  <c r="V40" i="24"/>
  <c r="X40" i="24" s="1"/>
  <c r="V42" i="24"/>
  <c r="X42" i="24" s="1"/>
  <c r="V46" i="24"/>
  <c r="X46" i="24" s="1"/>
  <c r="V48" i="24"/>
  <c r="X48" i="24" s="1"/>
  <c r="W55" i="24"/>
  <c r="V55" i="24"/>
  <c r="W63" i="24"/>
  <c r="V63" i="24"/>
  <c r="W90" i="24"/>
  <c r="V90" i="24"/>
  <c r="W53" i="24"/>
  <c r="V53" i="24"/>
  <c r="W61" i="24"/>
  <c r="V61" i="24"/>
  <c r="U86" i="24"/>
  <c r="T86" i="24"/>
  <c r="W94" i="24"/>
  <c r="V94" i="24"/>
  <c r="W80" i="24"/>
  <c r="X80" i="24" s="1"/>
  <c r="U105" i="24"/>
  <c r="T105" i="24"/>
  <c r="T76" i="24"/>
  <c r="T84" i="24"/>
  <c r="W92" i="24"/>
  <c r="V92" i="24"/>
  <c r="W96" i="24"/>
  <c r="W100" i="24"/>
  <c r="V100" i="24"/>
  <c r="U101" i="24"/>
  <c r="T101" i="24"/>
  <c r="W84" i="24"/>
  <c r="X84" i="24" s="1"/>
  <c r="U113" i="24"/>
  <c r="T113" i="24"/>
  <c r="U117" i="24"/>
  <c r="T117" i="24"/>
  <c r="U121" i="24"/>
  <c r="T121" i="24"/>
  <c r="U125" i="24"/>
  <c r="T125" i="24"/>
  <c r="V102" i="24"/>
  <c r="X102" i="24" s="1"/>
  <c r="V106" i="24"/>
  <c r="X106" i="24" s="1"/>
  <c r="T109" i="24"/>
  <c r="U131" i="24"/>
  <c r="T131" i="24"/>
  <c r="W109" i="24"/>
  <c r="X109" i="24" s="1"/>
  <c r="W133" i="24"/>
  <c r="X133" i="24" s="1"/>
  <c r="T135" i="24"/>
  <c r="W137" i="24"/>
  <c r="X137" i="24" s="1"/>
  <c r="V16" i="24"/>
  <c r="W16" i="24"/>
  <c r="N10" i="26"/>
  <c r="G41" i="26"/>
  <c r="AD12" i="26" s="1"/>
  <c r="X118" i="24" l="1"/>
  <c r="V75" i="24"/>
  <c r="V87" i="24"/>
  <c r="X87" i="24" s="1"/>
  <c r="Y87" i="24" s="1"/>
  <c r="Z87" i="24" s="1"/>
  <c r="W30" i="24"/>
  <c r="X30" i="24" s="1"/>
  <c r="V134" i="24"/>
  <c r="X134" i="24" s="1"/>
  <c r="V91" i="24"/>
  <c r="X62" i="24"/>
  <c r="Y62" i="24" s="1"/>
  <c r="Z62" i="24" s="1"/>
  <c r="X19" i="17"/>
  <c r="Y19" i="17" s="1"/>
  <c r="Z19" i="17" s="1"/>
  <c r="AA19" i="17" s="1"/>
  <c r="X27" i="17"/>
  <c r="X36" i="17"/>
  <c r="Y36" i="17" s="1"/>
  <c r="X75" i="24"/>
  <c r="Y75" i="24" s="1"/>
  <c r="V141" i="24"/>
  <c r="X141" i="24" s="1"/>
  <c r="Y141" i="24" s="1"/>
  <c r="V136" i="24"/>
  <c r="X136" i="24" s="1"/>
  <c r="Y136" i="24" s="1"/>
  <c r="Z136" i="24" s="1"/>
  <c r="AA136" i="24" s="1"/>
  <c r="V79" i="24"/>
  <c r="X79" i="24" s="1"/>
  <c r="Y79" i="24" s="1"/>
  <c r="Z79" i="24" s="1"/>
  <c r="V44" i="24"/>
  <c r="X44" i="24" s="1"/>
  <c r="Y44" i="24" s="1"/>
  <c r="X144" i="24"/>
  <c r="Y144" i="24" s="1"/>
  <c r="Z58" i="24"/>
  <c r="AA58" i="24" s="1"/>
  <c r="Y114" i="24"/>
  <c r="Z114" i="24" s="1"/>
  <c r="W66" i="24"/>
  <c r="X66" i="24" s="1"/>
  <c r="Y66" i="24" s="1"/>
  <c r="Z66" i="24" s="1"/>
  <c r="X25" i="24"/>
  <c r="Y25" i="24" s="1"/>
  <c r="Z25" i="24" s="1"/>
  <c r="V143" i="24"/>
  <c r="X143" i="24" s="1"/>
  <c r="Y143" i="24" s="1"/>
  <c r="W83" i="24"/>
  <c r="V83" i="24"/>
  <c r="W85" i="24"/>
  <c r="V85" i="24"/>
  <c r="X90" i="24"/>
  <c r="Y90" i="24" s="1"/>
  <c r="W43" i="24"/>
  <c r="X43" i="24" s="1"/>
  <c r="Y43" i="24" s="1"/>
  <c r="X91" i="24"/>
  <c r="Y91" i="24" s="1"/>
  <c r="Z91" i="24" s="1"/>
  <c r="X15" i="24"/>
  <c r="X124" i="24"/>
  <c r="Y124" i="24" s="1"/>
  <c r="W89" i="24"/>
  <c r="V89" i="24"/>
  <c r="X69" i="24"/>
  <c r="Y69" i="24" s="1"/>
  <c r="Z69" i="24" s="1"/>
  <c r="V145" i="24"/>
  <c r="X145" i="24" s="1"/>
  <c r="Y145" i="24" s="1"/>
  <c r="X31" i="24"/>
  <c r="Y31" i="24" s="1"/>
  <c r="X142" i="24"/>
  <c r="X116" i="24"/>
  <c r="Y116" i="24" s="1"/>
  <c r="Z116" i="24" s="1"/>
  <c r="Y27" i="17"/>
  <c r="Z27" i="17" s="1"/>
  <c r="W13" i="17"/>
  <c r="X21" i="17"/>
  <c r="Y21" i="17" s="1"/>
  <c r="Z21" i="17" s="1"/>
  <c r="AA21" i="17" s="1"/>
  <c r="Y23" i="17"/>
  <c r="Y118" i="24"/>
  <c r="Z118" i="24" s="1"/>
  <c r="AA118" i="24" s="1"/>
  <c r="AB118" i="24" s="1"/>
  <c r="Y126" i="24"/>
  <c r="Z126" i="24" s="1"/>
  <c r="Y122" i="24"/>
  <c r="Z122" i="24" s="1"/>
  <c r="W73" i="24"/>
  <c r="V73" i="24"/>
  <c r="W93" i="24"/>
  <c r="V93" i="24"/>
  <c r="W88" i="24"/>
  <c r="X88" i="24" s="1"/>
  <c r="Y88" i="24" s="1"/>
  <c r="X94" i="24"/>
  <c r="Y94" i="24" s="1"/>
  <c r="Z94" i="24" s="1"/>
  <c r="W67" i="24"/>
  <c r="V67" i="24"/>
  <c r="W107" i="24"/>
  <c r="V107" i="24"/>
  <c r="X99" i="24"/>
  <c r="Y99" i="24" s="1"/>
  <c r="Z99" i="24" s="1"/>
  <c r="W24" i="24"/>
  <c r="V24" i="24"/>
  <c r="W36" i="24"/>
  <c r="V36" i="24"/>
  <c r="V129" i="24"/>
  <c r="W129" i="24"/>
  <c r="W65" i="24"/>
  <c r="V65" i="24"/>
  <c r="W108" i="24"/>
  <c r="V108" i="24"/>
  <c r="V74" i="24"/>
  <c r="W74" i="24"/>
  <c r="W35" i="24"/>
  <c r="V35" i="24"/>
  <c r="X100" i="24"/>
  <c r="Y100" i="24" s="1"/>
  <c r="Z100" i="24" s="1"/>
  <c r="X92" i="24"/>
  <c r="Y92" i="24" s="1"/>
  <c r="V81" i="24"/>
  <c r="X81" i="24" s="1"/>
  <c r="V27" i="24"/>
  <c r="X27" i="24" s="1"/>
  <c r="Y27" i="24" s="1"/>
  <c r="W95" i="24"/>
  <c r="V95" i="24"/>
  <c r="W77" i="24"/>
  <c r="V77" i="24"/>
  <c r="W112" i="24"/>
  <c r="V112" i="24"/>
  <c r="W39" i="24"/>
  <c r="V39" i="24"/>
  <c r="W128" i="24"/>
  <c r="V128" i="24"/>
  <c r="W28" i="24"/>
  <c r="V28" i="24"/>
  <c r="Y50" i="24"/>
  <c r="AA123" i="24"/>
  <c r="X16" i="24"/>
  <c r="Y16" i="24" s="1"/>
  <c r="Z16" i="24" s="1"/>
  <c r="AA16" i="24" s="1"/>
  <c r="V138" i="24"/>
  <c r="X138" i="24" s="1"/>
  <c r="X63" i="24"/>
  <c r="Y63" i="24" s="1"/>
  <c r="X55" i="24"/>
  <c r="Y55" i="24" s="1"/>
  <c r="X72" i="24"/>
  <c r="Y72" i="24" s="1"/>
  <c r="Z72" i="24" s="1"/>
  <c r="W97" i="24"/>
  <c r="V97" i="24"/>
  <c r="W26" i="24"/>
  <c r="V26" i="24"/>
  <c r="W103" i="24"/>
  <c r="V103" i="24"/>
  <c r="W130" i="24"/>
  <c r="V130" i="24"/>
  <c r="W32" i="24"/>
  <c r="V32" i="24"/>
  <c r="W132" i="24"/>
  <c r="V132" i="24"/>
  <c r="W120" i="24"/>
  <c r="V120" i="24"/>
  <c r="W104" i="24"/>
  <c r="V104" i="24"/>
  <c r="V70" i="24"/>
  <c r="W70" i="24"/>
  <c r="W24" i="17"/>
  <c r="X24" i="17"/>
  <c r="W37" i="17"/>
  <c r="X37" i="17"/>
  <c r="X14" i="17"/>
  <c r="W14" i="17"/>
  <c r="W38" i="17"/>
  <c r="X38" i="17"/>
  <c r="W18" i="17"/>
  <c r="X18" i="17"/>
  <c r="X20" i="17"/>
  <c r="W20" i="17"/>
  <c r="W29" i="17"/>
  <c r="X29" i="17"/>
  <c r="W16" i="17"/>
  <c r="X16" i="17"/>
  <c r="W30" i="17"/>
  <c r="X30" i="17"/>
  <c r="W35" i="17"/>
  <c r="X35" i="17"/>
  <c r="W26" i="17"/>
  <c r="X26" i="17"/>
  <c r="Z23" i="17"/>
  <c r="Z31" i="17"/>
  <c r="X22" i="17"/>
  <c r="W22" i="17"/>
  <c r="Z28" i="17"/>
  <c r="AA28" i="17" s="1"/>
  <c r="Z36" i="17"/>
  <c r="AA36" i="17" s="1"/>
  <c r="X39" i="17"/>
  <c r="W39" i="17"/>
  <c r="W32" i="17"/>
  <c r="X32" i="17"/>
  <c r="Z15" i="17"/>
  <c r="Y17" i="17"/>
  <c r="Y25" i="17"/>
  <c r="Z33" i="17"/>
  <c r="X34" i="17"/>
  <c r="W34" i="17"/>
  <c r="Y42" i="24"/>
  <c r="Y48" i="24"/>
  <c r="Z48" i="24" s="1"/>
  <c r="Y40" i="24"/>
  <c r="Z40" i="24" s="1"/>
  <c r="Y33" i="24"/>
  <c r="Z33" i="24" s="1"/>
  <c r="AA33" i="24" s="1"/>
  <c r="Y46" i="24"/>
  <c r="W117" i="24"/>
  <c r="V117" i="24"/>
  <c r="Y84" i="24"/>
  <c r="Y38" i="24"/>
  <c r="Z38" i="24" s="1"/>
  <c r="Y115" i="24"/>
  <c r="Z115" i="24" s="1"/>
  <c r="AA115" i="24" s="1"/>
  <c r="Y106" i="24"/>
  <c r="Z106" i="24" s="1"/>
  <c r="X96" i="24"/>
  <c r="Y54" i="24"/>
  <c r="Z54" i="24" s="1"/>
  <c r="AA54" i="24" s="1"/>
  <c r="AB54" i="24" s="1"/>
  <c r="X98" i="24"/>
  <c r="V68" i="24"/>
  <c r="W68" i="24"/>
  <c r="X59" i="24"/>
  <c r="V78" i="24"/>
  <c r="W78" i="24"/>
  <c r="Y51" i="24"/>
  <c r="Z51" i="24" s="1"/>
  <c r="X64" i="24"/>
  <c r="X29" i="24"/>
  <c r="Y133" i="24"/>
  <c r="Z133" i="24" s="1"/>
  <c r="W125" i="24"/>
  <c r="V125" i="24"/>
  <c r="Y80" i="24"/>
  <c r="Z80" i="24" s="1"/>
  <c r="Y60" i="24"/>
  <c r="Y37" i="24"/>
  <c r="Z37" i="24" s="1"/>
  <c r="AA37" i="24" s="1"/>
  <c r="Y137" i="24"/>
  <c r="Z135" i="24"/>
  <c r="AA135" i="24" s="1"/>
  <c r="AB135" i="24" s="1"/>
  <c r="Z127" i="24"/>
  <c r="AA127" i="24" s="1"/>
  <c r="AB127" i="24" s="1"/>
  <c r="Y110" i="24"/>
  <c r="V131" i="24"/>
  <c r="W131" i="24"/>
  <c r="Y102" i="24"/>
  <c r="Z102" i="24" s="1"/>
  <c r="AA102" i="24" s="1"/>
  <c r="AB102" i="24" s="1"/>
  <c r="W121" i="24"/>
  <c r="V121" i="24"/>
  <c r="W113" i="24"/>
  <c r="V113" i="24"/>
  <c r="V86" i="24"/>
  <c r="W86" i="24"/>
  <c r="Y34" i="24"/>
  <c r="W71" i="24"/>
  <c r="V71" i="24"/>
  <c r="Y49" i="24"/>
  <c r="Z49" i="24" s="1"/>
  <c r="Y45" i="24"/>
  <c r="Y41" i="24"/>
  <c r="Z41" i="24" s="1"/>
  <c r="Y119" i="24"/>
  <c r="Z119" i="24" s="1"/>
  <c r="W101" i="24"/>
  <c r="V101" i="24"/>
  <c r="W105" i="24"/>
  <c r="V105" i="24"/>
  <c r="Y52" i="24"/>
  <c r="Y47" i="24"/>
  <c r="Z47" i="24" s="1"/>
  <c r="Y109" i="24"/>
  <c r="AA111" i="24"/>
  <c r="AB111" i="24" s="1"/>
  <c r="AA76" i="24"/>
  <c r="AB76" i="24" s="1"/>
  <c r="X61" i="24"/>
  <c r="X53" i="24"/>
  <c r="Z82" i="24"/>
  <c r="X57" i="24"/>
  <c r="Z56" i="24"/>
  <c r="X23" i="24"/>
  <c r="J10" i="26"/>
  <c r="R10" i="26"/>
  <c r="H11" i="26"/>
  <c r="O10" i="26"/>
  <c r="Y38" i="17" l="1"/>
  <c r="X140" i="24"/>
  <c r="X113" i="24"/>
  <c r="Y113" i="24" s="1"/>
  <c r="Z113" i="24" s="1"/>
  <c r="X70" i="24"/>
  <c r="Y70" i="24" s="1"/>
  <c r="X28" i="24"/>
  <c r="AA114" i="24"/>
  <c r="AB114" i="24" s="1"/>
  <c r="AA99" i="24"/>
  <c r="AB99" i="24" s="1"/>
  <c r="Y142" i="24"/>
  <c r="Z142" i="24" s="1"/>
  <c r="X85" i="24"/>
  <c r="Y85" i="24" s="1"/>
  <c r="X89" i="24"/>
  <c r="X83" i="24"/>
  <c r="Y83" i="24" s="1"/>
  <c r="X65" i="24"/>
  <c r="AA91" i="24"/>
  <c r="AB91" i="24" s="1"/>
  <c r="X39" i="24"/>
  <c r="X77" i="24"/>
  <c r="Y77" i="24" s="1"/>
  <c r="X35" i="24"/>
  <c r="Y15" i="24"/>
  <c r="X129" i="24"/>
  <c r="Y129" i="24" s="1"/>
  <c r="Z129" i="24" s="1"/>
  <c r="X36" i="24"/>
  <c r="Y36" i="24" s="1"/>
  <c r="Z36" i="24" s="1"/>
  <c r="X78" i="24"/>
  <c r="Y78" i="24" s="1"/>
  <c r="X104" i="24"/>
  <c r="X132" i="24"/>
  <c r="Y132" i="24" s="1"/>
  <c r="X73" i="24"/>
  <c r="Y73" i="24" s="1"/>
  <c r="Z73" i="24" s="1"/>
  <c r="Y29" i="17"/>
  <c r="Z29" i="17" s="1"/>
  <c r="AA29" i="17" s="1"/>
  <c r="Y18" i="17"/>
  <c r="Y26" i="17"/>
  <c r="Y24" i="17"/>
  <c r="Z24" i="17" s="1"/>
  <c r="AB28" i="17"/>
  <c r="AB19" i="17"/>
  <c r="AC19" i="17" s="1"/>
  <c r="AD19" i="17" s="1"/>
  <c r="Y37" i="17"/>
  <c r="Z37" i="17" s="1"/>
  <c r="AA37" i="17" s="1"/>
  <c r="Y30" i="17"/>
  <c r="Z30" i="17" s="1"/>
  <c r="AA126" i="24"/>
  <c r="AB126" i="24" s="1"/>
  <c r="Y81" i="24"/>
  <c r="Z81" i="24" s="1"/>
  <c r="AA81" i="24" s="1"/>
  <c r="AA48" i="24"/>
  <c r="AB48" i="24" s="1"/>
  <c r="Z27" i="24"/>
  <c r="AA27" i="24" s="1"/>
  <c r="AB27" i="24" s="1"/>
  <c r="X71" i="24"/>
  <c r="Y71" i="24" s="1"/>
  <c r="AB115" i="24"/>
  <c r="AC115" i="24" s="1"/>
  <c r="X120" i="24"/>
  <c r="Y120" i="24" s="1"/>
  <c r="X103" i="24"/>
  <c r="AB123" i="24"/>
  <c r="AC123" i="24" s="1"/>
  <c r="AD123" i="24" s="1"/>
  <c r="AE123" i="24" s="1"/>
  <c r="AF123" i="24" s="1"/>
  <c r="X108" i="24"/>
  <c r="X107" i="24"/>
  <c r="X101" i="24"/>
  <c r="Y101" i="24" s="1"/>
  <c r="Y138" i="24"/>
  <c r="Z138" i="24" s="1"/>
  <c r="AA138" i="24" s="1"/>
  <c r="AA40" i="24"/>
  <c r="AB40" i="24" s="1"/>
  <c r="X97" i="24"/>
  <c r="Z50" i="24"/>
  <c r="AA50" i="24" s="1"/>
  <c r="X128" i="24"/>
  <c r="X112" i="24"/>
  <c r="Y112" i="24" s="1"/>
  <c r="X95" i="24"/>
  <c r="X74" i="24"/>
  <c r="Y30" i="24"/>
  <c r="Z30" i="24" s="1"/>
  <c r="X24" i="24"/>
  <c r="X93" i="24"/>
  <c r="AA122" i="24"/>
  <c r="AB122" i="24" s="1"/>
  <c r="X32" i="24"/>
  <c r="X121" i="24"/>
  <c r="Y121" i="24" s="1"/>
  <c r="X105" i="24"/>
  <c r="AA38" i="24"/>
  <c r="AB38" i="24" s="1"/>
  <c r="X130" i="24"/>
  <c r="Y130" i="24" s="1"/>
  <c r="X26" i="24"/>
  <c r="X67" i="24"/>
  <c r="AC28" i="17"/>
  <c r="AD28" i="17" s="1"/>
  <c r="AE28" i="17" s="1"/>
  <c r="AB21" i="17"/>
  <c r="AB36" i="17"/>
  <c r="Z18" i="17"/>
  <c r="AA18" i="17" s="1"/>
  <c r="AA31" i="17"/>
  <c r="Z26" i="17"/>
  <c r="Y34" i="17"/>
  <c r="Z25" i="17"/>
  <c r="AA15" i="17"/>
  <c r="Y39" i="17"/>
  <c r="Y22" i="17"/>
  <c r="Z38" i="17"/>
  <c r="AA27" i="17"/>
  <c r="AB27" i="17" s="1"/>
  <c r="AA23" i="17"/>
  <c r="AA33" i="17"/>
  <c r="Z17" i="17"/>
  <c r="AA17" i="17" s="1"/>
  <c r="Y32" i="17"/>
  <c r="Y35" i="17"/>
  <c r="Y16" i="17"/>
  <c r="Y20" i="17"/>
  <c r="Y14" i="17"/>
  <c r="Z144" i="24"/>
  <c r="AA144" i="24" s="1"/>
  <c r="Z143" i="24"/>
  <c r="Z141" i="24"/>
  <c r="Z145" i="24"/>
  <c r="AB37" i="24"/>
  <c r="AA47" i="24"/>
  <c r="AB47" i="24" s="1"/>
  <c r="AA49" i="24"/>
  <c r="AA41" i="24"/>
  <c r="AB41" i="24" s="1"/>
  <c r="AA66" i="24"/>
  <c r="AB66" i="24" s="1"/>
  <c r="AC102" i="24"/>
  <c r="AD102" i="24" s="1"/>
  <c r="AA116" i="24"/>
  <c r="Y96" i="24"/>
  <c r="Z96" i="24" s="1"/>
  <c r="AC135" i="24"/>
  <c r="AB33" i="24"/>
  <c r="AC33" i="24" s="1"/>
  <c r="AD33" i="24" s="1"/>
  <c r="AE33" i="24" s="1"/>
  <c r="AF33" i="24" s="1"/>
  <c r="AA87" i="24"/>
  <c r="AB87" i="24" s="1"/>
  <c r="Y53" i="24"/>
  <c r="Z53" i="24" s="1"/>
  <c r="Z85" i="24"/>
  <c r="AC99" i="24"/>
  <c r="AD99" i="24" s="1"/>
  <c r="AE99" i="24" s="1"/>
  <c r="AF99" i="24" s="1"/>
  <c r="Z52" i="24"/>
  <c r="AA52" i="24" s="1"/>
  <c r="AB52" i="24" s="1"/>
  <c r="AA119" i="24"/>
  <c r="AB119" i="24" s="1"/>
  <c r="Z31" i="24"/>
  <c r="AA25" i="24"/>
  <c r="AB49" i="24"/>
  <c r="AC49" i="24" s="1"/>
  <c r="Z90" i="24"/>
  <c r="Z75" i="24"/>
  <c r="X131" i="24"/>
  <c r="Z110" i="24"/>
  <c r="AA110" i="24" s="1"/>
  <c r="AB110" i="24" s="1"/>
  <c r="AA80" i="24"/>
  <c r="AB80" i="24" s="1"/>
  <c r="Z92" i="24"/>
  <c r="AA92" i="24" s="1"/>
  <c r="AA133" i="24"/>
  <c r="AB133" i="24" s="1"/>
  <c r="Y98" i="24"/>
  <c r="Z98" i="24" s="1"/>
  <c r="AA106" i="24"/>
  <c r="AA69" i="24"/>
  <c r="AB69" i="24" s="1"/>
  <c r="X117" i="24"/>
  <c r="Z42" i="24"/>
  <c r="Y57" i="24"/>
  <c r="Z57" i="24" s="1"/>
  <c r="AC54" i="24"/>
  <c r="Y61" i="24"/>
  <c r="Z61" i="24" s="1"/>
  <c r="Z109" i="24"/>
  <c r="Y105" i="24"/>
  <c r="Z45" i="24"/>
  <c r="Z88" i="24"/>
  <c r="AA100" i="24"/>
  <c r="AB100" i="24" s="1"/>
  <c r="AC100" i="24" s="1"/>
  <c r="Z137" i="24"/>
  <c r="AA137" i="24" s="1"/>
  <c r="Z55" i="24"/>
  <c r="AB58" i="24"/>
  <c r="AC58" i="24" s="1"/>
  <c r="AA51" i="24"/>
  <c r="Y59" i="24"/>
  <c r="Z59" i="24" s="1"/>
  <c r="Y134" i="24"/>
  <c r="Z134" i="24" s="1"/>
  <c r="AC127" i="24"/>
  <c r="AD127" i="24" s="1"/>
  <c r="AA94" i="24"/>
  <c r="Z84" i="24"/>
  <c r="AA84" i="24" s="1"/>
  <c r="AA79" i="24"/>
  <c r="AC118" i="24"/>
  <c r="AD118" i="24" s="1"/>
  <c r="AE118" i="24" s="1"/>
  <c r="AF118" i="24" s="1"/>
  <c r="Z124" i="24"/>
  <c r="AB136" i="24"/>
  <c r="Z43" i="24"/>
  <c r="Y23" i="24"/>
  <c r="AA56" i="24"/>
  <c r="AA82" i="24"/>
  <c r="AC111" i="24"/>
  <c r="AD111" i="24" s="1"/>
  <c r="AA72" i="24"/>
  <c r="AB72" i="24" s="1"/>
  <c r="Z34" i="24"/>
  <c r="X86" i="24"/>
  <c r="Z60" i="24"/>
  <c r="AA60" i="24" s="1"/>
  <c r="X125" i="24"/>
  <c r="Y29" i="24"/>
  <c r="Y64" i="24"/>
  <c r="X68" i="24"/>
  <c r="AA62" i="24"/>
  <c r="Z63" i="24"/>
  <c r="AA63" i="24" s="1"/>
  <c r="Z46" i="24"/>
  <c r="Z44" i="24"/>
  <c r="AC76" i="24"/>
  <c r="AB16" i="24"/>
  <c r="AC16" i="24" s="1"/>
  <c r="AD16" i="24" s="1"/>
  <c r="M11" i="26"/>
  <c r="N11" i="26" s="1"/>
  <c r="H12" i="26" s="1"/>
  <c r="M12" i="26" s="1"/>
  <c r="N12" i="26" s="1"/>
  <c r="U10" i="26"/>
  <c r="W10" i="26"/>
  <c r="P11" i="26" s="1"/>
  <c r="Q11" i="26" s="1"/>
  <c r="R11" i="26"/>
  <c r="R12" i="26" s="1"/>
  <c r="O12" i="26" l="1"/>
  <c r="J12" i="26"/>
  <c r="H13" i="26"/>
  <c r="M13" i="26" s="1"/>
  <c r="N13" i="26" s="1"/>
  <c r="U12" i="26"/>
  <c r="R13" i="26"/>
  <c r="Z70" i="24"/>
  <c r="AA70" i="24" s="1"/>
  <c r="AC91" i="24"/>
  <c r="AD91" i="24" s="1"/>
  <c r="Z130" i="24"/>
  <c r="Y140" i="24"/>
  <c r="Z77" i="24"/>
  <c r="AA77" i="24" s="1"/>
  <c r="AB77" i="24" s="1"/>
  <c r="Y28" i="24"/>
  <c r="AC114" i="24"/>
  <c r="AD114" i="24" s="1"/>
  <c r="AE114" i="24" s="1"/>
  <c r="AF114" i="24" s="1"/>
  <c r="Z83" i="24"/>
  <c r="AA83" i="24" s="1"/>
  <c r="AB83" i="24" s="1"/>
  <c r="Z120" i="24"/>
  <c r="AA120" i="24" s="1"/>
  <c r="AA73" i="24"/>
  <c r="AB73" i="24" s="1"/>
  <c r="AA36" i="24"/>
  <c r="Y35" i="24"/>
  <c r="Z35" i="24" s="1"/>
  <c r="Y65" i="24"/>
  <c r="Z65" i="24" s="1"/>
  <c r="AA65" i="24" s="1"/>
  <c r="Y39" i="24"/>
  <c r="AA129" i="24"/>
  <c r="AB129" i="24" s="1"/>
  <c r="Z132" i="24"/>
  <c r="AA132" i="24" s="1"/>
  <c r="Z15" i="24"/>
  <c r="Y89" i="24"/>
  <c r="Z89" i="24" s="1"/>
  <c r="AC40" i="24"/>
  <c r="AD40" i="24" s="1"/>
  <c r="AC66" i="24"/>
  <c r="AD66" i="24" s="1"/>
  <c r="AE66" i="24" s="1"/>
  <c r="AF66" i="24" s="1"/>
  <c r="AA141" i="24"/>
  <c r="AB141" i="24" s="1"/>
  <c r="Z140" i="24"/>
  <c r="AB144" i="24"/>
  <c r="AC144" i="24" s="1"/>
  <c r="AD144" i="24" s="1"/>
  <c r="AE144" i="24" s="1"/>
  <c r="AF144" i="24" s="1"/>
  <c r="AC129" i="24"/>
  <c r="AD129" i="24" s="1"/>
  <c r="AE129" i="24" s="1"/>
  <c r="AF129" i="24" s="1"/>
  <c r="Y104" i="24"/>
  <c r="AB37" i="17"/>
  <c r="AB23" i="17"/>
  <c r="AB31" i="17"/>
  <c r="AF28" i="17"/>
  <c r="AG28" i="17" s="1"/>
  <c r="AC48" i="24"/>
  <c r="AD48" i="24" s="1"/>
  <c r="AB50" i="24"/>
  <c r="AC50" i="24" s="1"/>
  <c r="AC126" i="24"/>
  <c r="AD126" i="24" s="1"/>
  <c r="AE126" i="24" s="1"/>
  <c r="AF126" i="24" s="1"/>
  <c r="Y67" i="24"/>
  <c r="AC119" i="24"/>
  <c r="AD119" i="24" s="1"/>
  <c r="AE119" i="24" s="1"/>
  <c r="AF119" i="24" s="1"/>
  <c r="AA124" i="24"/>
  <c r="Y26" i="24"/>
  <c r="Z26" i="24" s="1"/>
  <c r="AA30" i="24"/>
  <c r="AB30" i="24" s="1"/>
  <c r="Y128" i="24"/>
  <c r="Z128" i="24" s="1"/>
  <c r="AA128" i="24" s="1"/>
  <c r="AC122" i="24"/>
  <c r="AD122" i="24" s="1"/>
  <c r="Y103" i="24"/>
  <c r="Z103" i="24" s="1"/>
  <c r="AC47" i="24"/>
  <c r="AD47" i="24" s="1"/>
  <c r="AE47" i="24" s="1"/>
  <c r="AF47" i="24" s="1"/>
  <c r="Y32" i="24"/>
  <c r="Y93" i="24"/>
  <c r="Y74" i="24"/>
  <c r="Z74" i="24" s="1"/>
  <c r="Y107" i="24"/>
  <c r="Z107" i="24" s="1"/>
  <c r="Z112" i="24"/>
  <c r="Z23" i="24"/>
  <c r="AA23" i="24" s="1"/>
  <c r="AA113" i="24"/>
  <c r="AB113" i="24" s="1"/>
  <c r="Z121" i="24"/>
  <c r="AA121" i="24" s="1"/>
  <c r="AA59" i="24"/>
  <c r="AB59" i="24" s="1"/>
  <c r="Z105" i="24"/>
  <c r="AA57" i="24"/>
  <c r="AB57" i="24" s="1"/>
  <c r="AC57" i="24" s="1"/>
  <c r="AA98" i="24"/>
  <c r="AB98" i="24" s="1"/>
  <c r="AC98" i="24" s="1"/>
  <c r="AB81" i="24"/>
  <c r="AC81" i="24" s="1"/>
  <c r="AD81" i="24" s="1"/>
  <c r="AC41" i="24"/>
  <c r="AD41" i="24" s="1"/>
  <c r="AE41" i="24" s="1"/>
  <c r="AF41" i="24" s="1"/>
  <c r="AA142" i="24"/>
  <c r="AB142" i="24" s="1"/>
  <c r="AC142" i="24" s="1"/>
  <c r="AD142" i="24" s="1"/>
  <c r="AE142" i="24" s="1"/>
  <c r="AF142" i="24" s="1"/>
  <c r="Y24" i="24"/>
  <c r="Z24" i="24" s="1"/>
  <c r="Y95" i="24"/>
  <c r="Z95" i="24" s="1"/>
  <c r="Y97" i="24"/>
  <c r="Z97" i="24" s="1"/>
  <c r="X22" i="24"/>
  <c r="Y108" i="24"/>
  <c r="Z108" i="24" s="1"/>
  <c r="AA108" i="24" s="1"/>
  <c r="AB29" i="17"/>
  <c r="AC29" i="17" s="1"/>
  <c r="Z32" i="17"/>
  <c r="AA32" i="17" s="1"/>
  <c r="Z34" i="17"/>
  <c r="AA34" i="17" s="1"/>
  <c r="AB17" i="17"/>
  <c r="AA38" i="17"/>
  <c r="Z20" i="17"/>
  <c r="AA20" i="17" s="1"/>
  <c r="AA30" i="17"/>
  <c r="AB30" i="17" s="1"/>
  <c r="Z39" i="17"/>
  <c r="AA39" i="17" s="1"/>
  <c r="AA25" i="17"/>
  <c r="AB25" i="17" s="1"/>
  <c r="AC25" i="17" s="1"/>
  <c r="AC27" i="17"/>
  <c r="AD27" i="17" s="1"/>
  <c r="AB18" i="17"/>
  <c r="AB33" i="17"/>
  <c r="AC33" i="17" s="1"/>
  <c r="Z35" i="17"/>
  <c r="AA35" i="17" s="1"/>
  <c r="Z22" i="17"/>
  <c r="Z14" i="17"/>
  <c r="AA14" i="17" s="1"/>
  <c r="AA24" i="17"/>
  <c r="AC21" i="17"/>
  <c r="AD21" i="17" s="1"/>
  <c r="AC36" i="17"/>
  <c r="AD36" i="17" s="1"/>
  <c r="Z16" i="17"/>
  <c r="AA16" i="17" s="1"/>
  <c r="AB38" i="17"/>
  <c r="AB15" i="17"/>
  <c r="AC15" i="17" s="1"/>
  <c r="AD15" i="17" s="1"/>
  <c r="AA26" i="17"/>
  <c r="AB26" i="17" s="1"/>
  <c r="AC37" i="17"/>
  <c r="AE19" i="17"/>
  <c r="AF19" i="17" s="1"/>
  <c r="AG19" i="17" s="1"/>
  <c r="AA145" i="24"/>
  <c r="AA143" i="24"/>
  <c r="AD58" i="24"/>
  <c r="AE58" i="24" s="1"/>
  <c r="AF58" i="24" s="1"/>
  <c r="AB137" i="24"/>
  <c r="AC137" i="24" s="1"/>
  <c r="AB84" i="24"/>
  <c r="AC84" i="24" s="1"/>
  <c r="AD84" i="24" s="1"/>
  <c r="AA134" i="24"/>
  <c r="AB134" i="24" s="1"/>
  <c r="AD49" i="24"/>
  <c r="AE49" i="24" s="1"/>
  <c r="AF49" i="24" s="1"/>
  <c r="AB63" i="24"/>
  <c r="AC63" i="24" s="1"/>
  <c r="AB79" i="24"/>
  <c r="AC79" i="24" s="1"/>
  <c r="Z101" i="24"/>
  <c r="AA101" i="24" s="1"/>
  <c r="AA42" i="24"/>
  <c r="AB42" i="24" s="1"/>
  <c r="AE91" i="24"/>
  <c r="AF91" i="24" s="1"/>
  <c r="AB116" i="24"/>
  <c r="AC116" i="24" s="1"/>
  <c r="Y125" i="24"/>
  <c r="AA45" i="24"/>
  <c r="AB45" i="24" s="1"/>
  <c r="AA43" i="24"/>
  <c r="AD135" i="24"/>
  <c r="AE135" i="24" s="1"/>
  <c r="AF135" i="24" s="1"/>
  <c r="AD54" i="24"/>
  <c r="AE54" i="24" s="1"/>
  <c r="AF54" i="24" s="1"/>
  <c r="AB70" i="24"/>
  <c r="AC70" i="24" s="1"/>
  <c r="AC110" i="24"/>
  <c r="AA55" i="24"/>
  <c r="AC87" i="24"/>
  <c r="AE127" i="24"/>
  <c r="AF127" i="24" s="1"/>
  <c r="Y117" i="24"/>
  <c r="Z117" i="24" s="1"/>
  <c r="AB94" i="24"/>
  <c r="AC69" i="24"/>
  <c r="AD69" i="24" s="1"/>
  <c r="AB51" i="24"/>
  <c r="AC51" i="24" s="1"/>
  <c r="AE102" i="24"/>
  <c r="AF102" i="24" s="1"/>
  <c r="AC72" i="24"/>
  <c r="AE111" i="24"/>
  <c r="AF111" i="24" s="1"/>
  <c r="AA130" i="24"/>
  <c r="AB130" i="24" s="1"/>
  <c r="AB60" i="24"/>
  <c r="AC60" i="24" s="1"/>
  <c r="AD60" i="24" s="1"/>
  <c r="AB25" i="24"/>
  <c r="AC25" i="24" s="1"/>
  <c r="AC133" i="24"/>
  <c r="AD133" i="24" s="1"/>
  <c r="AE133" i="24" s="1"/>
  <c r="AF133" i="24" s="1"/>
  <c r="AC38" i="24"/>
  <c r="AD38" i="24" s="1"/>
  <c r="AD115" i="24"/>
  <c r="AE115" i="24" s="1"/>
  <c r="AF115" i="24" s="1"/>
  <c r="AA75" i="24"/>
  <c r="AC37" i="24"/>
  <c r="AD37" i="24" s="1"/>
  <c r="AD76" i="24"/>
  <c r="AE76" i="24" s="1"/>
  <c r="AF76" i="24" s="1"/>
  <c r="Z78" i="24"/>
  <c r="AA78" i="24" s="1"/>
  <c r="Z71" i="24"/>
  <c r="AA71" i="24" s="1"/>
  <c r="AA61" i="24"/>
  <c r="AB61" i="24" s="1"/>
  <c r="AC61" i="24" s="1"/>
  <c r="AA34" i="24"/>
  <c r="AB34" i="24" s="1"/>
  <c r="AC34" i="24" s="1"/>
  <c r="AC73" i="24"/>
  <c r="AD73" i="24" s="1"/>
  <c r="AD100" i="24"/>
  <c r="AE100" i="24" s="1"/>
  <c r="AF100" i="24" s="1"/>
  <c r="AA53" i="24"/>
  <c r="AA96" i="24"/>
  <c r="AB96" i="24" s="1"/>
  <c r="AA85" i="24"/>
  <c r="AC136" i="24"/>
  <c r="AD136" i="24" s="1"/>
  <c r="AE136" i="24" s="1"/>
  <c r="AF136" i="24" s="1"/>
  <c r="AC80" i="24"/>
  <c r="AD80" i="24" s="1"/>
  <c r="AE80" i="24" s="1"/>
  <c r="AF80" i="24" s="1"/>
  <c r="AA31" i="24"/>
  <c r="Y86" i="24"/>
  <c r="Z86" i="24" s="1"/>
  <c r="Z64" i="24"/>
  <c r="Y68" i="24"/>
  <c r="Z29" i="24"/>
  <c r="AA88" i="24"/>
  <c r="AB88" i="24" s="1"/>
  <c r="AB56" i="24"/>
  <c r="AB82" i="24"/>
  <c r="AC82" i="24" s="1"/>
  <c r="AB62" i="24"/>
  <c r="AB92" i="24"/>
  <c r="AC92" i="24" s="1"/>
  <c r="Y131" i="24"/>
  <c r="Z131" i="24" s="1"/>
  <c r="AA109" i="24"/>
  <c r="AA46" i="24"/>
  <c r="AC27" i="24"/>
  <c r="AD27" i="24" s="1"/>
  <c r="AA44" i="24"/>
  <c r="AB44" i="24" s="1"/>
  <c r="AB106" i="24"/>
  <c r="AC106" i="24" s="1"/>
  <c r="AB138" i="24"/>
  <c r="AA90" i="24"/>
  <c r="AB90" i="24" s="1"/>
  <c r="AC90" i="24" s="1"/>
  <c r="AC52" i="24"/>
  <c r="AD52" i="24" s="1"/>
  <c r="AE16" i="24"/>
  <c r="AF16" i="24" s="1"/>
  <c r="J11" i="26"/>
  <c r="O11" i="26"/>
  <c r="U11" i="26"/>
  <c r="H14" i="26" l="1"/>
  <c r="M14" i="26" s="1"/>
  <c r="N14" i="26" s="1"/>
  <c r="J13" i="26"/>
  <c r="O13" i="26"/>
  <c r="R14" i="26"/>
  <c r="U13" i="26"/>
  <c r="Z28" i="24"/>
  <c r="AA28" i="24" s="1"/>
  <c r="AB28" i="24" s="1"/>
  <c r="AC77" i="24"/>
  <c r="AD77" i="24" s="1"/>
  <c r="AE77" i="24" s="1"/>
  <c r="AF77" i="24" s="1"/>
  <c r="AE40" i="24"/>
  <c r="AF40" i="24" s="1"/>
  <c r="AB36" i="24"/>
  <c r="AC36" i="24" s="1"/>
  <c r="AB65" i="24"/>
  <c r="AC65" i="24" s="1"/>
  <c r="AD65" i="24" s="1"/>
  <c r="AE65" i="24" s="1"/>
  <c r="AF65" i="24" s="1"/>
  <c r="Z39" i="24"/>
  <c r="AA39" i="24" s="1"/>
  <c r="AD70" i="24"/>
  <c r="AE70" i="24" s="1"/>
  <c r="AF70" i="24" s="1"/>
  <c r="AA15" i="24"/>
  <c r="AB15" i="24" s="1"/>
  <c r="AB132" i="24"/>
  <c r="AC132" i="24" s="1"/>
  <c r="AD132" i="24" s="1"/>
  <c r="AD82" i="24"/>
  <c r="AE82" i="24" s="1"/>
  <c r="AF82" i="24" s="1"/>
  <c r="AA89" i="24"/>
  <c r="AB89" i="24" s="1"/>
  <c r="AC89" i="24" s="1"/>
  <c r="AD89" i="24" s="1"/>
  <c r="AE89" i="24" s="1"/>
  <c r="AF89" i="24" s="1"/>
  <c r="AA35" i="24"/>
  <c r="AB35" i="24" s="1"/>
  <c r="AC35" i="24" s="1"/>
  <c r="AD35" i="24" s="1"/>
  <c r="AE35" i="24" s="1"/>
  <c r="AF35" i="24" s="1"/>
  <c r="AE73" i="24"/>
  <c r="AF73" i="24" s="1"/>
  <c r="AD50" i="24"/>
  <c r="AE50" i="24" s="1"/>
  <c r="AF50" i="24" s="1"/>
  <c r="Z104" i="24"/>
  <c r="AA140" i="24"/>
  <c r="AD137" i="24"/>
  <c r="AE137" i="24" s="1"/>
  <c r="AF137" i="24" s="1"/>
  <c r="AB23" i="24"/>
  <c r="AC23" i="24" s="1"/>
  <c r="AD23" i="24" s="1"/>
  <c r="AA74" i="24"/>
  <c r="AB74" i="24" s="1"/>
  <c r="AC141" i="24"/>
  <c r="AD141" i="24" s="1"/>
  <c r="AC23" i="17"/>
  <c r="AB16" i="17"/>
  <c r="AC16" i="17" s="1"/>
  <c r="AC26" i="17"/>
  <c r="AD26" i="17" s="1"/>
  <c r="AC31" i="17"/>
  <c r="AB121" i="24"/>
  <c r="AA107" i="24"/>
  <c r="AB107" i="24" s="1"/>
  <c r="AD63" i="24"/>
  <c r="AE63" i="24" s="1"/>
  <c r="AF63" i="24" s="1"/>
  <c r="AD57" i="24"/>
  <c r="AE57" i="24" s="1"/>
  <c r="AF57" i="24" s="1"/>
  <c r="AD92" i="24"/>
  <c r="AE92" i="24" s="1"/>
  <c r="AF92" i="24" s="1"/>
  <c r="AD34" i="24"/>
  <c r="AE34" i="24" s="1"/>
  <c r="AF34" i="24" s="1"/>
  <c r="AE38" i="24"/>
  <c r="AF38" i="24" s="1"/>
  <c r="AD116" i="24"/>
  <c r="AE116" i="24" s="1"/>
  <c r="AF116" i="24" s="1"/>
  <c r="AC134" i="24"/>
  <c r="AD134" i="24" s="1"/>
  <c r="AE134" i="24" s="1"/>
  <c r="AF134" i="24" s="1"/>
  <c r="AA26" i="24"/>
  <c r="AA112" i="24"/>
  <c r="AC30" i="24"/>
  <c r="AD30" i="24" s="1"/>
  <c r="AE30" i="24" s="1"/>
  <c r="AF30" i="24" s="1"/>
  <c r="Z67" i="24"/>
  <c r="AA67" i="24" s="1"/>
  <c r="AB67" i="24" s="1"/>
  <c r="AD106" i="24"/>
  <c r="AE106" i="24" s="1"/>
  <c r="AF106" i="24" s="1"/>
  <c r="Z125" i="24"/>
  <c r="AA125" i="24" s="1"/>
  <c r="AA105" i="24"/>
  <c r="AB105" i="24" s="1"/>
  <c r="AC105" i="24" s="1"/>
  <c r="AD105" i="24" s="1"/>
  <c r="Y22" i="24"/>
  <c r="AE122" i="24"/>
  <c r="AF122" i="24" s="1"/>
  <c r="AB124" i="24"/>
  <c r="AC124" i="24" s="1"/>
  <c r="AB108" i="24"/>
  <c r="AE60" i="24"/>
  <c r="AF60" i="24" s="1"/>
  <c r="AB26" i="24"/>
  <c r="AE84" i="24"/>
  <c r="AF84" i="24" s="1"/>
  <c r="AC108" i="24"/>
  <c r="AD108" i="24" s="1"/>
  <c r="AE108" i="24" s="1"/>
  <c r="AF108" i="24" s="1"/>
  <c r="AA97" i="24"/>
  <c r="AA95" i="24"/>
  <c r="AA24" i="24"/>
  <c r="AB24" i="24" s="1"/>
  <c r="Z93" i="24"/>
  <c r="Z32" i="24"/>
  <c r="AA103" i="24"/>
  <c r="AB128" i="24"/>
  <c r="AC128" i="24" s="1"/>
  <c r="AD128" i="24" s="1"/>
  <c r="AE128" i="24" s="1"/>
  <c r="AF128" i="24" s="1"/>
  <c r="AE48" i="24"/>
  <c r="AF48" i="24" s="1"/>
  <c r="O14" i="26"/>
  <c r="H15" i="26"/>
  <c r="J14" i="26"/>
  <c r="AD25" i="17"/>
  <c r="AE25" i="17" s="1"/>
  <c r="AB24" i="17"/>
  <c r="AC18" i="17"/>
  <c r="AB34" i="17"/>
  <c r="AC34" i="17" s="1"/>
  <c r="AD34" i="17" s="1"/>
  <c r="AC30" i="17"/>
  <c r="AD30" i="17" s="1"/>
  <c r="AC17" i="17"/>
  <c r="AA22" i="17"/>
  <c r="AD33" i="17"/>
  <c r="AB39" i="17"/>
  <c r="AB20" i="17"/>
  <c r="AC20" i="17" s="1"/>
  <c r="AD20" i="17" s="1"/>
  <c r="AE27" i="17"/>
  <c r="AF27" i="17" s="1"/>
  <c r="AG27" i="17" s="1"/>
  <c r="AB32" i="17"/>
  <c r="AD29" i="17"/>
  <c r="AE29" i="17" s="1"/>
  <c r="AE21" i="17"/>
  <c r="AF21" i="17" s="1"/>
  <c r="AG21" i="17" s="1"/>
  <c r="AB14" i="17"/>
  <c r="AC14" i="17" s="1"/>
  <c r="AB35" i="17"/>
  <c r="AD37" i="17"/>
  <c r="AE15" i="17"/>
  <c r="AF15" i="17" s="1"/>
  <c r="AG15" i="17" s="1"/>
  <c r="AE36" i="17"/>
  <c r="AF36" i="17" s="1"/>
  <c r="AG36" i="17" s="1"/>
  <c r="AC38" i="17"/>
  <c r="AB145" i="24"/>
  <c r="AB143" i="24"/>
  <c r="AC143" i="24" s="1"/>
  <c r="AC44" i="24"/>
  <c r="AD44" i="24" s="1"/>
  <c r="AC96" i="24"/>
  <c r="AD96" i="24" s="1"/>
  <c r="AE96" i="24" s="1"/>
  <c r="AF96" i="24" s="1"/>
  <c r="AB78" i="24"/>
  <c r="AC78" i="24" s="1"/>
  <c r="AD78" i="24" s="1"/>
  <c r="AC42" i="24"/>
  <c r="AD42" i="24" s="1"/>
  <c r="AE42" i="24" s="1"/>
  <c r="AF42" i="24" s="1"/>
  <c r="AA131" i="24"/>
  <c r="AB75" i="24"/>
  <c r="AC75" i="24" s="1"/>
  <c r="AB101" i="24"/>
  <c r="AD110" i="24"/>
  <c r="AE110" i="24" s="1"/>
  <c r="AF110" i="24" s="1"/>
  <c r="AB109" i="24"/>
  <c r="AC109" i="24" s="1"/>
  <c r="AC45" i="24"/>
  <c r="AD45" i="24" s="1"/>
  <c r="AC83" i="24"/>
  <c r="Z68" i="24"/>
  <c r="AA68" i="24" s="1"/>
  <c r="AD90" i="24"/>
  <c r="AE90" i="24" s="1"/>
  <c r="AF90" i="24" s="1"/>
  <c r="AB120" i="24"/>
  <c r="AC120" i="24" s="1"/>
  <c r="AD120" i="24" s="1"/>
  <c r="AE120" i="24" s="1"/>
  <c r="AF120" i="24" s="1"/>
  <c r="AC88" i="24"/>
  <c r="AD88" i="24" s="1"/>
  <c r="AE88" i="24" s="1"/>
  <c r="AF88" i="24" s="1"/>
  <c r="AB71" i="24"/>
  <c r="AC71" i="24" s="1"/>
  <c r="AD71" i="24" s="1"/>
  <c r="AE71" i="24" s="1"/>
  <c r="AF71" i="24" s="1"/>
  <c r="AE69" i="24"/>
  <c r="AF69" i="24" s="1"/>
  <c r="AD61" i="24"/>
  <c r="AE61" i="24" s="1"/>
  <c r="AF61" i="24" s="1"/>
  <c r="AB85" i="24"/>
  <c r="AC85" i="24" s="1"/>
  <c r="AC56" i="24"/>
  <c r="AD56" i="24" s="1"/>
  <c r="AE56" i="24" s="1"/>
  <c r="AF56" i="24" s="1"/>
  <c r="AD72" i="24"/>
  <c r="AE72" i="24" s="1"/>
  <c r="AF72" i="24" s="1"/>
  <c r="AC113" i="24"/>
  <c r="AD113" i="24" s="1"/>
  <c r="AB46" i="24"/>
  <c r="AC46" i="24" s="1"/>
  <c r="AC59" i="24"/>
  <c r="AB43" i="24"/>
  <c r="AE81" i="24"/>
  <c r="AF81" i="24" s="1"/>
  <c r="AD98" i="24"/>
  <c r="AE98" i="24" s="1"/>
  <c r="AF98" i="24" s="1"/>
  <c r="AE52" i="24"/>
  <c r="AF52" i="24" s="1"/>
  <c r="AA29" i="24"/>
  <c r="AB29" i="24" s="1"/>
  <c r="AE37" i="24"/>
  <c r="AF37" i="24" s="1"/>
  <c r="AD25" i="24"/>
  <c r="AE25" i="24" s="1"/>
  <c r="AF25" i="24" s="1"/>
  <c r="AC94" i="24"/>
  <c r="AD94" i="24" s="1"/>
  <c r="AE94" i="24" s="1"/>
  <c r="AF94" i="24" s="1"/>
  <c r="AA117" i="24"/>
  <c r="AB117" i="24" s="1"/>
  <c r="AA64" i="24"/>
  <c r="AB64" i="24" s="1"/>
  <c r="AC130" i="24"/>
  <c r="AD130" i="24" s="1"/>
  <c r="AB53" i="24"/>
  <c r="AC53" i="24" s="1"/>
  <c r="AD79" i="24"/>
  <c r="AE79" i="24" s="1"/>
  <c r="AF79" i="24" s="1"/>
  <c r="AE27" i="24"/>
  <c r="AF27" i="24" s="1"/>
  <c r="AC138" i="24"/>
  <c r="AD138" i="24" s="1"/>
  <c r="AE138" i="24" s="1"/>
  <c r="AF138" i="24" s="1"/>
  <c r="AA86" i="24"/>
  <c r="AB86" i="24" s="1"/>
  <c r="AB31" i="24"/>
  <c r="AD87" i="24"/>
  <c r="AE87" i="24" s="1"/>
  <c r="AF87" i="24" s="1"/>
  <c r="AD51" i="24"/>
  <c r="AE51" i="24" s="1"/>
  <c r="AF51" i="24" s="1"/>
  <c r="AB55" i="24"/>
  <c r="AC55" i="24" s="1"/>
  <c r="AC62" i="24"/>
  <c r="W11" i="26"/>
  <c r="P12" i="26" s="1"/>
  <c r="Q12" i="26" s="1"/>
  <c r="W12" i="26" s="1"/>
  <c r="P13" i="26" s="1"/>
  <c r="Q13" i="26" s="1"/>
  <c r="W13" i="26" l="1"/>
  <c r="P14" i="26" s="1"/>
  <c r="Q14" i="26" s="1"/>
  <c r="W14" i="26" s="1"/>
  <c r="P15" i="26" s="1"/>
  <c r="Q15" i="26" s="1"/>
  <c r="U14" i="26"/>
  <c r="R15" i="26"/>
  <c r="AC26" i="24"/>
  <c r="AD26" i="24" s="1"/>
  <c r="AE26" i="24" s="1"/>
  <c r="AF26" i="24" s="1"/>
  <c r="AD36" i="24"/>
  <c r="AE36" i="24" s="1"/>
  <c r="AF36" i="24" s="1"/>
  <c r="AC28" i="24"/>
  <c r="AD28" i="24" s="1"/>
  <c r="AE141" i="24"/>
  <c r="AF141" i="24" s="1"/>
  <c r="AB39" i="24"/>
  <c r="AC39" i="24" s="1"/>
  <c r="AD39" i="24" s="1"/>
  <c r="AE23" i="24"/>
  <c r="AF23" i="24" s="1"/>
  <c r="AC15" i="24"/>
  <c r="AD15" i="24" s="1"/>
  <c r="AE15" i="24" s="1"/>
  <c r="AF15" i="24" s="1"/>
  <c r="AE132" i="24"/>
  <c r="AF132" i="24" s="1"/>
  <c r="AD143" i="24"/>
  <c r="AE143" i="24" s="1"/>
  <c r="AF143" i="24" s="1"/>
  <c r="AC107" i="24"/>
  <c r="AD107" i="24" s="1"/>
  <c r="AE107" i="24" s="1"/>
  <c r="AF107" i="24" s="1"/>
  <c r="AE113" i="24"/>
  <c r="AF113" i="24" s="1"/>
  <c r="AC24" i="24"/>
  <c r="AD24" i="24" s="1"/>
  <c r="AE24" i="24" s="1"/>
  <c r="AF24" i="24" s="1"/>
  <c r="AD109" i="24"/>
  <c r="AE109" i="24" s="1"/>
  <c r="AF109" i="24" s="1"/>
  <c r="AB125" i="24"/>
  <c r="AC125" i="24" s="1"/>
  <c r="AC74" i="24"/>
  <c r="AD74" i="24" s="1"/>
  <c r="AB140" i="24"/>
  <c r="AD75" i="24"/>
  <c r="AE75" i="24" s="1"/>
  <c r="AF75" i="24" s="1"/>
  <c r="AC121" i="24"/>
  <c r="AD121" i="24" s="1"/>
  <c r="AE121" i="24" s="1"/>
  <c r="AF121" i="24" s="1"/>
  <c r="AA104" i="24"/>
  <c r="AD16" i="17"/>
  <c r="AE16" i="17" s="1"/>
  <c r="AF16" i="17" s="1"/>
  <c r="AG16" i="17" s="1"/>
  <c r="AD31" i="17"/>
  <c r="AE31" i="17" s="1"/>
  <c r="AF31" i="17" s="1"/>
  <c r="AG31" i="17" s="1"/>
  <c r="AE20" i="17"/>
  <c r="AE37" i="17"/>
  <c r="AF37" i="17" s="1"/>
  <c r="AG37" i="17" s="1"/>
  <c r="AD23" i="17"/>
  <c r="AE23" i="17" s="1"/>
  <c r="AF23" i="17" s="1"/>
  <c r="AG23" i="17" s="1"/>
  <c r="AB95" i="24"/>
  <c r="AC95" i="24" s="1"/>
  <c r="AD95" i="24" s="1"/>
  <c r="AE95" i="24" s="1"/>
  <c r="AF95" i="24" s="1"/>
  <c r="AB131" i="24"/>
  <c r="AE130" i="24"/>
  <c r="AF130" i="24" s="1"/>
  <c r="AA32" i="24"/>
  <c r="Z22" i="24"/>
  <c r="AB97" i="24"/>
  <c r="AC97" i="24" s="1"/>
  <c r="AD97" i="24" s="1"/>
  <c r="AE97" i="24" s="1"/>
  <c r="AF97" i="24" s="1"/>
  <c r="AD53" i="24"/>
  <c r="AE53" i="24" s="1"/>
  <c r="AF53" i="24" s="1"/>
  <c r="AC86" i="24"/>
  <c r="AD86" i="24" s="1"/>
  <c r="AE86" i="24" s="1"/>
  <c r="AF86" i="24" s="1"/>
  <c r="AA93" i="24"/>
  <c r="AE105" i="24"/>
  <c r="AF105" i="24" s="1"/>
  <c r="AB112" i="24"/>
  <c r="AC112" i="24" s="1"/>
  <c r="AD112" i="24" s="1"/>
  <c r="AE112" i="24" s="1"/>
  <c r="AF112" i="24" s="1"/>
  <c r="AB103" i="24"/>
  <c r="AC103" i="24" s="1"/>
  <c r="AD103" i="24" s="1"/>
  <c r="AE103" i="24" s="1"/>
  <c r="AF103" i="24" s="1"/>
  <c r="AD62" i="24"/>
  <c r="AE62" i="24" s="1"/>
  <c r="AF62" i="24" s="1"/>
  <c r="AD124" i="24"/>
  <c r="AE124" i="24" s="1"/>
  <c r="AF124" i="24" s="1"/>
  <c r="AC67" i="24"/>
  <c r="AD67" i="24" s="1"/>
  <c r="M15" i="26"/>
  <c r="N15" i="26"/>
  <c r="AE34" i="17"/>
  <c r="AF34" i="17" s="1"/>
  <c r="AG34" i="17" s="1"/>
  <c r="AE30" i="17"/>
  <c r="AF30" i="17" s="1"/>
  <c r="AG30" i="17" s="1"/>
  <c r="AF20" i="17"/>
  <c r="AG20" i="17" s="1"/>
  <c r="AC32" i="17"/>
  <c r="AD32" i="17" s="1"/>
  <c r="AD38" i="17"/>
  <c r="AE38" i="17" s="1"/>
  <c r="AF38" i="17" s="1"/>
  <c r="AG38" i="17" s="1"/>
  <c r="AD17" i="17"/>
  <c r="AE17" i="17" s="1"/>
  <c r="AF17" i="17" s="1"/>
  <c r="AG17" i="17" s="1"/>
  <c r="AC24" i="17"/>
  <c r="AD24" i="17" s="1"/>
  <c r="AB22" i="17"/>
  <c r="AF25" i="17"/>
  <c r="AG25" i="17" s="1"/>
  <c r="AD18" i="17"/>
  <c r="AE18" i="17" s="1"/>
  <c r="AC39" i="17"/>
  <c r="AD39" i="17" s="1"/>
  <c r="AE39" i="17" s="1"/>
  <c r="AD14" i="17"/>
  <c r="AE14" i="17" s="1"/>
  <c r="AC35" i="17"/>
  <c r="AF29" i="17"/>
  <c r="AG29" i="17" s="1"/>
  <c r="AE26" i="17"/>
  <c r="AF26" i="17" s="1"/>
  <c r="AG26" i="17" s="1"/>
  <c r="AE33" i="17"/>
  <c r="AF33" i="17" s="1"/>
  <c r="AG33" i="17" s="1"/>
  <c r="AC145" i="24"/>
  <c r="AD145" i="24" s="1"/>
  <c r="AE145" i="24" s="1"/>
  <c r="AF145" i="24" s="1"/>
  <c r="AE44" i="24"/>
  <c r="AF44" i="24" s="1"/>
  <c r="AB68" i="24"/>
  <c r="AC68" i="24" s="1"/>
  <c r="AE45" i="24"/>
  <c r="AF45" i="24" s="1"/>
  <c r="AD85" i="24"/>
  <c r="AE85" i="24" s="1"/>
  <c r="AF85" i="24" s="1"/>
  <c r="AC101" i="24"/>
  <c r="AD101" i="24" s="1"/>
  <c r="AE101" i="24" s="1"/>
  <c r="AF101" i="24" s="1"/>
  <c r="AD55" i="24"/>
  <c r="AE55" i="24" s="1"/>
  <c r="AF55" i="24" s="1"/>
  <c r="AC31" i="24"/>
  <c r="AD31" i="24" s="1"/>
  <c r="AE31" i="24" s="1"/>
  <c r="AF31" i="24" s="1"/>
  <c r="AC117" i="24"/>
  <c r="AD117" i="24" s="1"/>
  <c r="AE117" i="24" s="1"/>
  <c r="AF117" i="24" s="1"/>
  <c r="AD46" i="24"/>
  <c r="AE46" i="24" s="1"/>
  <c r="AF46" i="24" s="1"/>
  <c r="AE78" i="24"/>
  <c r="AF78" i="24" s="1"/>
  <c r="AC43" i="24"/>
  <c r="AD43" i="24" s="1"/>
  <c r="AE43" i="24" s="1"/>
  <c r="AF43" i="24" s="1"/>
  <c r="AC64" i="24"/>
  <c r="AD64" i="24" s="1"/>
  <c r="AC29" i="24"/>
  <c r="AD29" i="24" s="1"/>
  <c r="AE29" i="24" s="1"/>
  <c r="AF29" i="24" s="1"/>
  <c r="AD59" i="24"/>
  <c r="AE59" i="24" s="1"/>
  <c r="AF59" i="24" s="1"/>
  <c r="AD83" i="24"/>
  <c r="AE83" i="24" s="1"/>
  <c r="AF83" i="24" s="1"/>
  <c r="R16" i="26" l="1"/>
  <c r="U15" i="26"/>
  <c r="W15" i="26" s="1"/>
  <c r="P16" i="26" s="1"/>
  <c r="Q16" i="26" s="1"/>
  <c r="AE39" i="24"/>
  <c r="AF39" i="24" s="1"/>
  <c r="AE28" i="24"/>
  <c r="AF28" i="24" s="1"/>
  <c r="AE74" i="24"/>
  <c r="AF74" i="24" s="1"/>
  <c r="AD140" i="24"/>
  <c r="AD125" i="24"/>
  <c r="AE125" i="24" s="1"/>
  <c r="AF125" i="24" s="1"/>
  <c r="AC131" i="24"/>
  <c r="AD131" i="24" s="1"/>
  <c r="AE131" i="24" s="1"/>
  <c r="AF131" i="24" s="1"/>
  <c r="AB104" i="24"/>
  <c r="AC104" i="24" s="1"/>
  <c r="AE140" i="24"/>
  <c r="AC140" i="24"/>
  <c r="AF140" i="24"/>
  <c r="AE32" i="17"/>
  <c r="AF32" i="17" s="1"/>
  <c r="AG32" i="17" s="1"/>
  <c r="AE35" i="17"/>
  <c r="AF35" i="17" s="1"/>
  <c r="AG35" i="17" s="1"/>
  <c r="AD35" i="17"/>
  <c r="AB93" i="24"/>
  <c r="AC93" i="24" s="1"/>
  <c r="AB32" i="24"/>
  <c r="AA22" i="24"/>
  <c r="AE67" i="24"/>
  <c r="AF67" i="24" s="1"/>
  <c r="H16" i="26"/>
  <c r="O15" i="26"/>
  <c r="J15" i="26"/>
  <c r="AF39" i="17"/>
  <c r="AG39" i="17" s="1"/>
  <c r="AC22" i="17"/>
  <c r="AF14" i="17"/>
  <c r="AG14" i="17" s="1"/>
  <c r="AF18" i="17"/>
  <c r="AG18" i="17" s="1"/>
  <c r="AE24" i="17"/>
  <c r="AF24" i="17" s="1"/>
  <c r="AG24" i="17" s="1"/>
  <c r="AE64" i="24"/>
  <c r="AF64" i="24" s="1"/>
  <c r="AD68" i="24"/>
  <c r="AE68" i="24" s="1"/>
  <c r="AF68" i="24" s="1"/>
  <c r="U16" i="26" l="1"/>
  <c r="W16" i="26" s="1"/>
  <c r="P17" i="26" s="1"/>
  <c r="Q17" i="26" s="1"/>
  <c r="R17" i="26"/>
  <c r="AD104" i="24"/>
  <c r="AE104" i="24" s="1"/>
  <c r="AF104" i="24" s="1"/>
  <c r="AD22" i="17"/>
  <c r="AD93" i="24"/>
  <c r="AE93" i="24" s="1"/>
  <c r="AF93" i="24" s="1"/>
  <c r="AB22" i="24"/>
  <c r="AC32" i="24"/>
  <c r="M16" i="26"/>
  <c r="N16" i="26" s="1"/>
  <c r="R18" i="26" l="1"/>
  <c r="U17" i="26"/>
  <c r="W17" i="26" s="1"/>
  <c r="P18" i="26" s="1"/>
  <c r="Q18" i="26" s="1"/>
  <c r="AE22" i="17"/>
  <c r="AD32" i="24"/>
  <c r="AC22" i="24"/>
  <c r="H17" i="26"/>
  <c r="J16" i="26"/>
  <c r="O16" i="26"/>
  <c r="U18" i="26" l="1"/>
  <c r="W18" i="26" s="1"/>
  <c r="P19" i="26" s="1"/>
  <c r="Q19" i="26" s="1"/>
  <c r="R19" i="26"/>
  <c r="AF22" i="17"/>
  <c r="AE32" i="24"/>
  <c r="AD22" i="24"/>
  <c r="M17" i="26"/>
  <c r="N17" i="26" s="1"/>
  <c r="R20" i="26" l="1"/>
  <c r="U19" i="26"/>
  <c r="W19" i="26" s="1"/>
  <c r="P20" i="26" s="1"/>
  <c r="Q20" i="26" s="1"/>
  <c r="AG22" i="17"/>
  <c r="AF32" i="24"/>
  <c r="AF22" i="24" s="1"/>
  <c r="AE22" i="24"/>
  <c r="J17" i="26"/>
  <c r="O17" i="26"/>
  <c r="H18" i="26"/>
  <c r="U20" i="26" l="1"/>
  <c r="W20" i="26" s="1"/>
  <c r="P21" i="26" s="1"/>
  <c r="Q21" i="26" s="1"/>
  <c r="R21" i="26"/>
  <c r="M18" i="26"/>
  <c r="N18" i="26" s="1"/>
  <c r="U21" i="26" l="1"/>
  <c r="W21" i="26" s="1"/>
  <c r="P22" i="26" s="1"/>
  <c r="Q22" i="26" s="1"/>
  <c r="R22" i="26"/>
  <c r="O18" i="26"/>
  <c r="H19" i="26"/>
  <c r="J18" i="26"/>
  <c r="U22" i="26" l="1"/>
  <c r="W22" i="26" s="1"/>
  <c r="P23" i="26" s="1"/>
  <c r="Q23" i="26" s="1"/>
  <c r="R23" i="26"/>
  <c r="M19" i="26"/>
  <c r="N19" i="26" s="1"/>
  <c r="U23" i="26" l="1"/>
  <c r="W23" i="26" s="1"/>
  <c r="P24" i="26" s="1"/>
  <c r="Q24" i="26" s="1"/>
  <c r="R24" i="26"/>
  <c r="H20" i="26"/>
  <c r="J19" i="26"/>
  <c r="O19" i="26"/>
  <c r="U24" i="26" l="1"/>
  <c r="W24" i="26" s="1"/>
  <c r="P25" i="26" s="1"/>
  <c r="Q25" i="26" s="1"/>
  <c r="R25" i="26"/>
  <c r="M20" i="26"/>
  <c r="N20" i="26" s="1"/>
  <c r="U25" i="26" l="1"/>
  <c r="W25" i="26" s="1"/>
  <c r="P26" i="26" s="1"/>
  <c r="Q26" i="26" s="1"/>
  <c r="R26" i="26"/>
  <c r="J20" i="26"/>
  <c r="O20" i="26"/>
  <c r="H21" i="26"/>
  <c r="U26" i="26" l="1"/>
  <c r="W26" i="26" s="1"/>
  <c r="P27" i="26" s="1"/>
  <c r="Q27" i="26" s="1"/>
  <c r="R27" i="26"/>
  <c r="M21" i="26"/>
  <c r="N21" i="26" s="1"/>
  <c r="R28" i="26" l="1"/>
  <c r="U27" i="26"/>
  <c r="W27" i="26" s="1"/>
  <c r="P28" i="26" s="1"/>
  <c r="Q28" i="26" s="1"/>
  <c r="J21" i="26"/>
  <c r="O21" i="26"/>
  <c r="H22" i="26"/>
  <c r="U28" i="26" l="1"/>
  <c r="W28" i="26" s="1"/>
  <c r="P29" i="26" s="1"/>
  <c r="Q29" i="26" s="1"/>
  <c r="R29" i="26"/>
  <c r="U29" i="26" s="1"/>
  <c r="M22" i="26"/>
  <c r="N22" i="26" s="1"/>
  <c r="W29" i="26" l="1"/>
  <c r="P30" i="26" s="1"/>
  <c r="Q30" i="26" s="1"/>
  <c r="O22" i="26"/>
  <c r="H23" i="26"/>
  <c r="J22" i="26"/>
  <c r="M23" i="26" l="1"/>
  <c r="N23" i="26"/>
  <c r="H24" i="26" l="1"/>
  <c r="J23" i="26"/>
  <c r="O23" i="26"/>
  <c r="M24" i="26" l="1"/>
  <c r="N24" i="26"/>
  <c r="J24" i="26" l="1"/>
  <c r="O24" i="26"/>
  <c r="H25" i="26"/>
  <c r="M25" i="26" l="1"/>
  <c r="N25" i="26" s="1"/>
  <c r="J25" i="26" l="1"/>
  <c r="O25" i="26"/>
  <c r="H26" i="26"/>
  <c r="M26" i="26" l="1"/>
  <c r="N26" i="26"/>
  <c r="O26" i="26" l="1"/>
  <c r="H27" i="26"/>
  <c r="J26" i="26"/>
  <c r="M27" i="26" l="1"/>
  <c r="N27" i="26"/>
  <c r="H28" i="26" l="1"/>
  <c r="J27" i="26"/>
  <c r="O27" i="26"/>
  <c r="M28" i="26" l="1"/>
  <c r="N28" i="26" s="1"/>
  <c r="J28" i="26" l="1"/>
  <c r="O28" i="26"/>
  <c r="H29" i="26"/>
  <c r="M29" i="26" l="1"/>
  <c r="N29" i="26" s="1"/>
  <c r="J29" i="26" l="1"/>
  <c r="O29" i="26"/>
  <c r="H30" i="26"/>
  <c r="K30" i="26" l="1"/>
  <c r="L30" i="26" s="1"/>
  <c r="M30" i="26" l="1"/>
  <c r="N30" i="26" s="1"/>
  <c r="O30" i="26" l="1"/>
  <c r="H31" i="26"/>
  <c r="J30" i="26"/>
  <c r="R30" i="26"/>
  <c r="U30" i="26" s="1"/>
  <c r="W30" i="26" s="1"/>
  <c r="P31" i="26" s="1"/>
  <c r="Q31" i="26" s="1"/>
  <c r="K31" i="26" l="1"/>
  <c r="L31" i="26" s="1"/>
  <c r="M31" i="26" s="1"/>
  <c r="N31" i="26" s="1"/>
  <c r="H32" i="26" l="1"/>
  <c r="J31" i="26"/>
  <c r="O31" i="26"/>
  <c r="R31" i="26"/>
  <c r="U31" i="26" s="1"/>
  <c r="W31" i="26" s="1"/>
  <c r="P32" i="26" s="1"/>
  <c r="Q32" i="26" s="1"/>
  <c r="K32" i="26" l="1"/>
  <c r="L32" i="26" s="1"/>
  <c r="M32" i="26" l="1"/>
  <c r="N32" i="26" s="1"/>
  <c r="J32" i="26" l="1"/>
  <c r="O32" i="26"/>
  <c r="H33" i="26"/>
  <c r="R32" i="26"/>
  <c r="U32" i="26" l="1"/>
  <c r="R33" i="26"/>
  <c r="M33" i="26"/>
  <c r="N33" i="26" s="1"/>
  <c r="W32" i="26" l="1"/>
  <c r="P33" i="26" s="1"/>
  <c r="Q33" i="26" s="1"/>
  <c r="Y13" i="17"/>
  <c r="J33" i="26"/>
  <c r="O33" i="26"/>
  <c r="H34" i="26"/>
  <c r="U33" i="26"/>
  <c r="Z13" i="17" s="1"/>
  <c r="Z12" i="17" s="1"/>
  <c r="Z11" i="17" s="1"/>
  <c r="R34" i="26"/>
  <c r="W33" i="26"/>
  <c r="P34" i="26" s="1"/>
  <c r="Q34" i="26" s="1"/>
  <c r="Y12" i="17" l="1"/>
  <c r="Y11" i="17" s="1"/>
  <c r="M34" i="26"/>
  <c r="N34" i="26" s="1"/>
  <c r="U34" i="26"/>
  <c r="AA13" i="17" s="1"/>
  <c r="AA12" i="17" s="1"/>
  <c r="AA11" i="17" s="1"/>
  <c r="R35" i="26"/>
  <c r="W34" i="26" l="1"/>
  <c r="P35" i="26" s="1"/>
  <c r="Q35" i="26" s="1"/>
  <c r="O34" i="26"/>
  <c r="H35" i="26"/>
  <c r="J34" i="26"/>
  <c r="U35" i="26"/>
  <c r="AB13" i="17" s="1"/>
  <c r="AB12" i="17" s="1"/>
  <c r="AB11" i="17" s="1"/>
  <c r="R36" i="26"/>
  <c r="W35" i="26" l="1"/>
  <c r="P36" i="26" s="1"/>
  <c r="Q36" i="26" s="1"/>
  <c r="M35" i="26"/>
  <c r="N35" i="26" s="1"/>
  <c r="U36" i="26"/>
  <c r="AC13" i="17" s="1"/>
  <c r="R37" i="26"/>
  <c r="AC12" i="17" l="1"/>
  <c r="AC11" i="17" s="1"/>
  <c r="W36" i="26"/>
  <c r="P37" i="26" s="1"/>
  <c r="Q37" i="26" s="1"/>
  <c r="H36" i="26"/>
  <c r="J35" i="26"/>
  <c r="O35" i="26"/>
  <c r="U37" i="26"/>
  <c r="AD13" i="17" s="1"/>
  <c r="AD12" i="17" s="1"/>
  <c r="AD11" i="17" s="1"/>
  <c r="R38" i="26"/>
  <c r="U38" i="26" s="1"/>
  <c r="AE13" i="17" s="1"/>
  <c r="AE12" i="17" s="1"/>
  <c r="AE11" i="17" s="1"/>
  <c r="W37" i="26"/>
  <c r="P38" i="26" s="1"/>
  <c r="Q38" i="26" s="1"/>
  <c r="W38" i="26" s="1"/>
  <c r="AJ13" i="17" l="1"/>
  <c r="AF13" i="17"/>
  <c r="M36" i="26"/>
  <c r="N36" i="26" s="1"/>
  <c r="AG13" i="17" l="1"/>
  <c r="AG12" i="17" s="1"/>
  <c r="AG11" i="17" s="1"/>
  <c r="AF12" i="17"/>
  <c r="AF11" i="17" s="1"/>
  <c r="AL13" i="17"/>
  <c r="AJ15" i="17"/>
  <c r="J36" i="26"/>
  <c r="O36" i="26"/>
  <c r="H37" i="26"/>
  <c r="M37" i="26" l="1"/>
  <c r="N37" i="26" s="1"/>
  <c r="J37" i="26" l="1"/>
  <c r="O37" i="26"/>
  <c r="H38" i="26"/>
  <c r="M38" i="26" l="1"/>
  <c r="N38" i="26"/>
  <c r="W41" i="26"/>
  <c r="U41" i="26"/>
  <c r="AD13" i="26" s="1"/>
  <c r="AD14" i="26" s="1"/>
  <c r="AD15" i="26" s="1"/>
  <c r="O38" i="26" l="1"/>
  <c r="J38" i="26"/>
  <c r="D75" i="25" l="1"/>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S14" i="24"/>
  <c r="T14" i="24" s="1"/>
  <c r="U14" i="24" l="1"/>
  <c r="P22" i="24"/>
  <c r="W14" i="24" l="1"/>
  <c r="V14" i="24"/>
  <c r="P13" i="24"/>
  <c r="X14" i="24" l="1"/>
  <c r="X13" i="24" s="1"/>
  <c r="Q12" i="17"/>
  <c r="Q11" i="17" s="1"/>
  <c r="Y14" i="24" l="1"/>
  <c r="Y13" i="24" s="1"/>
  <c r="T25" i="21"/>
  <c r="U158" i="23"/>
  <c r="U157" i="23"/>
  <c r="U156" i="23"/>
  <c r="U155" i="23"/>
  <c r="U154" i="23"/>
  <c r="U153" i="23"/>
  <c r="U152" i="23"/>
  <c r="U151" i="23"/>
  <c r="U150" i="23"/>
  <c r="U149" i="23"/>
  <c r="U148" i="23"/>
  <c r="U147" i="23"/>
  <c r="U146" i="23"/>
  <c r="U145" i="23"/>
  <c r="O144" i="23"/>
  <c r="U144" i="23" s="1"/>
  <c r="U143" i="23"/>
  <c r="U142" i="23"/>
  <c r="U141" i="23"/>
  <c r="U140" i="23"/>
  <c r="U139" i="23"/>
  <c r="U138" i="23"/>
  <c r="U137" i="23"/>
  <c r="U136" i="23"/>
  <c r="U135" i="23"/>
  <c r="U134" i="23"/>
  <c r="U133" i="23"/>
  <c r="U132" i="23"/>
  <c r="U131" i="23"/>
  <c r="U130" i="23"/>
  <c r="U129" i="23"/>
  <c r="U128" i="23"/>
  <c r="U127" i="23"/>
  <c r="U126" i="23"/>
  <c r="U125" i="23"/>
  <c r="U124" i="23"/>
  <c r="U123" i="23"/>
  <c r="U122" i="23"/>
  <c r="U121" i="23"/>
  <c r="U120" i="23"/>
  <c r="U119" i="23"/>
  <c r="U118" i="23"/>
  <c r="U117" i="23"/>
  <c r="U116" i="23"/>
  <c r="U115" i="23"/>
  <c r="U114" i="23"/>
  <c r="U113" i="23"/>
  <c r="U112" i="23"/>
  <c r="U111" i="23"/>
  <c r="U110" i="23"/>
  <c r="U109" i="23"/>
  <c r="U108" i="23"/>
  <c r="U107" i="23"/>
  <c r="U106" i="23"/>
  <c r="U105" i="23"/>
  <c r="U104" i="23"/>
  <c r="U103" i="23"/>
  <c r="U102" i="23"/>
  <c r="U101" i="23"/>
  <c r="U100" i="23"/>
  <c r="U99" i="23"/>
  <c r="U98" i="23"/>
  <c r="U97" i="23"/>
  <c r="U96" i="23"/>
  <c r="U95" i="23"/>
  <c r="U94" i="23"/>
  <c r="U93" i="23"/>
  <c r="U92" i="23"/>
  <c r="U91" i="23"/>
  <c r="U90" i="23"/>
  <c r="U89" i="23"/>
  <c r="U88" i="23"/>
  <c r="U87" i="23"/>
  <c r="U86" i="23"/>
  <c r="U85" i="23"/>
  <c r="U84" i="23"/>
  <c r="U83" i="23"/>
  <c r="U82" i="23"/>
  <c r="U81" i="23"/>
  <c r="U80" i="23"/>
  <c r="U79" i="23"/>
  <c r="U78" i="23"/>
  <c r="U77" i="23"/>
  <c r="U76" i="23"/>
  <c r="U75" i="23"/>
  <c r="U74" i="23"/>
  <c r="U73" i="23"/>
  <c r="U72" i="23"/>
  <c r="U71" i="23"/>
  <c r="U70" i="23"/>
  <c r="U69" i="23"/>
  <c r="U68" i="23"/>
  <c r="U67" i="23"/>
  <c r="U66" i="23"/>
  <c r="U65" i="23"/>
  <c r="U64" i="23"/>
  <c r="U63" i="23"/>
  <c r="U62" i="23"/>
  <c r="U61" i="23"/>
  <c r="U60" i="23"/>
  <c r="U59" i="23"/>
  <c r="U58" i="23"/>
  <c r="U57" i="23"/>
  <c r="U56" i="23"/>
  <c r="U55" i="23"/>
  <c r="U54" i="23"/>
  <c r="U53" i="23"/>
  <c r="U52" i="23"/>
  <c r="U51" i="23"/>
  <c r="U50" i="23"/>
  <c r="U49" i="23"/>
  <c r="U48" i="23"/>
  <c r="U47" i="23"/>
  <c r="U46" i="23"/>
  <c r="U45" i="23"/>
  <c r="U44" i="23"/>
  <c r="U43" i="23"/>
  <c r="U42" i="23"/>
  <c r="U41" i="23"/>
  <c r="U40" i="23"/>
  <c r="U39" i="23"/>
  <c r="U38" i="23"/>
  <c r="U37" i="23"/>
  <c r="U36" i="23"/>
  <c r="U35" i="23"/>
  <c r="U34" i="23"/>
  <c r="U33" i="23"/>
  <c r="U32" i="23"/>
  <c r="U31" i="23"/>
  <c r="U30" i="23"/>
  <c r="U29" i="23"/>
  <c r="U28" i="23"/>
  <c r="U27" i="23"/>
  <c r="U26" i="23"/>
  <c r="U25" i="23"/>
  <c r="O24" i="23"/>
  <c r="U24" i="23" s="1"/>
  <c r="U23" i="23"/>
  <c r="U22" i="23"/>
  <c r="U21" i="23"/>
  <c r="U20" i="23"/>
  <c r="U19" i="23"/>
  <c r="U18" i="23"/>
  <c r="U17" i="23"/>
  <c r="U16" i="23"/>
  <c r="U15" i="23"/>
  <c r="O14" i="23"/>
  <c r="U14" i="23" s="1"/>
  <c r="U13" i="23"/>
  <c r="U12" i="23"/>
  <c r="U117" i="22"/>
  <c r="U116" i="22"/>
  <c r="U115" i="22"/>
  <c r="U114" i="22"/>
  <c r="U113" i="22"/>
  <c r="U112" i="22"/>
  <c r="U111" i="22"/>
  <c r="U110" i="22"/>
  <c r="U109" i="22"/>
  <c r="U108" i="22"/>
  <c r="U107" i="22"/>
  <c r="U106" i="22"/>
  <c r="U105" i="22"/>
  <c r="O104" i="22"/>
  <c r="U104" i="22" s="1"/>
  <c r="U103" i="22"/>
  <c r="U102" i="22"/>
  <c r="U101" i="22"/>
  <c r="U100" i="22"/>
  <c r="U99" i="22"/>
  <c r="U98" i="22"/>
  <c r="U97" i="22"/>
  <c r="U96" i="22"/>
  <c r="U95" i="22"/>
  <c r="U94" i="22"/>
  <c r="U93" i="22"/>
  <c r="U92" i="22"/>
  <c r="U91" i="22"/>
  <c r="U90" i="22"/>
  <c r="U89" i="22"/>
  <c r="U88" i="22"/>
  <c r="U87" i="22"/>
  <c r="U86" i="22"/>
  <c r="U85" i="22"/>
  <c r="U84" i="22"/>
  <c r="U83" i="22"/>
  <c r="U82" i="22"/>
  <c r="U81" i="22"/>
  <c r="U80" i="22"/>
  <c r="U79" i="22"/>
  <c r="U78" i="22"/>
  <c r="U77" i="22"/>
  <c r="U76" i="22"/>
  <c r="U75" i="22"/>
  <c r="U74" i="22"/>
  <c r="U73" i="22"/>
  <c r="U72" i="22"/>
  <c r="U71" i="22"/>
  <c r="U70" i="22"/>
  <c r="U69" i="22"/>
  <c r="U68" i="22"/>
  <c r="U67" i="22"/>
  <c r="U66" i="22"/>
  <c r="U65" i="22"/>
  <c r="U64" i="22"/>
  <c r="U63" i="22"/>
  <c r="U62" i="22"/>
  <c r="U61" i="22"/>
  <c r="U60" i="22"/>
  <c r="U59" i="22"/>
  <c r="U58" i="22"/>
  <c r="U57" i="22"/>
  <c r="U56" i="22"/>
  <c r="U55" i="22"/>
  <c r="U54" i="22"/>
  <c r="U53" i="22"/>
  <c r="U52" i="22"/>
  <c r="U51" i="22"/>
  <c r="U50" i="22"/>
  <c r="U49" i="22"/>
  <c r="U48" i="22"/>
  <c r="U47" i="22"/>
  <c r="U46" i="22"/>
  <c r="U45" i="22"/>
  <c r="U44" i="22"/>
  <c r="U43" i="22"/>
  <c r="U42" i="22"/>
  <c r="U41" i="22"/>
  <c r="U40" i="22"/>
  <c r="U39" i="22"/>
  <c r="U38" i="22"/>
  <c r="U37" i="22"/>
  <c r="U36" i="22"/>
  <c r="U35" i="22"/>
  <c r="U34" i="22"/>
  <c r="U33" i="22"/>
  <c r="U32" i="22"/>
  <c r="U31" i="22"/>
  <c r="U30" i="22"/>
  <c r="U29" i="22"/>
  <c r="U28" i="22"/>
  <c r="U27" i="22"/>
  <c r="U26" i="22"/>
  <c r="U25" i="22"/>
  <c r="U24" i="22"/>
  <c r="U23" i="22"/>
  <c r="U22" i="22"/>
  <c r="U21" i="22"/>
  <c r="O20" i="22"/>
  <c r="U20" i="22" s="1"/>
  <c r="U19" i="22"/>
  <c r="U18" i="22"/>
  <c r="U17" i="22"/>
  <c r="U16" i="22"/>
  <c r="U15" i="22"/>
  <c r="U14" i="22"/>
  <c r="U13" i="22"/>
  <c r="U12" i="22"/>
  <c r="U18" i="21"/>
  <c r="O14" i="21"/>
  <c r="U14" i="21" s="1"/>
  <c r="U229" i="21"/>
  <c r="U230" i="21"/>
  <c r="U231" i="21"/>
  <c r="U232" i="21"/>
  <c r="U233" i="21"/>
  <c r="U234" i="21"/>
  <c r="U235" i="21"/>
  <c r="O226" i="21"/>
  <c r="U226" i="21" s="1"/>
  <c r="O24" i="21"/>
  <c r="O11" i="21" s="1"/>
  <c r="O4" i="21" s="1"/>
  <c r="U244" i="21"/>
  <c r="U243" i="21"/>
  <c r="U242" i="21"/>
  <c r="U241" i="21"/>
  <c r="U240" i="21"/>
  <c r="U239" i="21"/>
  <c r="U238" i="21"/>
  <c r="U237" i="21"/>
  <c r="U236" i="21"/>
  <c r="U228" i="21"/>
  <c r="U227" i="21"/>
  <c r="U225" i="21"/>
  <c r="U224" i="21"/>
  <c r="U223" i="21"/>
  <c r="U222" i="21"/>
  <c r="U221" i="21"/>
  <c r="U220" i="21"/>
  <c r="U219" i="21"/>
  <c r="U218" i="21"/>
  <c r="U217" i="21"/>
  <c r="U216" i="21"/>
  <c r="U215" i="21"/>
  <c r="U214" i="21"/>
  <c r="U213" i="21"/>
  <c r="U212" i="21"/>
  <c r="U211" i="21"/>
  <c r="U210" i="21"/>
  <c r="U209" i="21"/>
  <c r="U208" i="21"/>
  <c r="U207" i="21"/>
  <c r="U206" i="21"/>
  <c r="U205" i="21"/>
  <c r="U204" i="21"/>
  <c r="U203" i="21"/>
  <c r="U202" i="21"/>
  <c r="U201" i="21"/>
  <c r="U200" i="21"/>
  <c r="U199" i="21"/>
  <c r="U198" i="21"/>
  <c r="U197" i="21"/>
  <c r="U196" i="21"/>
  <c r="U195" i="21"/>
  <c r="U194" i="21"/>
  <c r="U193" i="21"/>
  <c r="U192" i="21"/>
  <c r="U191" i="21"/>
  <c r="U190" i="21"/>
  <c r="U189" i="21"/>
  <c r="U188" i="21"/>
  <c r="U187" i="21"/>
  <c r="U186" i="21"/>
  <c r="U185" i="21"/>
  <c r="U184" i="21"/>
  <c r="U183" i="21"/>
  <c r="U182" i="21"/>
  <c r="U181" i="21"/>
  <c r="U180" i="21"/>
  <c r="U179" i="21"/>
  <c r="U178" i="21"/>
  <c r="U177" i="21"/>
  <c r="U176" i="21"/>
  <c r="U175" i="21"/>
  <c r="U174" i="21"/>
  <c r="U173" i="21"/>
  <c r="U172" i="21"/>
  <c r="U171" i="21"/>
  <c r="U170" i="21"/>
  <c r="U169" i="21"/>
  <c r="U168" i="21"/>
  <c r="U167" i="21"/>
  <c r="U166" i="21"/>
  <c r="U165" i="21"/>
  <c r="U164" i="21"/>
  <c r="U163" i="21"/>
  <c r="U162" i="21"/>
  <c r="U161" i="21"/>
  <c r="U160" i="21"/>
  <c r="U159" i="21"/>
  <c r="U158" i="21"/>
  <c r="U157" i="21"/>
  <c r="U156" i="21"/>
  <c r="U155" i="21"/>
  <c r="U154" i="21"/>
  <c r="U153" i="21"/>
  <c r="U152" i="21"/>
  <c r="U151" i="21"/>
  <c r="U150" i="21"/>
  <c r="U149" i="21"/>
  <c r="U148" i="21"/>
  <c r="U147" i="21"/>
  <c r="U146" i="21"/>
  <c r="U145" i="21"/>
  <c r="U144" i="21"/>
  <c r="U143" i="21"/>
  <c r="U142" i="21"/>
  <c r="U141" i="21"/>
  <c r="U140" i="21"/>
  <c r="U139" i="21"/>
  <c r="U138" i="21"/>
  <c r="U137" i="21"/>
  <c r="U136" i="21"/>
  <c r="U135" i="21"/>
  <c r="U134" i="21"/>
  <c r="U133" i="21"/>
  <c r="U132" i="21"/>
  <c r="U131" i="21"/>
  <c r="U130" i="21"/>
  <c r="U129" i="21"/>
  <c r="U128" i="21"/>
  <c r="U127" i="21"/>
  <c r="U126" i="21"/>
  <c r="U125" i="21"/>
  <c r="U124" i="21"/>
  <c r="U123" i="21"/>
  <c r="U122" i="21"/>
  <c r="U121" i="21"/>
  <c r="U120" i="21"/>
  <c r="U119" i="21"/>
  <c r="U118" i="21"/>
  <c r="U117" i="21"/>
  <c r="U116" i="21"/>
  <c r="U115" i="21"/>
  <c r="U114" i="21"/>
  <c r="U113" i="21"/>
  <c r="U112" i="21"/>
  <c r="U111" i="21"/>
  <c r="U110" i="21"/>
  <c r="U109" i="21"/>
  <c r="U108" i="21"/>
  <c r="U107" i="21"/>
  <c r="U106" i="21"/>
  <c r="U105" i="21"/>
  <c r="U104" i="21"/>
  <c r="U103" i="21"/>
  <c r="U102" i="21"/>
  <c r="U101" i="21"/>
  <c r="U100" i="21"/>
  <c r="U99" i="21"/>
  <c r="U98" i="21"/>
  <c r="U97" i="21"/>
  <c r="U96" i="21"/>
  <c r="U95" i="21"/>
  <c r="U94" i="21"/>
  <c r="U93" i="21"/>
  <c r="U92" i="21"/>
  <c r="U91" i="21"/>
  <c r="U90" i="21"/>
  <c r="U89" i="21"/>
  <c r="U88" i="21"/>
  <c r="U87" i="21"/>
  <c r="U86" i="21"/>
  <c r="U85" i="21"/>
  <c r="U84" i="21"/>
  <c r="U83" i="21"/>
  <c r="U82" i="21"/>
  <c r="U81" i="21"/>
  <c r="U80" i="21"/>
  <c r="U79" i="21"/>
  <c r="U78" i="21"/>
  <c r="U77" i="21"/>
  <c r="U76" i="21"/>
  <c r="U75" i="21"/>
  <c r="U74" i="21"/>
  <c r="U73" i="21"/>
  <c r="U72" i="21"/>
  <c r="U71" i="21"/>
  <c r="U70" i="21"/>
  <c r="U69" i="21"/>
  <c r="U68" i="21"/>
  <c r="U67" i="21"/>
  <c r="U66" i="21"/>
  <c r="U65" i="21"/>
  <c r="U64" i="21"/>
  <c r="U63" i="21"/>
  <c r="U62" i="21"/>
  <c r="U61" i="21"/>
  <c r="U60" i="21"/>
  <c r="U59" i="21"/>
  <c r="U58" i="21"/>
  <c r="U57" i="21"/>
  <c r="U56" i="21"/>
  <c r="U55" i="21"/>
  <c r="U54" i="21"/>
  <c r="U53" i="21"/>
  <c r="U52" i="21"/>
  <c r="U51" i="21"/>
  <c r="U50" i="21"/>
  <c r="U49" i="21"/>
  <c r="U48" i="21"/>
  <c r="U47" i="21"/>
  <c r="U46" i="21"/>
  <c r="U45" i="21"/>
  <c r="U44" i="21"/>
  <c r="U43" i="21"/>
  <c r="U42" i="21"/>
  <c r="U41" i="21"/>
  <c r="U40" i="21"/>
  <c r="U39" i="21"/>
  <c r="U38" i="21"/>
  <c r="U37" i="21"/>
  <c r="U36" i="21"/>
  <c r="U35" i="21"/>
  <c r="U34" i="21"/>
  <c r="U33" i="21"/>
  <c r="U32" i="21"/>
  <c r="U31" i="21"/>
  <c r="U30" i="21"/>
  <c r="U29" i="21"/>
  <c r="U28" i="21"/>
  <c r="U27" i="21"/>
  <c r="U26" i="21"/>
  <c r="U25" i="21"/>
  <c r="U23" i="21"/>
  <c r="U22" i="21"/>
  <c r="U21" i="21"/>
  <c r="U20" i="21"/>
  <c r="U19" i="21"/>
  <c r="U17" i="21"/>
  <c r="U16" i="21"/>
  <c r="U15" i="21"/>
  <c r="U13" i="21"/>
  <c r="U12" i="21"/>
  <c r="O251" i="16"/>
  <c r="O17" i="16"/>
  <c r="O13" i="16" s="1"/>
  <c r="O49" i="16"/>
  <c r="AN156" i="1"/>
  <c r="AN130" i="1"/>
  <c r="AN32" i="1"/>
  <c r="AN20" i="1"/>
  <c r="O11" i="22"/>
  <c r="O4" i="22" s="1"/>
  <c r="Z14" i="24" l="1"/>
  <c r="AA14" i="24" s="1"/>
  <c r="AA13" i="24" s="1"/>
  <c r="AN16" i="1"/>
  <c r="AN9" i="1" s="1"/>
  <c r="O11" i="23"/>
  <c r="U11" i="21"/>
  <c r="U11" i="22"/>
  <c r="P10" i="24"/>
  <c r="Z13" i="24" l="1"/>
  <c r="AB14" i="24"/>
  <c r="AB13" i="24" s="1"/>
  <c r="O4" i="23"/>
  <c r="U11" i="23"/>
  <c r="P4" i="24"/>
  <c r="AC14" i="24" l="1"/>
  <c r="AD14" i="24" s="1"/>
  <c r="AC13" i="24" l="1"/>
  <c r="AE14" i="24"/>
  <c r="AD13" i="24"/>
  <c r="AF14" i="24" l="1"/>
  <c r="AF13" i="24" s="1"/>
  <c r="AE13" i="24"/>
</calcChain>
</file>

<file path=xl/sharedStrings.xml><?xml version="1.0" encoding="utf-8"?>
<sst xmlns="http://schemas.openxmlformats.org/spreadsheetml/2006/main" count="5975" uniqueCount="890">
  <si>
    <t>No Urut</t>
  </si>
  <si>
    <t>Jenis Aset</t>
  </si>
  <si>
    <t>Jenis Barang/ Nama Barang</t>
  </si>
  <si>
    <t>Kode Barang</t>
  </si>
  <si>
    <t>Nomor Register</t>
  </si>
  <si>
    <t>Status Tanah</t>
  </si>
  <si>
    <t>Merk/Type</t>
  </si>
  <si>
    <t>Ukuran/CC</t>
  </si>
  <si>
    <t>Bahan</t>
  </si>
  <si>
    <t>Nomor</t>
  </si>
  <si>
    <t>Asal usul cara perolehan</t>
  </si>
  <si>
    <t>Hak</t>
  </si>
  <si>
    <t>Sertifikat</t>
  </si>
  <si>
    <t>Penggunaan</t>
  </si>
  <si>
    <t>Asal Usul</t>
  </si>
  <si>
    <t>Pabrik</t>
  </si>
  <si>
    <t>Rangka</t>
  </si>
  <si>
    <t>Mesin</t>
  </si>
  <si>
    <t>Polisi</t>
  </si>
  <si>
    <t>BPKB</t>
  </si>
  <si>
    <t>Tanggal</t>
  </si>
  <si>
    <t>ASET TETAP</t>
  </si>
  <si>
    <t>1.1</t>
  </si>
  <si>
    <t xml:space="preserve">Tanah </t>
  </si>
  <si>
    <t>1.1.1</t>
  </si>
  <si>
    <t>1.2</t>
  </si>
  <si>
    <t xml:space="preserve">Peralatan dan Mesin </t>
  </si>
  <si>
    <t>1.2.1</t>
  </si>
  <si>
    <t xml:space="preserve">Alat-Alat Berat </t>
  </si>
  <si>
    <t>1.2.2</t>
  </si>
  <si>
    <t xml:space="preserve">Alat-Alat Angkutan </t>
  </si>
  <si>
    <t>1.2.3</t>
  </si>
  <si>
    <t xml:space="preserve">Alat-Alat Bengkel </t>
  </si>
  <si>
    <t>1.2.4</t>
  </si>
  <si>
    <t xml:space="preserve">Alat-Alat Pertanian dan Peternakan </t>
  </si>
  <si>
    <t>1.2.5</t>
  </si>
  <si>
    <t xml:space="preserve">Alat-Alat Kantor dan Rumah Tangga </t>
  </si>
  <si>
    <t>1.2.6</t>
  </si>
  <si>
    <t xml:space="preserve">Alat-Alat Studio dan Komunikasi </t>
  </si>
  <si>
    <t>1.2.7</t>
  </si>
  <si>
    <t xml:space="preserve">Alat-Alat Ukur </t>
  </si>
  <si>
    <t>1.2.8</t>
  </si>
  <si>
    <t xml:space="preserve">Alat-Alat Kedokteran </t>
  </si>
  <si>
    <t>1.2.9</t>
  </si>
  <si>
    <t>Alat-Alat Laboratorium</t>
  </si>
  <si>
    <t>1.2.10</t>
  </si>
  <si>
    <t xml:space="preserve">Alat-Alat Keamanan </t>
  </si>
  <si>
    <t>1.3</t>
  </si>
  <si>
    <t xml:space="preserve">Gedung dan Bangunan </t>
  </si>
  <si>
    <t>1.3.1</t>
  </si>
  <si>
    <t>Bangunan Gedung</t>
  </si>
  <si>
    <t>1.3.2</t>
  </si>
  <si>
    <t xml:space="preserve">Bangunan Monumen </t>
  </si>
  <si>
    <t>1.4</t>
  </si>
  <si>
    <t xml:space="preserve">Jalan, Irigasi dan Jaringan </t>
  </si>
  <si>
    <t>1.4.1</t>
  </si>
  <si>
    <t xml:space="preserve">Jalan dan Jembatan </t>
  </si>
  <si>
    <t>1.4.2</t>
  </si>
  <si>
    <t>Bangunan Air (Irigasi)</t>
  </si>
  <si>
    <t>1.4.3</t>
  </si>
  <si>
    <t>Instalasi</t>
  </si>
  <si>
    <t>1.4.4</t>
  </si>
  <si>
    <t xml:space="preserve">Jaringan </t>
  </si>
  <si>
    <t>1.5</t>
  </si>
  <si>
    <t>Aset Tetap Lainnya</t>
  </si>
  <si>
    <t>1.5.1</t>
  </si>
  <si>
    <t>Buku dan Perpustakaan</t>
  </si>
  <si>
    <t>1.5.2</t>
  </si>
  <si>
    <t>Barang Bercorak Kesenian/Kebudayaan</t>
  </si>
  <si>
    <t>1.5.3</t>
  </si>
  <si>
    <t xml:space="preserve">Hewan/ Ternak dan Tumbuhan </t>
  </si>
  <si>
    <t>1.6</t>
  </si>
  <si>
    <t>Konstruksi Dalam Pengerjaan</t>
  </si>
  <si>
    <t>1.6.1</t>
  </si>
  <si>
    <t>Konstruksi Bangunan</t>
  </si>
  <si>
    <t>Luas Lantai (M2)</t>
  </si>
  <si>
    <t>Bertingkat Tidak</t>
  </si>
  <si>
    <t>Beton/Tidak</t>
  </si>
  <si>
    <t>Dokumen Gedung</t>
  </si>
  <si>
    <t>Nomor Kode Tanah</t>
  </si>
  <si>
    <t>Buku Perpustakaan</t>
  </si>
  <si>
    <t>Barang bercorak Kesesian/Kebudayaan</t>
  </si>
  <si>
    <t>Hewan/Ternak dan Tumbuhan</t>
  </si>
  <si>
    <t>Judul/Pencipta</t>
  </si>
  <si>
    <t>Spesifikasi</t>
  </si>
  <si>
    <t>Asal Daerah</t>
  </si>
  <si>
    <t>Pencipta</t>
  </si>
  <si>
    <t>Jenis</t>
  </si>
  <si>
    <t>Ukuran</t>
  </si>
  <si>
    <t>Bangunan (P, SP, D)</t>
  </si>
  <si>
    <t>Panjang (M2)</t>
  </si>
  <si>
    <t>Lebar (M)</t>
  </si>
  <si>
    <t>Luas (M2)</t>
  </si>
  <si>
    <t>Tahun Pengadaan</t>
  </si>
  <si>
    <t>Tahun Pembelian</t>
  </si>
  <si>
    <t>Letak/Lokasi Alamat</t>
  </si>
  <si>
    <t>Unit Pembantu</t>
  </si>
  <si>
    <t>Bidang</t>
  </si>
  <si>
    <t>Lokasi</t>
  </si>
  <si>
    <t>Alamat</t>
  </si>
  <si>
    <t>Jumlah</t>
  </si>
  <si>
    <t>Satuan</t>
  </si>
  <si>
    <t>Harga</t>
  </si>
  <si>
    <t>Harga Satuan</t>
  </si>
  <si>
    <t>Harga Perolehan</t>
  </si>
  <si>
    <t>Total Harga</t>
  </si>
  <si>
    <t>Ket</t>
  </si>
  <si>
    <t>Keterangan</t>
  </si>
  <si>
    <t>Kondisi Bangunan  (B, KB,RB)</t>
  </si>
  <si>
    <t>KERTAS KERJA PEMBANTU ASET</t>
  </si>
  <si>
    <t>TAHUN ANGGARAN</t>
  </si>
  <si>
    <t>Isi KIB A</t>
  </si>
  <si>
    <t>Isi KIB B</t>
  </si>
  <si>
    <t>Isi KIB C</t>
  </si>
  <si>
    <t>Isi KIB D</t>
  </si>
  <si>
    <t>Isi KIB E</t>
  </si>
  <si>
    <t>Isi KIB F</t>
  </si>
  <si>
    <t>Tgl, Bln, Thn Mulai</t>
  </si>
  <si>
    <t>A</t>
  </si>
  <si>
    <t>No</t>
  </si>
  <si>
    <t>Luas</t>
  </si>
  <si>
    <t>Letak/Alamat</t>
  </si>
  <si>
    <t>Harga(Ribuan Rp)</t>
  </si>
  <si>
    <t>Register</t>
  </si>
  <si>
    <t>B</t>
  </si>
  <si>
    <t>Harga (Rp)</t>
  </si>
  <si>
    <t>C</t>
  </si>
  <si>
    <t>Kondisi Bangunan (B, KB,RB)</t>
  </si>
  <si>
    <t>Asal usul</t>
  </si>
  <si>
    <t>D</t>
  </si>
  <si>
    <t>Konstruksi</t>
  </si>
  <si>
    <t>Letak/Lokasi</t>
  </si>
  <si>
    <t>Dokumen</t>
  </si>
  <si>
    <t>E</t>
  </si>
  <si>
    <t>Tahun Cetak/Pembelian</t>
  </si>
  <si>
    <t>F</t>
  </si>
  <si>
    <t>Asal usul pembiayaan</t>
  </si>
  <si>
    <t>Nilai Kontrak (Ribuan Rp)</t>
  </si>
  <si>
    <t>Bertingkat/Tidak</t>
  </si>
  <si>
    <t>Keterangan Mutasi</t>
  </si>
  <si>
    <t>Letak</t>
  </si>
  <si>
    <t>Dokumen Mutasi</t>
  </si>
  <si>
    <t>Tgl</t>
  </si>
  <si>
    <t>PENGURUS BARANG</t>
  </si>
  <si>
    <t>MENGETAHUI</t>
  </si>
  <si>
    <t>KABUPATEN KUANTAN SINGINGI</t>
  </si>
  <si>
    <t>APBD</t>
  </si>
  <si>
    <t>MEJA KABAG</t>
  </si>
  <si>
    <t>KURSI PUTAR</t>
  </si>
  <si>
    <t>PRINTER</t>
  </si>
  <si>
    <t>STABILIZER</t>
  </si>
  <si>
    <t>KIPAS ANGIN</t>
  </si>
  <si>
    <t>MEJA</t>
  </si>
  <si>
    <t>MONITOR</t>
  </si>
  <si>
    <t>CPU</t>
  </si>
  <si>
    <t>LEMARI</t>
  </si>
  <si>
    <t>LEMARI ARSIP</t>
  </si>
  <si>
    <t>MEJA TELEPHONE</t>
  </si>
  <si>
    <t>AC</t>
  </si>
  <si>
    <t>TEL FAX</t>
  </si>
  <si>
    <t>KURSI LIPAT</t>
  </si>
  <si>
    <t>MEJA KOMPUTER</t>
  </si>
  <si>
    <t>KURSI PLASTIK</t>
  </si>
  <si>
    <t>FILLING CABINET</t>
  </si>
  <si>
    <t>KURSI MURID</t>
  </si>
  <si>
    <t>LAP TOP</t>
  </si>
  <si>
    <t>KURSI KABAG</t>
  </si>
  <si>
    <t>MESIN FOTO COPY PRINTER</t>
  </si>
  <si>
    <t>LAYAR INFOCUS</t>
  </si>
  <si>
    <t>PROJECTOR LCD</t>
  </si>
  <si>
    <t>02.06.04.01.06.0001</t>
  </si>
  <si>
    <t>02.06.02.01.125.0001</t>
  </si>
  <si>
    <t>02.06.03.04.08.0001</t>
  </si>
  <si>
    <t>02.06.02.01.127.0001</t>
  </si>
  <si>
    <t>02.06.02.04.06.0001</t>
  </si>
  <si>
    <t>02.06.02.01.61.0001</t>
  </si>
  <si>
    <t>02.06.02.01.61.0000</t>
  </si>
  <si>
    <t>02.06.03.05.02.0000</t>
  </si>
  <si>
    <t>02.06.03.05.01.0000</t>
  </si>
  <si>
    <t>02.06.01.04.16.0001</t>
  </si>
  <si>
    <t>02.06.01.04.11.0001</t>
  </si>
  <si>
    <t>02.06.02.01.13.0001</t>
  </si>
  <si>
    <t>02.06.02.04.02.0001</t>
  </si>
  <si>
    <t>02.06.01.05.63.0001</t>
  </si>
  <si>
    <t>02.06.03.05.02.0001</t>
  </si>
  <si>
    <t>02.06.03.05.01.0001</t>
  </si>
  <si>
    <t>02.06.02.01.37.0001</t>
  </si>
  <si>
    <t>02.06.03.05.03.0001</t>
  </si>
  <si>
    <t>02.06.01.04.25.0001</t>
  </si>
  <si>
    <t>02.06.03.02.02.0001</t>
  </si>
  <si>
    <t>02.06.04.03.06.0001</t>
  </si>
  <si>
    <t>02.06.01.03.07.0001</t>
  </si>
  <si>
    <t>02.06.01.04.04.0001</t>
  </si>
  <si>
    <t>02.06.01.05.59.0001</t>
  </si>
  <si>
    <t>02.06.01.05.46.0001</t>
  </si>
  <si>
    <t>LOKAL</t>
  </si>
  <si>
    <t>FRONTLY</t>
  </si>
  <si>
    <t>EPSON</t>
  </si>
  <si>
    <t>KENIKA</t>
  </si>
  <si>
    <t>CMC</t>
  </si>
  <si>
    <t>GIC</t>
  </si>
  <si>
    <t>IBM</t>
  </si>
  <si>
    <t>LG</t>
  </si>
  <si>
    <t>PANASONIC</t>
  </si>
  <si>
    <t>CHITOSE</t>
  </si>
  <si>
    <t>COMPAQ</t>
  </si>
  <si>
    <t>NAPOLLY</t>
  </si>
  <si>
    <t>NAPOLLY TOP</t>
  </si>
  <si>
    <t>MUSTANG</t>
  </si>
  <si>
    <t>FURICHI</t>
  </si>
  <si>
    <t>KYOWA</t>
  </si>
  <si>
    <t>OBIZ</t>
  </si>
  <si>
    <t>TOSHIBA</t>
  </si>
  <si>
    <t>SAMSUNG</t>
  </si>
  <si>
    <t>QUARTZ</t>
  </si>
  <si>
    <t>ACER</t>
  </si>
  <si>
    <t>BIZ</t>
  </si>
  <si>
    <t>MITSUWA</t>
  </si>
  <si>
    <t>FUTURA</t>
  </si>
  <si>
    <t>BRITTE</t>
  </si>
  <si>
    <t>MASPION</t>
  </si>
  <si>
    <t>KAYU + KACA</t>
  </si>
  <si>
    <t>BESI + EBONIT</t>
  </si>
  <si>
    <t>EBONIT</t>
  </si>
  <si>
    <t>BESI PLAT</t>
  </si>
  <si>
    <t>BESI + PLASTIK</t>
  </si>
  <si>
    <t>KAYU</t>
  </si>
  <si>
    <t>SERBUK PRESS</t>
  </si>
  <si>
    <t>BESI + BUSA</t>
  </si>
  <si>
    <t>PLASTIK</t>
  </si>
  <si>
    <t>KAYU + TRIPLEK</t>
  </si>
  <si>
    <t>EBONIT KACA</t>
  </si>
  <si>
    <t>BESI</t>
  </si>
  <si>
    <t>SERBUK PRESS + KACA</t>
  </si>
  <si>
    <t>BESI + KAIN</t>
  </si>
  <si>
    <t>INFORMASI DAN KESBANG</t>
  </si>
  <si>
    <t>03.11.01.01.01.0001</t>
  </si>
  <si>
    <t>Bertingkat</t>
  </si>
  <si>
    <t>Beton</t>
  </si>
  <si>
    <t>JL. TUGU TIMUR NO.69</t>
  </si>
  <si>
    <t>01.01.11.04.01.0001</t>
  </si>
  <si>
    <t>N I H I L</t>
  </si>
  <si>
    <t>BADAN KESATUAN BANGSA POLITIK DAN PERLINDUNGAN MASYARAKAT</t>
  </si>
  <si>
    <t>AC Split 2 PK</t>
  </si>
  <si>
    <t>Filling Kabinet</t>
  </si>
  <si>
    <t>Handy Talky</t>
  </si>
  <si>
    <t>Meja Kerja</t>
  </si>
  <si>
    <t>Sofa</t>
  </si>
  <si>
    <t>Komputer</t>
  </si>
  <si>
    <t>Meja Komputer</t>
  </si>
  <si>
    <t>02.06.02.04.04</t>
  </si>
  <si>
    <t>02.06.01.04.04</t>
  </si>
  <si>
    <t>02.07.02.01.14</t>
  </si>
  <si>
    <t>02.06.04.01.08</t>
  </si>
  <si>
    <t>02.06.02.01.49</t>
  </si>
  <si>
    <t>02.06.03.02.01</t>
  </si>
  <si>
    <t>02.06.02.01.37</t>
  </si>
  <si>
    <t>Brother</t>
  </si>
  <si>
    <t>Lokal</t>
  </si>
  <si>
    <t>Olympic</t>
  </si>
  <si>
    <t>Acer</t>
  </si>
  <si>
    <t>2 PK</t>
  </si>
  <si>
    <t>Besar</t>
  </si>
  <si>
    <t>Kecil</t>
  </si>
  <si>
    <t>Besi</t>
  </si>
  <si>
    <t>Kayu</t>
  </si>
  <si>
    <t>Campuran</t>
  </si>
  <si>
    <t>707HABZ00365</t>
  </si>
  <si>
    <t>709HATH00945</t>
  </si>
  <si>
    <t>Almari arsip</t>
  </si>
  <si>
    <t>Filling kabinet</t>
  </si>
  <si>
    <t>Meja kerja kepala badan</t>
  </si>
  <si>
    <t>Meja studio</t>
  </si>
  <si>
    <t>Kursi kerja kepala badan</t>
  </si>
  <si>
    <t>Kursi Tamu</t>
  </si>
  <si>
    <t>Lemari perpustakaan</t>
  </si>
  <si>
    <t>Personal Komputer Lengkap</t>
  </si>
  <si>
    <t>Printer</t>
  </si>
  <si>
    <t>02.06.04.01.05</t>
  </si>
  <si>
    <t>02.09.01.63.83</t>
  </si>
  <si>
    <t>02.06.04.03.05</t>
  </si>
  <si>
    <t>02.06.04.06.05</t>
  </si>
  <si>
    <t>02.06.04.07.05</t>
  </si>
  <si>
    <t>02.06.03.04.08</t>
  </si>
  <si>
    <t xml:space="preserve">Lokal </t>
  </si>
  <si>
    <t>Epson LQ 2180</t>
  </si>
  <si>
    <t>Sedang</t>
  </si>
  <si>
    <t>Kayu+Kaca</t>
  </si>
  <si>
    <t>PSP410Z01571705BC02703</t>
  </si>
  <si>
    <t>C8PY195120</t>
  </si>
  <si>
    <t>Sekat ruangan</t>
  </si>
  <si>
    <t>Meja resepsionis</t>
  </si>
  <si>
    <t>Kursi tunggu</t>
  </si>
  <si>
    <t>Kain gorden</t>
  </si>
  <si>
    <t>Laptop</t>
  </si>
  <si>
    <t>02.06.02.01.17</t>
  </si>
  <si>
    <t>02.06.02.01.28</t>
  </si>
  <si>
    <t>02.06.03.02.03</t>
  </si>
  <si>
    <t>Pelangi</t>
  </si>
  <si>
    <t>Toshiba</t>
  </si>
  <si>
    <t xml:space="preserve">Stainless </t>
  </si>
  <si>
    <t>Tenun</t>
  </si>
  <si>
    <t>WIRELLES TAPE</t>
  </si>
  <si>
    <t>MIXER</t>
  </si>
  <si>
    <t>PEMANCAR FM</t>
  </si>
  <si>
    <t>TELEPHONE</t>
  </si>
  <si>
    <t>02.07.02.06.04.0001</t>
  </si>
  <si>
    <t>02.07.01.01.31.0001</t>
  </si>
  <si>
    <t>02.07.03.01.01.0001</t>
  </si>
  <si>
    <t>02.07.02.01.11.0000</t>
  </si>
  <si>
    <t>TOA/</t>
  </si>
  <si>
    <t>PEAVEY/16 CHANNEL</t>
  </si>
  <si>
    <t>RVR ELECBONICS/TX 1000, HP T5VI</t>
  </si>
  <si>
    <t>MC LELAND/16 CHANNEL</t>
  </si>
  <si>
    <t>DANAPHONE/</t>
  </si>
  <si>
    <t>Tabe 3 C x 1500 A7</t>
  </si>
  <si>
    <t>Tower 12 Meter</t>
  </si>
  <si>
    <t>Ampli + Corong</t>
  </si>
  <si>
    <t>Tape Perekam</t>
  </si>
  <si>
    <t>Plesh MP3</t>
  </si>
  <si>
    <t>Hardisk 80,68 GB</t>
  </si>
  <si>
    <t>Genset</t>
  </si>
  <si>
    <t>02.07.03.20.01</t>
  </si>
  <si>
    <t>02.07.02.01.04</t>
  </si>
  <si>
    <t>02.09.07.03.01</t>
  </si>
  <si>
    <t>02.06.03.03.12</t>
  </si>
  <si>
    <t>Plastik</t>
  </si>
  <si>
    <t>Kamera digital</t>
  </si>
  <si>
    <t>Handycam</t>
  </si>
  <si>
    <t>Alat-alat Stasiun Pemancar :</t>
  </si>
  <si>
    <t>02.06.02.06.21</t>
  </si>
  <si>
    <t>Olympus</t>
  </si>
  <si>
    <t>Sony</t>
  </si>
  <si>
    <t>SEPEDA MOTOR</t>
  </si>
  <si>
    <t>MINIBUS</t>
  </si>
  <si>
    <t>02.03.01.05.01.0001</t>
  </si>
  <si>
    <t>02.03.01.01.04.0001</t>
  </si>
  <si>
    <t>SUZUKI/TORNADO</t>
  </si>
  <si>
    <t>TOYOTA /MINIBUS</t>
  </si>
  <si>
    <t>SUZUKI/SMASH</t>
  </si>
  <si>
    <t>MH8RC100NVJ256000</t>
  </si>
  <si>
    <t>MHF11KF8010064796</t>
  </si>
  <si>
    <t>MH8FD110C4J626635</t>
  </si>
  <si>
    <t>MH8FD110C4J612494</t>
  </si>
  <si>
    <t>E108ID256445</t>
  </si>
  <si>
    <t>7K_0405539</t>
  </si>
  <si>
    <t>E402ID623939</t>
  </si>
  <si>
    <t>E402ID628624</t>
  </si>
  <si>
    <t>BM 2038 K</t>
  </si>
  <si>
    <t>Judul/ Pencipta</t>
  </si>
  <si>
    <t>Bangunan  (P, SP, D)</t>
  </si>
  <si>
    <t>Barang/ unit</t>
  </si>
  <si>
    <t>Kondisi Bangunan/ Barang  (B,KB,RB,H)</t>
  </si>
  <si>
    <t>KEPALA BADAN KESATUAN BANGSA, POLITIK DAN PERLINDUNGAN MASYARAKAT</t>
  </si>
  <si>
    <t>FIRDAUS BAHAR, S.Pd</t>
  </si>
  <si>
    <t>Pembina Utama Muda NIP. 19570727 198103 1 016</t>
  </si>
  <si>
    <t>Teluk Kuantan,            Desember  2012</t>
  </si>
  <si>
    <t>ENDRAWATI, SE</t>
  </si>
  <si>
    <t>NIP. 19801217 200904 2 002</t>
  </si>
  <si>
    <t>100</t>
  </si>
  <si>
    <t>1800</t>
  </si>
  <si>
    <t>BM 1104 K</t>
  </si>
  <si>
    <t>Ganti Nopol</t>
  </si>
  <si>
    <t>125</t>
  </si>
  <si>
    <t>BM 2740 K</t>
  </si>
  <si>
    <t>Pindah Dishub</t>
  </si>
  <si>
    <t>RB</t>
  </si>
  <si>
    <t>KB</t>
  </si>
  <si>
    <t xml:space="preserve">NO. KODE LOKASI </t>
  </si>
  <si>
    <t xml:space="preserve">KARTU INVENTARIS BARANG (KIB) </t>
  </si>
  <si>
    <t>C. GEDUNG DAN BANGUNAN</t>
  </si>
  <si>
    <t>MENGETAHUI,</t>
  </si>
  <si>
    <t>NIHIL</t>
  </si>
  <si>
    <t>110</t>
  </si>
  <si>
    <t>2006</t>
  </si>
  <si>
    <t>2000</t>
  </si>
  <si>
    <t>-</t>
  </si>
  <si>
    <t>OLYMPIC</t>
  </si>
  <si>
    <t>B. PERALATAN DAN MESIN</t>
  </si>
  <si>
    <t>ADE PUTRA</t>
  </si>
  <si>
    <t>NIP. 19830919 200501 1 001</t>
  </si>
  <si>
    <t>CAMAT KUANTAN TENGAH</t>
  </si>
  <si>
    <t>: 12.04.06.04.55</t>
  </si>
  <si>
    <t>TOYOTA /KIJANG LGX</t>
  </si>
  <si>
    <t>HONDA/MCB</t>
  </si>
  <si>
    <t>97</t>
  </si>
  <si>
    <t>HONDA/MCB 97</t>
  </si>
  <si>
    <t>HONDA/MCB 100</t>
  </si>
  <si>
    <t>HONDA/GL-MAX</t>
  </si>
  <si>
    <t>160</t>
  </si>
  <si>
    <t>SUZUKI/RC 110 TORNADO</t>
  </si>
  <si>
    <t>2003</t>
  </si>
  <si>
    <t>2005</t>
  </si>
  <si>
    <t>BM 35 K</t>
  </si>
  <si>
    <t>BM 2076 K</t>
  </si>
  <si>
    <t>BM 2149 K</t>
  </si>
  <si>
    <t>BM 2138 K</t>
  </si>
  <si>
    <t>BM 2631 K</t>
  </si>
  <si>
    <t>BM 2088 K</t>
  </si>
  <si>
    <t>BM 2125 K</t>
  </si>
  <si>
    <t>BM 2084 K</t>
  </si>
  <si>
    <t>BM 2082 K</t>
  </si>
  <si>
    <t>BM 2087 K</t>
  </si>
  <si>
    <t>BM 2156 K</t>
  </si>
  <si>
    <t>BM 2083K</t>
  </si>
  <si>
    <t>BM 2135 K</t>
  </si>
  <si>
    <t>BM 2066 K</t>
  </si>
  <si>
    <t>BM 2134 K</t>
  </si>
  <si>
    <t>BM 2086 K</t>
  </si>
  <si>
    <t>BM - K</t>
  </si>
  <si>
    <t>BM 2079 K</t>
  </si>
  <si>
    <t>BM 2074 K</t>
  </si>
  <si>
    <t>BM 2136 K</t>
  </si>
  <si>
    <t>BM 2137 K</t>
  </si>
  <si>
    <t>BM 2075 K</t>
  </si>
  <si>
    <t>BM 2077 K</t>
  </si>
  <si>
    <t>BM 2512 K</t>
  </si>
  <si>
    <t>BM 2629 K</t>
  </si>
  <si>
    <t>MEJA MURID</t>
  </si>
  <si>
    <t>MESIN TIK</t>
  </si>
  <si>
    <t>MESIN JAHIT</t>
  </si>
  <si>
    <t>KURSI TAMU</t>
  </si>
  <si>
    <t>LEMARI RAK</t>
  </si>
  <si>
    <t>TIMBANGAN</t>
  </si>
  <si>
    <t>TELEVISI</t>
  </si>
  <si>
    <t>MEJA TAMU</t>
  </si>
  <si>
    <t>KURSI</t>
  </si>
  <si>
    <t>UPS</t>
  </si>
  <si>
    <t>LEMARI BUKU</t>
  </si>
  <si>
    <t>MEJA STAFF</t>
  </si>
  <si>
    <t>KURSI BIASA</t>
  </si>
  <si>
    <t>PAPAN DATA</t>
  </si>
  <si>
    <t>MEJA KERJA</t>
  </si>
  <si>
    <t>TIMBANGAN BAYI</t>
  </si>
  <si>
    <t>RAK</t>
  </si>
  <si>
    <t>FILLING BESI</t>
  </si>
  <si>
    <t>RAK BUKU</t>
  </si>
  <si>
    <t>LEMARI BIASA</t>
  </si>
  <si>
    <t>MEJA BIASA</t>
  </si>
  <si>
    <t>STAVOLT</t>
  </si>
  <si>
    <t>KURSI HADAP</t>
  </si>
  <si>
    <t>DISPENSER</t>
  </si>
  <si>
    <t>02.06.02.01.160.0001</t>
  </si>
  <si>
    <t>02.06.01.01.02.0001</t>
  </si>
  <si>
    <t>02.06.02.01.97.0001</t>
  </si>
  <si>
    <t>02.06.02.01.124.0001</t>
  </si>
  <si>
    <t>02.06.02.01.123.0001</t>
  </si>
  <si>
    <t>02.06.02.01.83.0001</t>
  </si>
  <si>
    <t>02.06.02.06.03.0001</t>
  </si>
  <si>
    <t>02.06.02.01.48.0001</t>
  </si>
  <si>
    <t>02.06.02.01.28.0001</t>
  </si>
  <si>
    <t>02.06.02.01.16.0001</t>
  </si>
  <si>
    <t>02.06.02.01.30.0001</t>
  </si>
  <si>
    <t>02.06.02.01.104.0001</t>
  </si>
  <si>
    <t>02.06.03.05.13.0001</t>
  </si>
  <si>
    <t>02.06.02.01.125.0000</t>
  </si>
  <si>
    <t>02.06.01.01.01.0001</t>
  </si>
  <si>
    <t>02.06.01.04.16.0000</t>
  </si>
  <si>
    <t>02.06.02.01.101.0001</t>
  </si>
  <si>
    <t>02.06.02.04.14.0001</t>
  </si>
  <si>
    <t>02.06.03.03.06.0001</t>
  </si>
  <si>
    <t>02.06.02.04.04.0001</t>
  </si>
  <si>
    <t>02.06.02.06.20.0001</t>
  </si>
  <si>
    <t>02.06.01.05.44.0001</t>
  </si>
  <si>
    <t>02.06.01.05.62.0001</t>
  </si>
  <si>
    <t>02.06.02.01.31.0001</t>
  </si>
  <si>
    <t>02.06.02.01.130.0001</t>
  </si>
  <si>
    <t>02.06.02.01.149.0001</t>
  </si>
  <si>
    <t>02.06.02.01.65.0001</t>
  </si>
  <si>
    <t>02.06.02.01.34.0001</t>
  </si>
  <si>
    <t>02.06.02.01.126.0001</t>
  </si>
  <si>
    <t>02.06.02.01.156.0001</t>
  </si>
  <si>
    <t>02.06.02.06.39.0001</t>
  </si>
  <si>
    <t>ROYAL</t>
  </si>
  <si>
    <t>PRESIDENT</t>
  </si>
  <si>
    <t>STANDARD</t>
  </si>
  <si>
    <t>STAR</t>
  </si>
  <si>
    <t>BIG STAR</t>
  </si>
  <si>
    <t>STARMOON</t>
  </si>
  <si>
    <t>CANON</t>
  </si>
  <si>
    <t>ICA</t>
  </si>
  <si>
    <t>BIGSTAR</t>
  </si>
  <si>
    <t>MOUNTANA</t>
  </si>
  <si>
    <t>LION</t>
  </si>
  <si>
    <t>OLIMPIC</t>
  </si>
  <si>
    <t>PRESIDEN</t>
  </si>
  <si>
    <t>AWIKO</t>
  </si>
  <si>
    <t>HP</t>
  </si>
  <si>
    <t>TOYOZAKI</t>
  </si>
  <si>
    <t>STARONE</t>
  </si>
  <si>
    <t>MIDEA</t>
  </si>
  <si>
    <t>UNITAL</t>
  </si>
  <si>
    <t>RHINO</t>
  </si>
  <si>
    <t>G-101</t>
  </si>
  <si>
    <t>SAKO</t>
  </si>
  <si>
    <t>MIYAKO</t>
  </si>
  <si>
    <t>TA. ROYAL</t>
  </si>
  <si>
    <t>SWADAYA</t>
  </si>
  <si>
    <t>HIBAH</t>
  </si>
  <si>
    <t>EQUALIZER</t>
  </si>
  <si>
    <t>POWER</t>
  </si>
  <si>
    <t>MICROPHONE TANPA KABEL</t>
  </si>
  <si>
    <t>SPEAKER AKTIVE</t>
  </si>
  <si>
    <t>WIRELESS</t>
  </si>
  <si>
    <t>02.07.02.01.11.0001</t>
  </si>
  <si>
    <t>02.07.02.01.09.0001</t>
  </si>
  <si>
    <t>02.07.01.01.29.0001</t>
  </si>
  <si>
    <t>02.07.01.01.64.0001</t>
  </si>
  <si>
    <t>02.07.02.01.05.0001</t>
  </si>
  <si>
    <t>02.07.02.01.06.0001</t>
  </si>
  <si>
    <t>02.07.02.06.02.0001</t>
  </si>
  <si>
    <t>SAHITEL</t>
  </si>
  <si>
    <t>MARTIN ROLAND</t>
  </si>
  <si>
    <t>VISIONER</t>
  </si>
  <si>
    <t>TENS</t>
  </si>
  <si>
    <t>1984</t>
  </si>
  <si>
    <t>KANTOR CAMAT KUANTAN TENGAH</t>
  </si>
  <si>
    <t>KANTOR DESA KOTO SENTAJO</t>
  </si>
  <si>
    <t>KANTOR DESA KOTO TALUK</t>
  </si>
  <si>
    <t>KANTOR LURAH</t>
  </si>
  <si>
    <t>BALAI DESA</t>
  </si>
  <si>
    <t>KANTOR DESA PULAU KOPUNG</t>
  </si>
  <si>
    <t>KANTOR DESA JAKE</t>
  </si>
  <si>
    <t>KANTOR DESA MUNSALO KOPAH</t>
  </si>
  <si>
    <t>KANTOR DESA JAYA KOPAH</t>
  </si>
  <si>
    <t>KANTOR DESA PULAU BARU</t>
  </si>
  <si>
    <t>KANTOR DESA KOPAH</t>
  </si>
  <si>
    <t>KANTOR DESA SEBERANG TALUK</t>
  </si>
  <si>
    <t>KANTOR LURAH SEI JERING</t>
  </si>
  <si>
    <t>GEDUNG KEPALA DESA SAWAH</t>
  </si>
  <si>
    <t>GEDUNG LAMA KEPALA DESA SITORAJO KARI</t>
  </si>
  <si>
    <t>GEDUNG DESA MUARO SENTAJO</t>
  </si>
  <si>
    <t>KANTOR DESA BERINGIN TALUK</t>
  </si>
  <si>
    <t>KANTOR DESA KAMPUNG BARU SENTAJO</t>
  </si>
  <si>
    <t>GEDUNG KANTOR LURAH PASAR TALUK</t>
  </si>
  <si>
    <t>KANTOR DESA KOTO TUO KEC.KUANTAN TENGAH</t>
  </si>
  <si>
    <t>HAK PAKAI</t>
  </si>
  <si>
    <t>HAK MILIK</t>
  </si>
  <si>
    <t>B BALAI DESA / PUSTU Pl. KEDUNDUNG</t>
  </si>
  <si>
    <t>GEDUNG KEPALA DESA PL. GODANG</t>
  </si>
  <si>
    <t>Drs. AKHYAN ARMOFIS</t>
  </si>
  <si>
    <t>NIP. 19660131 198603 1 003</t>
  </si>
  <si>
    <t xml:space="preserve">Teluk Kuantan, 31 Desember 2013                                                       </t>
  </si>
  <si>
    <t>x</t>
  </si>
  <si>
    <t>NO URUT</t>
  </si>
  <si>
    <t>JENIS BARANG/ NAMA BARANG</t>
  </si>
  <si>
    <t>NOMOR</t>
  </si>
  <si>
    <t>LUAS (M2)</t>
  </si>
  <si>
    <t>TAHUN PENGADAAN</t>
  </si>
  <si>
    <t>STATUS TANAH</t>
  </si>
  <si>
    <t>ASAL USUL</t>
  </si>
  <si>
    <t>KODE BARANG</t>
  </si>
  <si>
    <t>HAK</t>
  </si>
  <si>
    <t>SERTIFIKAT</t>
  </si>
  <si>
    <t>PENGGUNAAN</t>
  </si>
  <si>
    <t>TANGGAL</t>
  </si>
  <si>
    <t>TANAH</t>
  </si>
  <si>
    <t>HARGA PEROLEHAN (Rp)</t>
  </si>
  <si>
    <t>NOMOR REGISTER</t>
  </si>
  <si>
    <t>MERK/ TYPE</t>
  </si>
  <si>
    <t>UKURAN/ CC</t>
  </si>
  <si>
    <t>BAHAN</t>
  </si>
  <si>
    <t>TAHUN PEMBELIAN</t>
  </si>
  <si>
    <t>PABRIK</t>
  </si>
  <si>
    <t>RANGKA</t>
  </si>
  <si>
    <t>MESIN</t>
  </si>
  <si>
    <t>POLISI</t>
  </si>
  <si>
    <t>ASAL USUL CARA PEROLEHAN</t>
  </si>
  <si>
    <t xml:space="preserve">PERALATAN DAN MESIN </t>
  </si>
  <si>
    <t xml:space="preserve">ALAT-ALAT BERAT </t>
  </si>
  <si>
    <t/>
  </si>
  <si>
    <t xml:space="preserve">ALAT-ALAT ANGKUTAN </t>
  </si>
  <si>
    <t xml:space="preserve">ALAT-ALAT BENGKEL </t>
  </si>
  <si>
    <t xml:space="preserve">ALAT-ALAT PERTANIAN DAN PETERNAKAN </t>
  </si>
  <si>
    <t xml:space="preserve">ALAT-ALAT KANTOR DAN RUMAH TANGGA </t>
  </si>
  <si>
    <t xml:space="preserve">ALAT-ALAT UKUR </t>
  </si>
  <si>
    <t xml:space="preserve">ALAT-ALAT KEDOKTERAN </t>
  </si>
  <si>
    <t>ALAT-ALAT LABORATORIUM</t>
  </si>
  <si>
    <t xml:space="preserve">ALAT-ALAT KEAMANAN </t>
  </si>
  <si>
    <t>KONDISI BANGUNAN/ BARANG (B, KB, RB, H)</t>
  </si>
  <si>
    <t>KONSTRUKSI BANGUNAN</t>
  </si>
  <si>
    <t>BERTINGKAT/ TIDAK</t>
  </si>
  <si>
    <t>BETON/ TIDAK</t>
  </si>
  <si>
    <t>LUAS LANTAI (M2)</t>
  </si>
  <si>
    <t>LETAK/ LOKASI ALAMAT</t>
  </si>
  <si>
    <t>DOKUMEN GEDUNG</t>
  </si>
  <si>
    <t>NOMOR KODE TANAH</t>
  </si>
  <si>
    <t>BANGUNAN MONUMEN</t>
  </si>
  <si>
    <t xml:space="preserve">GEDUNG DAN BANGUNAN </t>
  </si>
  <si>
    <t>BANGUNAN GEDUNG</t>
  </si>
  <si>
    <t>PANJANG (M2)</t>
  </si>
  <si>
    <t>LEBAR</t>
  </si>
  <si>
    <t>ASAL USU CARA PEROLEHAN</t>
  </si>
  <si>
    <t>HARGA (Rp)</t>
  </si>
  <si>
    <t xml:space="preserve">JALAN, IRIGASI DAN JARINGAN </t>
  </si>
  <si>
    <t xml:space="preserve">JALAN DAN JEMBATAN </t>
  </si>
  <si>
    <t>BANGUNAN AIR (IRIGASI)</t>
  </si>
  <si>
    <t>INSTALASI</t>
  </si>
  <si>
    <t xml:space="preserve">JARINGAN </t>
  </si>
  <si>
    <t>ASET TETAP LAINNYA</t>
  </si>
  <si>
    <t>BUKU DAN PERPUSTAKAAN</t>
  </si>
  <si>
    <t>BARANG BERCORAK KESENIAN/KEBUDAYAAN</t>
  </si>
  <si>
    <t xml:space="preserve">HEWAN/ TERNAK DAN TUMBUHAN </t>
  </si>
  <si>
    <t>BUKU PERPUSTAKAAN</t>
  </si>
  <si>
    <t>JUDUL/ PENCIPTA</t>
  </si>
  <si>
    <t>SPESIFIKASI</t>
  </si>
  <si>
    <t>ASAL DAERAH</t>
  </si>
  <si>
    <t>PENCIPTA</t>
  </si>
  <si>
    <t>JENIS</t>
  </si>
  <si>
    <t>UKURAN</t>
  </si>
  <si>
    <t>JUMLAH</t>
  </si>
  <si>
    <t>TAHUN CETAK/ PEMBELIAN</t>
  </si>
  <si>
    <t>BARANG BERCORAK KESENIAN/ KEBUDAYAAN</t>
  </si>
  <si>
    <t>HEWAN/ TERNAK DAN TUMBUHAN</t>
  </si>
  <si>
    <t>NIP. 19740623 199303 1 001</t>
  </si>
  <si>
    <t>02.03.01.01.04</t>
  </si>
  <si>
    <t>02.06.01.01.02</t>
  </si>
  <si>
    <t>02.06.01.04.25</t>
  </si>
  <si>
    <t>02.06.02.01.61</t>
  </si>
  <si>
    <t>02.06.02.01.65</t>
  </si>
  <si>
    <t>02.06.01.04.15</t>
  </si>
  <si>
    <t>02.06.02.01.30</t>
  </si>
  <si>
    <t>02.06.02.01.31</t>
  </si>
  <si>
    <t>02.06.03.05.03</t>
  </si>
  <si>
    <t>02.07.01.01.52</t>
  </si>
  <si>
    <t>02.06.02.04.14</t>
  </si>
  <si>
    <t>02.06.03.05.02</t>
  </si>
  <si>
    <t>02.06.03.05.01</t>
  </si>
  <si>
    <t>02.06.01.05.44</t>
  </si>
  <si>
    <t>02.06.01.05.62</t>
  </si>
  <si>
    <t>02.07.02.06.07</t>
  </si>
  <si>
    <t>02.03.01.05.01</t>
  </si>
  <si>
    <t>02.06.02.01.34</t>
  </si>
  <si>
    <t>02.08.01.01.10</t>
  </si>
  <si>
    <t>02.03.01.04.14</t>
  </si>
  <si>
    <t>02.06.01.02.37</t>
  </si>
  <si>
    <t>02.06.02.01.01</t>
  </si>
  <si>
    <t>02.09.01.15.28</t>
  </si>
  <si>
    <t>02.07.01.01.26</t>
  </si>
  <si>
    <t>02.06.02.04.06</t>
  </si>
  <si>
    <t>02.07.01.04.22</t>
  </si>
  <si>
    <t>02.07.01.01.29</t>
  </si>
  <si>
    <t>02.07.01.01.88</t>
  </si>
  <si>
    <t>02.06.02.01.160</t>
  </si>
  <si>
    <t>02.06.01.04.18</t>
  </si>
  <si>
    <t>02.06.02.01.130</t>
  </si>
  <si>
    <t>02.06.02.01.156</t>
  </si>
  <si>
    <t>02.07.01.01.40</t>
  </si>
  <si>
    <t>02.06.04.05.01</t>
  </si>
  <si>
    <t>02.09.01.47.47</t>
  </si>
  <si>
    <t>02.06.02.06.14</t>
  </si>
  <si>
    <t>NO. KODE LOKASI : 12.04.06.04.55</t>
  </si>
  <si>
    <t>KET</t>
  </si>
  <si>
    <t>NOMOR REGISTRASI</t>
  </si>
  <si>
    <t>LETAK / ALAMAT LOKASI</t>
  </si>
  <si>
    <t>NO. URUT</t>
  </si>
  <si>
    <t xml:space="preserve">ALAT-ALAT STUDIO DAN KOMUNIKASI </t>
  </si>
  <si>
    <t>LETAK/ ALAMAT LOKASI</t>
  </si>
  <si>
    <t>BANGUNAN (P, SP, D)</t>
  </si>
  <si>
    <t>LETAK LOKASI/ ALAMAT</t>
  </si>
  <si>
    <t>TGL, BLN, THN MULAI</t>
  </si>
  <si>
    <t>ASAL USUL CARA PEMBIAYAAN</t>
  </si>
  <si>
    <t>NILAI KONTRAK (Rp)</t>
  </si>
  <si>
    <t xml:space="preserve"> </t>
  </si>
  <si>
    <t>KONSTRUKSI DALAM PENGERJAAN</t>
  </si>
  <si>
    <t>H. M. REFENDI ZUKMAN, S.Sos, M.Si</t>
  </si>
  <si>
    <t>TRIWAN MARLIUS</t>
  </si>
  <si>
    <t>NIP. 19790331 200904 1 001</t>
  </si>
  <si>
    <t>MOBIL BARANG</t>
  </si>
  <si>
    <t>MITSUBISHI/L300</t>
  </si>
  <si>
    <t>300</t>
  </si>
  <si>
    <t>BM 8072 K</t>
  </si>
  <si>
    <t>1983</t>
  </si>
  <si>
    <t>1988</t>
  </si>
  <si>
    <t xml:space="preserve">TELUK KUANTAN,       DESEMBER 2018        </t>
  </si>
  <si>
    <t xml:space="preserve">TELUK KUANTAN,       DESEMBER 2018                          </t>
  </si>
  <si>
    <t>REHAB/RENOVASI KANTOR CAMAT KUANTAN TENGAH</t>
  </si>
  <si>
    <t>REHAB/RENOVASI KANTOR CAMAT KUANTAN TENGAH (RETENSI)</t>
  </si>
  <si>
    <t>PENGAWASAN REHAB/RENOVASI KANTOR CAMAT KUANTAN TENGAH</t>
  </si>
  <si>
    <t>REHABILITASI/RENOVASI GEDUNG KANTOR CAMAT KUANTAN TENGAH (LANJUTAN)</t>
  </si>
  <si>
    <t>1991</t>
  </si>
  <si>
    <t>TIDAK</t>
  </si>
  <si>
    <t>BETON</t>
  </si>
  <si>
    <t>TELUK KUANTAN</t>
  </si>
  <si>
    <t>No. 641/KONT/CKTR-TBPR/12.45</t>
  </si>
  <si>
    <t>No. 641/KONT/CKTR-PA/2013/23.78</t>
  </si>
  <si>
    <t>MHMLOPU399K030586</t>
  </si>
  <si>
    <t>4D56C-E66106</t>
  </si>
  <si>
    <t>MH1UABE10SK 124383</t>
  </si>
  <si>
    <t>UABEE-1123891</t>
  </si>
  <si>
    <t>02.06.02.06.24</t>
  </si>
  <si>
    <t>KANTOR DESA PULAU KOMANG</t>
  </si>
  <si>
    <t>02.06.02.06.18</t>
  </si>
  <si>
    <t>KODE KELOMPOK</t>
  </si>
  <si>
    <t>NAMA BARANG</t>
  </si>
  <si>
    <t>MASA MANFAAT</t>
  </si>
  <si>
    <t>PENYUSUTAN TAHUNAN</t>
  </si>
  <si>
    <t>JUMLAH TAHUN PENYUSUTAN S.D 2013</t>
  </si>
  <si>
    <t>PENYUSUTAN PER TAHUN</t>
  </si>
  <si>
    <t>PENYUSUTAN S.D TAHUN 2019</t>
  </si>
  <si>
    <t>NILAI BUKU</t>
  </si>
  <si>
    <t>S/D 2013</t>
  </si>
  <si>
    <t>No.</t>
  </si>
  <si>
    <t>Kode Aset</t>
  </si>
  <si>
    <t>Kelompok Aset Tetap</t>
  </si>
  <si>
    <t>Masa Manfaat</t>
  </si>
  <si>
    <t>I</t>
  </si>
  <si>
    <t>Peralatan dan Mesin</t>
  </si>
  <si>
    <t>02.02.01</t>
  </si>
  <si>
    <t>Alat-Alat Besar Darat</t>
  </si>
  <si>
    <t>02.02.02</t>
  </si>
  <si>
    <t>Alat-Alat Besar Apung</t>
  </si>
  <si>
    <t>02.02.03</t>
  </si>
  <si>
    <t>Alat-alat Bantu</t>
  </si>
  <si>
    <t>02.03.01</t>
  </si>
  <si>
    <t>Alat Angkutan Darat Bermotor</t>
  </si>
  <si>
    <t>02.03.02</t>
  </si>
  <si>
    <t>Alat Angkutan Berat Tak Bermotor</t>
  </si>
  <si>
    <t>02.03.03</t>
  </si>
  <si>
    <t>Alat Angkut Apung Bermotor</t>
  </si>
  <si>
    <t>02.03.04</t>
  </si>
  <si>
    <t>Alat Angkut Apung Tak Bermotor</t>
  </si>
  <si>
    <t>02.03.05</t>
  </si>
  <si>
    <t>Alat Angkut Bermotor Udara</t>
  </si>
  <si>
    <t>02.04.01</t>
  </si>
  <si>
    <t>Alat Bengkel Bermesin</t>
  </si>
  <si>
    <t>02.04.02</t>
  </si>
  <si>
    <t>Alat Bengkel Tak Bermesin</t>
  </si>
  <si>
    <t>02.04.03</t>
  </si>
  <si>
    <t>Alat Ukur</t>
  </si>
  <si>
    <t>02.05.01</t>
  </si>
  <si>
    <t>Alat Pengolahan Pertanian</t>
  </si>
  <si>
    <t>02.05.02</t>
  </si>
  <si>
    <t>Alat Pemeliharaan Tanaman/Alat Penyimpan Pertanian</t>
  </si>
  <si>
    <t>02.06.01</t>
  </si>
  <si>
    <t>Alat Kantor</t>
  </si>
  <si>
    <t>02.06.02</t>
  </si>
  <si>
    <t>Alat Rumah Tangga</t>
  </si>
  <si>
    <t>02.06.03</t>
  </si>
  <si>
    <t>Peralatan Komputer</t>
  </si>
  <si>
    <t>02.06.04</t>
  </si>
  <si>
    <t>Meja Dan Kursi Kerja/Rapat Pejabat</t>
  </si>
  <si>
    <t>02.07.01</t>
  </si>
  <si>
    <t>Alat Studio</t>
  </si>
  <si>
    <t>02.07.02</t>
  </si>
  <si>
    <t>Alat Komunikasi</t>
  </si>
  <si>
    <t>02.07.03</t>
  </si>
  <si>
    <t>Peralatan Pemancar</t>
  </si>
  <si>
    <t>02.08.01</t>
  </si>
  <si>
    <t>Alat Kedokteran</t>
  </si>
  <si>
    <t>02.08.02</t>
  </si>
  <si>
    <t>Alat Kesehatan</t>
  </si>
  <si>
    <t>02.09.01</t>
  </si>
  <si>
    <t>Unit-Unit Laboratorium</t>
  </si>
  <si>
    <t>02.09.02</t>
  </si>
  <si>
    <t>Alat Peraga/Praktek Sekolah</t>
  </si>
  <si>
    <t>02.09.03</t>
  </si>
  <si>
    <t>Unit Alat Laboratorium Kimia Nuklir</t>
  </si>
  <si>
    <t>02.09.04</t>
  </si>
  <si>
    <t>Alat Laboratorium Fisika Nuklir / Elektronika</t>
  </si>
  <si>
    <t>02.09.05</t>
  </si>
  <si>
    <t>Alat Proteksi Radiasi / Proteksi Lingkungan</t>
  </si>
  <si>
    <t>02.09.06</t>
  </si>
  <si>
    <t>Radiation Aplication and Non Destructive Testing Laboratory (BATAM)</t>
  </si>
  <si>
    <t>02.09.07</t>
  </si>
  <si>
    <t>Alat Laboratorium Lingkungan Hidup</t>
  </si>
  <si>
    <t>02.09.08</t>
  </si>
  <si>
    <t>Peralatan Laboratorium Hidrodinamika</t>
  </si>
  <si>
    <t>02.10.01</t>
  </si>
  <si>
    <t>Senjata Api</t>
  </si>
  <si>
    <t>02.10.02</t>
  </si>
  <si>
    <t>Persenjataan Non Senjata Api</t>
  </si>
  <si>
    <t>02.10.03</t>
  </si>
  <si>
    <t>Amunisi</t>
  </si>
  <si>
    <t>02.10.04</t>
  </si>
  <si>
    <t>Alat Keamanan dan Perlindungan</t>
  </si>
  <si>
    <t>II</t>
  </si>
  <si>
    <t>Gedung dan Bangunan</t>
  </si>
  <si>
    <t>03.11.01</t>
  </si>
  <si>
    <t>Bangunan Gedung Tempat Kerja</t>
  </si>
  <si>
    <t>03.11.02</t>
  </si>
  <si>
    <t>Bangunan Gedung Tempat Tinggal</t>
  </si>
  <si>
    <t>03.11.03</t>
  </si>
  <si>
    <t>Bangunan Menara</t>
  </si>
  <si>
    <t>03.12.01</t>
  </si>
  <si>
    <t>Bangunan Bersejarah</t>
  </si>
  <si>
    <t>03.12.05</t>
  </si>
  <si>
    <t>Tugu Peringatan</t>
  </si>
  <si>
    <t>03.12.03</t>
  </si>
  <si>
    <t>Candi</t>
  </si>
  <si>
    <t>03.12.04</t>
  </si>
  <si>
    <t>Monumen/Bangunan Bersejarah</t>
  </si>
  <si>
    <t>Tugu Peringatan Lain</t>
  </si>
  <si>
    <t>03.12.06</t>
  </si>
  <si>
    <t>Tugu Titik Kontrol/Pasti</t>
  </si>
  <si>
    <t>03.12.07</t>
  </si>
  <si>
    <t>Rambu-Rambu</t>
  </si>
  <si>
    <t>03.12.08</t>
  </si>
  <si>
    <t>Rambu-Rambu Lalu Lintas Udara</t>
  </si>
  <si>
    <t>III</t>
  </si>
  <si>
    <t>Jalan, Irigasi, dan Jaringan</t>
  </si>
  <si>
    <t>04.13.01</t>
  </si>
  <si>
    <t>Jalan</t>
  </si>
  <si>
    <t>04.13.02</t>
  </si>
  <si>
    <t>Jembatan</t>
  </si>
  <si>
    <t>04.14.01</t>
  </si>
  <si>
    <t>Bangunan Air Irigasi</t>
  </si>
  <si>
    <t>04.14.02</t>
  </si>
  <si>
    <t>Bangunan Air Pasang Surut</t>
  </si>
  <si>
    <t>04.14.03</t>
  </si>
  <si>
    <t>Bangunan Air Rawa</t>
  </si>
  <si>
    <t>04.14.04</t>
  </si>
  <si>
    <t>Bangunan Pengaman Sungai dan Penanggulangan Bencana Alam</t>
  </si>
  <si>
    <t>04.14.05</t>
  </si>
  <si>
    <t>Bangunan Pengembangan Sumber Air dan Air Tanah</t>
  </si>
  <si>
    <t>04.14.06</t>
  </si>
  <si>
    <t>Bangunan Air Bersih/Baku</t>
  </si>
  <si>
    <t>04.14.07</t>
  </si>
  <si>
    <t>Bangunan Air Kotor</t>
  </si>
  <si>
    <t>04.14.08</t>
  </si>
  <si>
    <t>Bangunan Air</t>
  </si>
  <si>
    <t>04.15.01</t>
  </si>
  <si>
    <t>Instalasi Air Minum/Air Bersih</t>
  </si>
  <si>
    <t>04.15.02</t>
  </si>
  <si>
    <t>Instalasi Air Kotor</t>
  </si>
  <si>
    <t>04.15.03</t>
  </si>
  <si>
    <t>Instalasi Pengolahan Sampah</t>
  </si>
  <si>
    <t>04.15.04</t>
  </si>
  <si>
    <t>Instalasi Pengolahan Bahan Bangunan</t>
  </si>
  <si>
    <t>04.15.05</t>
  </si>
  <si>
    <t>Instalasi Pembangkit Listrik</t>
  </si>
  <si>
    <t>04.15.06</t>
  </si>
  <si>
    <t>Instalasi Gardu Listrik</t>
  </si>
  <si>
    <t>04.15.07</t>
  </si>
  <si>
    <t>Instalasi Pertahanan</t>
  </si>
  <si>
    <t>04.15.08</t>
  </si>
  <si>
    <t>Instalasi Gas</t>
  </si>
  <si>
    <t>04.15.09</t>
  </si>
  <si>
    <t>Instalasi Pengaman</t>
  </si>
  <si>
    <t>04.16.01</t>
  </si>
  <si>
    <t>Jaringan Air Minum</t>
  </si>
  <si>
    <t>04.16.02</t>
  </si>
  <si>
    <t>Jaringan Listrik</t>
  </si>
  <si>
    <t>04.16.03</t>
  </si>
  <si>
    <t>Jaringan Telepon</t>
  </si>
  <si>
    <t>04.16.04</t>
  </si>
  <si>
    <t>Jaringan Gas</t>
  </si>
  <si>
    <t>X</t>
  </si>
  <si>
    <t>BANGUNAN 1</t>
  </si>
  <si>
    <t>Nama Barang</t>
  </si>
  <si>
    <t>Waktu Perolehan</t>
  </si>
  <si>
    <t>Nilai (Rp)</t>
  </si>
  <si>
    <t>Sisa Manfaat Saat Kapitalisasi</t>
  </si>
  <si>
    <t>Tahun Habis Barang Sebelum kapitalisasi</t>
  </si>
  <si>
    <t>%</t>
  </si>
  <si>
    <t xml:space="preserve">Potensi Penambahan UE </t>
  </si>
  <si>
    <t xml:space="preserve"> penambahan UE  Maksimal</t>
  </si>
  <si>
    <t>Sisa Masa Manfaat Akhir</t>
  </si>
  <si>
    <t>Tanggal Habis Barang Setelah Kapitalisasi</t>
  </si>
  <si>
    <t>Nilali perolehan</t>
  </si>
  <si>
    <t>susut</t>
  </si>
  <si>
    <t xml:space="preserve">Akumulasi Penyusutan </t>
  </si>
  <si>
    <t xml:space="preserve">NILAI BUKU s.d </t>
  </si>
  <si>
    <t>Sebelum Kapitalisasi</t>
  </si>
  <si>
    <t>Setelah Kapitalisasi</t>
  </si>
  <si>
    <t>S.D 31 Desember</t>
  </si>
  <si>
    <t>Akumulasi Tahun</t>
  </si>
  <si>
    <t>Tahun</t>
  </si>
  <si>
    <t>Hari</t>
  </si>
  <si>
    <t>Periode</t>
  </si>
  <si>
    <t>PEMBANGUNAN KANTOR CAMAT KUANTAN TENGAH</t>
  </si>
  <si>
    <t>03.11.01.01.01</t>
  </si>
  <si>
    <t>Kontrol Kebenaran Perhitungan Penyusutan:</t>
  </si>
  <si>
    <t>Total Nilai Perolehan + Rehab/Pemeliharan</t>
  </si>
  <si>
    <t>Akumulasi penyusutan</t>
  </si>
  <si>
    <t>Nilai Buku s.d. Tahun 2019</t>
  </si>
  <si>
    <t>Selisih</t>
  </si>
  <si>
    <t>03.11.01.09.01</t>
  </si>
  <si>
    <t>AGUS SISWANTO, S.STP</t>
  </si>
  <si>
    <t>NIP. 19800822 199912 1 001</t>
  </si>
  <si>
    <t xml:space="preserve">TELUK KUANTAN,  31 DESEMBER 2019                        </t>
  </si>
  <si>
    <t>KABUPATEN KUANTAN SINGINGI,</t>
  </si>
  <si>
    <t>PENGURUS BARANG,</t>
  </si>
  <si>
    <t>KARTU INVENTARIS BARANG (KIB)</t>
  </si>
  <si>
    <t>A. TANAH</t>
  </si>
  <si>
    <t xml:space="preserve">TELUK KUANTAN,  31 DESEMBER 201 9                    </t>
  </si>
  <si>
    <t xml:space="preserve">TELUK KUANTAN,  31 DESEMBER 2019                         </t>
  </si>
  <si>
    <t>D. JALAN, IRIGASI DAN JARINGAN</t>
  </si>
  <si>
    <t>E. ASET TETAP LAINNYA</t>
  </si>
  <si>
    <t>F. KONSTRUKSI DALAM PENGERJAAN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</si>
</sst>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_-* #,##0.00_-;\-* #,##0.00_-;_-* &quot;-&quot;??_-;_-@_-"/>
    <numFmt numFmtId="165" formatCode="_(* #,##0.00_);_(* \(#,##0.00\);_(* &quot;-&quot;_);_(@_)"/>
    <numFmt numFmtId="166" formatCode="dd\-mmm\-yyyy"/>
    <numFmt numFmtId="167" formatCode="#,##0_ ;\-#,##0\ "/>
    <numFmt numFmtId="168" formatCode="#,##0;[Red]#,##0"/>
    <numFmt numFmtId="169" formatCode="_(* #,##0.0000000_);_(* \(#,##0.0000000\);_(* &quot;-&quot;??_);_(@_)"/>
    <numFmt numFmtId="170" formatCode="_(* #,##0.000_);_(* \(#,##0.000\);_(* &quot;-&quot;_);_(@_)"/>
    <numFmt numFmtId="171" formatCode="_-* #,##0.00_-;\-* #,##0.00_-;_-* &quot;-&quot;_-;_-@_-"/>
    <numFmt numFmtId="172" formatCode="_-* #,##0_-;\-* #,##0_-;_-* &quot;-&quot;??_-;_-@_-"/>
  </numFmts>
  <fonts count="77" x14ac:knownFonts="1">
    <font>
      <sz val="11"/>
      <color theme="1"/>
      <name val="Calibri"/>
      <family val="2"/>
      <scheme val="minor"/>
    </font>
    <font>
      <sz val="11"/>
      <color theme="1"/>
      <name val="Calibri"/>
      <family val="2"/>
      <charset val="1"/>
      <scheme val="minor"/>
    </font>
    <font>
      <sz val="11"/>
      <color indexed="8"/>
      <name val="Calibri"/>
      <family val="2"/>
      <charset val="1"/>
    </font>
    <font>
      <b/>
      <sz val="9"/>
      <name val="Arial"/>
      <family val="2"/>
    </font>
    <font>
      <sz val="9"/>
      <name val="Arial"/>
      <family val="2"/>
    </font>
    <font>
      <sz val="11"/>
      <color indexed="8"/>
      <name val="Calibri"/>
      <family val="2"/>
      <charset val="1"/>
    </font>
    <font>
      <sz val="10"/>
      <color indexed="8"/>
      <name val="Calibri"/>
      <family val="2"/>
    </font>
    <font>
      <sz val="10"/>
      <name val="Calibri"/>
      <family val="2"/>
    </font>
    <font>
      <sz val="10"/>
      <color indexed="8"/>
      <name val="Calibri"/>
      <family val="2"/>
    </font>
    <font>
      <b/>
      <sz val="10"/>
      <color indexed="8"/>
      <name val="Calibri"/>
      <family val="2"/>
      <charset val="1"/>
    </font>
    <font>
      <sz val="8"/>
      <name val="Calibri"/>
      <family val="2"/>
    </font>
    <font>
      <sz val="11"/>
      <color theme="1"/>
      <name val="Calibri"/>
      <family val="2"/>
      <scheme val="minor"/>
    </font>
    <font>
      <sz val="11"/>
      <color theme="0"/>
      <name val="Calibri"/>
      <family val="2"/>
      <charset val="1"/>
      <scheme val="minor"/>
    </font>
    <font>
      <sz val="11"/>
      <color theme="1"/>
      <name val="Calibri"/>
      <family val="2"/>
      <charset val="1"/>
      <scheme val="minor"/>
    </font>
    <font>
      <b/>
      <sz val="11"/>
      <color theme="1"/>
      <name val="Calibri"/>
      <family val="2"/>
      <scheme val="minor"/>
    </font>
    <font>
      <sz val="11"/>
      <color rgb="FFFF0000"/>
      <name val="Calibri"/>
      <family val="2"/>
      <charset val="1"/>
      <scheme val="minor"/>
    </font>
    <font>
      <sz val="10"/>
      <color theme="1"/>
      <name val="Calibri"/>
      <family val="2"/>
      <scheme val="minor"/>
    </font>
    <font>
      <sz val="9"/>
      <color theme="1"/>
      <name val="Calibri"/>
      <family val="2"/>
      <scheme val="minor"/>
    </font>
    <font>
      <b/>
      <sz val="16"/>
      <color theme="1"/>
      <name val="Calibri"/>
      <family val="2"/>
      <scheme val="minor"/>
    </font>
    <font>
      <b/>
      <sz val="11"/>
      <color rgb="FFFF0000"/>
      <name val="Calibri"/>
      <family val="2"/>
      <scheme val="minor"/>
    </font>
    <font>
      <b/>
      <sz val="11"/>
      <name val="Calibri"/>
      <family val="2"/>
      <scheme val="minor"/>
    </font>
    <font>
      <b/>
      <u/>
      <sz val="11"/>
      <color theme="1"/>
      <name val="Calibri"/>
      <family val="2"/>
      <scheme val="minor"/>
    </font>
    <font>
      <sz val="9"/>
      <color theme="1"/>
      <name val="Arial"/>
      <family val="2"/>
    </font>
    <font>
      <b/>
      <sz val="9"/>
      <color theme="1"/>
      <name val="Arial"/>
      <family val="2"/>
    </font>
    <font>
      <b/>
      <sz val="9"/>
      <color theme="3"/>
      <name val="Arial"/>
      <family val="2"/>
    </font>
    <font>
      <b/>
      <sz val="10"/>
      <color theme="1"/>
      <name val="Calibri"/>
      <family val="2"/>
      <scheme val="minor"/>
    </font>
    <font>
      <b/>
      <sz val="10"/>
      <color theme="3"/>
      <name val="Calibri"/>
      <family val="2"/>
      <scheme val="minor"/>
    </font>
    <font>
      <b/>
      <u/>
      <sz val="10"/>
      <color theme="1"/>
      <name val="Calibri"/>
      <family val="2"/>
      <charset val="1"/>
      <scheme val="minor"/>
    </font>
    <font>
      <b/>
      <sz val="10"/>
      <color rgb="FFFF0000"/>
      <name val="Calibri"/>
      <family val="2"/>
      <charset val="1"/>
      <scheme val="minor"/>
    </font>
    <font>
      <b/>
      <sz val="10"/>
      <name val="Calibri"/>
      <family val="2"/>
      <scheme val="minor"/>
    </font>
    <font>
      <sz val="10"/>
      <color rgb="FFFF0000"/>
      <name val="Calibri"/>
      <family val="2"/>
      <scheme val="minor"/>
    </font>
    <font>
      <sz val="10"/>
      <name val="Calibri"/>
      <family val="2"/>
      <scheme val="minor"/>
    </font>
    <font>
      <sz val="11"/>
      <color theme="1"/>
      <name val="Cambria"/>
      <family val="1"/>
      <scheme val="major"/>
    </font>
    <font>
      <b/>
      <sz val="11"/>
      <color theme="1"/>
      <name val="Cambria"/>
      <family val="1"/>
      <scheme val="major"/>
    </font>
    <font>
      <b/>
      <sz val="10"/>
      <color theme="1"/>
      <name val="Cambria"/>
      <family val="1"/>
      <scheme val="major"/>
    </font>
    <font>
      <sz val="10"/>
      <color theme="1"/>
      <name val="Cambria"/>
      <family val="1"/>
      <scheme val="major"/>
    </font>
    <font>
      <sz val="11"/>
      <color rgb="FFFF0000"/>
      <name val="Cambria"/>
      <family val="1"/>
      <scheme val="major"/>
    </font>
    <font>
      <b/>
      <sz val="18"/>
      <name val="Cambria"/>
      <family val="1"/>
      <scheme val="major"/>
    </font>
    <font>
      <sz val="10"/>
      <color indexed="8"/>
      <name val="Cambria"/>
      <family val="1"/>
      <scheme val="major"/>
    </font>
    <font>
      <b/>
      <sz val="10"/>
      <color indexed="8"/>
      <name val="Cambria"/>
      <family val="1"/>
      <scheme val="major"/>
    </font>
    <font>
      <b/>
      <u/>
      <sz val="10"/>
      <color theme="1"/>
      <name val="Cambria"/>
      <family val="1"/>
      <scheme val="major"/>
    </font>
    <font>
      <b/>
      <u/>
      <sz val="11"/>
      <color theme="1"/>
      <name val="Cambria"/>
      <family val="1"/>
      <scheme val="major"/>
    </font>
    <font>
      <b/>
      <sz val="11"/>
      <color indexed="8"/>
      <name val="Cambria"/>
      <family val="1"/>
      <scheme val="major"/>
    </font>
    <font>
      <b/>
      <u/>
      <sz val="11"/>
      <color indexed="8"/>
      <name val="Cambria"/>
      <family val="1"/>
      <scheme val="major"/>
    </font>
    <font>
      <sz val="11"/>
      <color theme="0"/>
      <name val="Cambria"/>
      <family val="1"/>
      <scheme val="major"/>
    </font>
    <font>
      <sz val="10"/>
      <color theme="0"/>
      <name val="Cambria"/>
      <family val="1"/>
      <scheme val="major"/>
    </font>
    <font>
      <b/>
      <sz val="10"/>
      <color rgb="FFFF0000"/>
      <name val="Cambria"/>
      <family val="1"/>
      <scheme val="major"/>
    </font>
    <font>
      <b/>
      <sz val="10"/>
      <name val="Cambria"/>
      <family val="1"/>
      <scheme val="major"/>
    </font>
    <font>
      <sz val="10"/>
      <color rgb="FFFF0000"/>
      <name val="Cambria"/>
      <family val="1"/>
      <scheme val="major"/>
    </font>
    <font>
      <sz val="10"/>
      <name val="Cambria"/>
      <family val="1"/>
      <scheme val="major"/>
    </font>
    <font>
      <sz val="9"/>
      <color theme="1"/>
      <name val="Cambria"/>
      <family val="1"/>
      <scheme val="major"/>
    </font>
    <font>
      <b/>
      <sz val="10"/>
      <color theme="0"/>
      <name val="Cambria"/>
      <family val="1"/>
      <scheme val="major"/>
    </font>
    <font>
      <b/>
      <sz val="20"/>
      <color theme="1"/>
      <name val="Cambria"/>
      <family val="1"/>
      <scheme val="major"/>
    </font>
    <font>
      <b/>
      <sz val="11"/>
      <color rgb="FFFF0000"/>
      <name val="Cambria"/>
      <family val="1"/>
      <scheme val="major"/>
    </font>
    <font>
      <b/>
      <sz val="10"/>
      <color theme="3"/>
      <name val="Cambria"/>
      <family val="1"/>
      <scheme val="major"/>
    </font>
    <font>
      <b/>
      <sz val="20"/>
      <color theme="1"/>
      <name val="Calibri"/>
      <family val="2"/>
      <scheme val="minor"/>
    </font>
    <font>
      <sz val="8"/>
      <name val="Calibri"/>
      <family val="2"/>
      <scheme val="minor"/>
    </font>
    <font>
      <b/>
      <sz val="11"/>
      <name val="Cambria"/>
      <family val="1"/>
      <scheme val="major"/>
    </font>
    <font>
      <sz val="11"/>
      <color indexed="8"/>
      <name val="Cambria"/>
      <family val="1"/>
      <scheme val="major"/>
    </font>
    <font>
      <sz val="11"/>
      <name val="Cambria"/>
      <family val="1"/>
      <scheme val="major"/>
    </font>
    <font>
      <b/>
      <sz val="11"/>
      <color theme="0"/>
      <name val="Cambria"/>
      <family val="1"/>
      <scheme val="major"/>
    </font>
    <font>
      <u/>
      <sz val="11"/>
      <color theme="10"/>
      <name val="Calibri"/>
      <family val="2"/>
      <scheme val="minor"/>
    </font>
    <font>
      <u/>
      <sz val="11"/>
      <color theme="11"/>
      <name val="Calibri"/>
      <family val="2"/>
      <scheme val="minor"/>
    </font>
    <font>
      <b/>
      <sz val="11"/>
      <color rgb="FF000000"/>
      <name val="Cambria"/>
      <family val="1"/>
    </font>
    <font>
      <b/>
      <u/>
      <sz val="11"/>
      <color rgb="FF000000"/>
      <name val="Cambria"/>
      <family val="1"/>
    </font>
    <font>
      <sz val="12"/>
      <color theme="1"/>
      <name val="Arial Narrow"/>
      <family val="2"/>
    </font>
    <font>
      <b/>
      <sz val="12"/>
      <color theme="1"/>
      <name val="Arial Narrow"/>
      <family val="2"/>
    </font>
    <font>
      <sz val="12"/>
      <color rgb="FF000000"/>
      <name val="Arial Narrow"/>
      <family val="2"/>
    </font>
    <font>
      <sz val="12"/>
      <name val="Arial Narrow"/>
      <family val="2"/>
    </font>
    <font>
      <sz val="10"/>
      <name val="Arial"/>
      <family val="2"/>
    </font>
    <font>
      <b/>
      <u/>
      <sz val="11"/>
      <name val="Calibri"/>
      <family val="2"/>
      <scheme val="minor"/>
    </font>
    <font>
      <sz val="8"/>
      <color theme="1"/>
      <name val="Calibri"/>
      <family val="2"/>
      <scheme val="minor"/>
    </font>
    <font>
      <sz val="12"/>
      <color theme="0"/>
      <name val="Arial Narrow"/>
      <family val="2"/>
    </font>
    <font>
      <b/>
      <sz val="12"/>
      <color rgb="FF000000"/>
      <name val="Arial Narrow"/>
      <family val="2"/>
    </font>
    <font>
      <b/>
      <sz val="18"/>
      <color theme="1"/>
      <name val="Cambria"/>
      <family val="1"/>
      <scheme val="major"/>
    </font>
    <font>
      <sz val="11"/>
      <color rgb="FF000000"/>
      <name val="Cambria"/>
      <family val="1"/>
    </font>
    <font>
      <sz val="10"/>
      <color rgb="FF000000"/>
      <name val="Cambria"/>
      <family val="1"/>
    </font>
  </fonts>
  <fills count="10">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theme="0"/>
        <bgColor theme="4" tint="0.59999389629810485"/>
      </patternFill>
    </fill>
    <fill>
      <patternFill patternType="solid">
        <fgColor theme="4" tint="0.79998168889431442"/>
        <bgColor indexed="64"/>
      </patternFill>
    </fill>
    <fill>
      <patternFill patternType="solid">
        <fgColor theme="4" tint="0.5999938962981048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double">
        <color auto="1"/>
      </bottom>
      <diagonal/>
    </border>
    <border>
      <left/>
      <right/>
      <top/>
      <bottom style="double">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top/>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s>
  <cellStyleXfs count="27">
    <xf numFmtId="0" fontId="0" fillId="0" borderId="0"/>
    <xf numFmtId="43"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0" fontId="11" fillId="0" borderId="0"/>
    <xf numFmtId="0" fontId="5" fillId="0" borderId="0"/>
    <xf numFmtId="0" fontId="5" fillId="0" borderId="0"/>
    <xf numFmtId="0" fontId="2" fillId="0" borderId="0"/>
    <xf numFmtId="0" fontId="13" fillId="0" borderId="0"/>
    <xf numFmtId="0" fontId="61"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11" fillId="0" borderId="0"/>
    <xf numFmtId="0" fontId="1" fillId="0" borderId="0"/>
    <xf numFmtId="41" fontId="1" fillId="0" borderId="0" applyFont="0" applyFill="0" applyBorder="0" applyAlignment="0" applyProtection="0"/>
    <xf numFmtId="0" fontId="1" fillId="0" borderId="0"/>
    <xf numFmtId="43" fontId="1" fillId="0" borderId="0" applyFont="0" applyFill="0" applyBorder="0" applyAlignment="0" applyProtection="0"/>
    <xf numFmtId="0" fontId="11" fillId="0" borderId="0"/>
    <xf numFmtId="41" fontId="1" fillId="0" borderId="0" applyFont="0" applyFill="0" applyBorder="0" applyAlignment="0" applyProtection="0"/>
    <xf numFmtId="0" fontId="69" fillId="0" borderId="0"/>
    <xf numFmtId="0" fontId="1" fillId="0" borderId="0"/>
    <xf numFmtId="9" fontId="1" fillId="0" borderId="0" applyFont="0" applyFill="0" applyBorder="0" applyAlignment="0" applyProtection="0"/>
  </cellStyleXfs>
  <cellXfs count="1072">
    <xf numFmtId="0" fontId="0" fillId="0" borderId="0" xfId="0"/>
    <xf numFmtId="0" fontId="16" fillId="0" borderId="1" xfId="7" applyFont="1" applyBorder="1" applyAlignment="1">
      <alignment horizontal="center" vertical="center"/>
    </xf>
    <xf numFmtId="0" fontId="0" fillId="0" borderId="1" xfId="0" applyBorder="1"/>
    <xf numFmtId="0" fontId="0" fillId="0" borderId="1" xfId="0" applyFont="1" applyBorder="1" applyAlignment="1">
      <alignment horizontal="left" vertical="center"/>
    </xf>
    <xf numFmtId="0" fontId="14" fillId="0" borderId="1" xfId="0" applyFont="1" applyBorder="1" applyAlignment="1">
      <alignment horizontal="left" wrapText="1"/>
    </xf>
    <xf numFmtId="0" fontId="0" fillId="0" borderId="1" xfId="0" applyFont="1" applyBorder="1" applyAlignment="1">
      <alignment horizontal="left" wrapText="1"/>
    </xf>
    <xf numFmtId="0" fontId="14" fillId="0" borderId="1" xfId="0" applyFont="1" applyBorder="1" applyAlignment="1">
      <alignment vertical="center" wrapText="1"/>
    </xf>
    <xf numFmtId="0" fontId="17" fillId="2" borderId="1" xfId="4" applyFont="1" applyFill="1" applyBorder="1" applyAlignment="1">
      <alignment horizontal="center" vertical="center"/>
    </xf>
    <xf numFmtId="0" fontId="0" fillId="0" borderId="1" xfId="0" applyBorder="1" applyAlignment="1">
      <alignment horizontal="center"/>
    </xf>
    <xf numFmtId="0" fontId="0" fillId="0" borderId="1" xfId="0" applyFont="1" applyBorder="1" applyAlignment="1">
      <alignment horizontal="center" vertical="center"/>
    </xf>
    <xf numFmtId="0" fontId="0" fillId="0" borderId="0" xfId="0" applyAlignment="1">
      <alignment wrapText="1"/>
    </xf>
    <xf numFmtId="0" fontId="0" fillId="2" borderId="1" xfId="0" applyFont="1" applyFill="1" applyBorder="1" applyAlignment="1">
      <alignment horizontal="left" vertical="center"/>
    </xf>
    <xf numFmtId="0" fontId="0" fillId="2" borderId="1" xfId="0" applyFont="1" applyFill="1" applyBorder="1" applyAlignment="1">
      <alignment horizontal="left" wrapText="1"/>
    </xf>
    <xf numFmtId="0" fontId="0" fillId="2" borderId="1" xfId="0" applyFill="1" applyBorder="1"/>
    <xf numFmtId="0" fontId="0" fillId="2" borderId="0" xfId="0" applyFill="1"/>
    <xf numFmtId="0" fontId="16" fillId="3" borderId="1" xfId="7" applyFont="1" applyFill="1" applyBorder="1" applyAlignment="1">
      <alignment horizontal="center" vertical="center"/>
    </xf>
    <xf numFmtId="0" fontId="16" fillId="2" borderId="1" xfId="7" applyFont="1" applyFill="1" applyBorder="1" applyAlignment="1">
      <alignment horizontal="center" vertical="center"/>
    </xf>
    <xf numFmtId="0" fontId="16" fillId="3" borderId="1" xfId="4" applyFont="1" applyFill="1" applyBorder="1" applyAlignment="1">
      <alignment horizontal="center" vertical="center"/>
    </xf>
    <xf numFmtId="0" fontId="16" fillId="3" borderId="1" xfId="4" applyFont="1" applyFill="1" applyBorder="1" applyAlignment="1">
      <alignment vertical="center"/>
    </xf>
    <xf numFmtId="0" fontId="17" fillId="3" borderId="1" xfId="4" applyFont="1" applyFill="1" applyBorder="1" applyAlignment="1">
      <alignment horizontal="center" vertical="center"/>
    </xf>
    <xf numFmtId="0" fontId="18" fillId="0" borderId="0" xfId="0" applyFont="1" applyAlignment="1">
      <alignment vertical="center"/>
    </xf>
    <xf numFmtId="0" fontId="0" fillId="0" borderId="1" xfId="0" applyBorder="1" applyAlignment="1">
      <alignment horizontal="center" wrapText="1"/>
    </xf>
    <xf numFmtId="0" fontId="11" fillId="0" borderId="0" xfId="4"/>
    <xf numFmtId="0" fontId="0" fillId="0" borderId="1" xfId="0" applyFill="1" applyBorder="1"/>
    <xf numFmtId="0" fontId="0" fillId="4" borderId="1" xfId="0" applyFill="1" applyBorder="1"/>
    <xf numFmtId="0" fontId="16" fillId="0" borderId="1" xfId="4" applyFont="1" applyBorder="1" applyAlignment="1">
      <alignment horizontal="center" vertical="center"/>
    </xf>
    <xf numFmtId="43" fontId="19" fillId="0" borderId="1" xfId="0" applyNumberFormat="1" applyFont="1" applyBorder="1"/>
    <xf numFmtId="0" fontId="15" fillId="0" borderId="1" xfId="0" applyFont="1" applyFill="1" applyBorder="1" applyAlignment="1"/>
    <xf numFmtId="0" fontId="0" fillId="0" borderId="1" xfId="0" applyFill="1" applyBorder="1" applyAlignment="1"/>
    <xf numFmtId="0" fontId="20" fillId="0" borderId="1" xfId="0" applyFont="1" applyFill="1" applyBorder="1" applyAlignment="1">
      <alignment horizontal="center"/>
    </xf>
    <xf numFmtId="0" fontId="11" fillId="0" borderId="0" xfId="4" applyAlignment="1"/>
    <xf numFmtId="0" fontId="11" fillId="0" borderId="0" xfId="4" applyFill="1" applyAlignment="1">
      <alignment horizontal="center"/>
    </xf>
    <xf numFmtId="0" fontId="0" fillId="0" borderId="0" xfId="0" applyFill="1"/>
    <xf numFmtId="0" fontId="11" fillId="0" borderId="0" xfId="4" applyFill="1"/>
    <xf numFmtId="0" fontId="21" fillId="0" borderId="0" xfId="4" applyFont="1" applyAlignment="1"/>
    <xf numFmtId="0" fontId="11" fillId="0" borderId="0" xfId="4" applyAlignment="1">
      <alignment horizontal="center"/>
    </xf>
    <xf numFmtId="0" fontId="0" fillId="0" borderId="1" xfId="0" applyFill="1" applyBorder="1" applyAlignment="1">
      <alignment horizontal="center"/>
    </xf>
    <xf numFmtId="0" fontId="22" fillId="0" borderId="1" xfId="0" applyFont="1" applyBorder="1" applyAlignment="1">
      <alignment horizontal="left" vertical="center"/>
    </xf>
    <xf numFmtId="0" fontId="23" fillId="0" borderId="1" xfId="0" applyFont="1" applyBorder="1" applyAlignment="1">
      <alignment horizontal="left" wrapText="1"/>
    </xf>
    <xf numFmtId="0" fontId="22" fillId="0" borderId="1" xfId="0" applyFont="1" applyFill="1" applyBorder="1" applyAlignment="1"/>
    <xf numFmtId="0" fontId="22" fillId="0" borderId="1" xfId="0" applyFont="1" applyBorder="1"/>
    <xf numFmtId="0" fontId="22" fillId="0" borderId="1" xfId="4" applyFont="1" applyBorder="1" applyAlignment="1">
      <alignment vertical="center" wrapText="1"/>
    </xf>
    <xf numFmtId="0" fontId="22" fillId="0" borderId="1" xfId="4" applyFont="1" applyFill="1" applyBorder="1" applyAlignment="1">
      <alignment vertical="center" wrapText="1"/>
    </xf>
    <xf numFmtId="43" fontId="3" fillId="0" borderId="1" xfId="0" applyNumberFormat="1" applyFont="1" applyFill="1" applyBorder="1" applyAlignment="1">
      <alignment horizontal="center"/>
    </xf>
    <xf numFmtId="0" fontId="22" fillId="0" borderId="1" xfId="0" applyFont="1" applyBorder="1" applyAlignment="1">
      <alignment horizontal="left" wrapText="1"/>
    </xf>
    <xf numFmtId="0" fontId="23" fillId="0" borderId="1" xfId="0" applyFont="1" applyFill="1" applyBorder="1" applyAlignment="1">
      <alignment horizontal="center"/>
    </xf>
    <xf numFmtId="0" fontId="22" fillId="0" borderId="1" xfId="0" applyFont="1" applyFill="1" applyBorder="1" applyAlignment="1">
      <alignment horizontal="left"/>
    </xf>
    <xf numFmtId="165" fontId="23" fillId="0" borderId="1" xfId="0" applyNumberFormat="1" applyFont="1" applyFill="1" applyBorder="1" applyAlignment="1"/>
    <xf numFmtId="0" fontId="22" fillId="2" borderId="1" xfId="4" applyFont="1" applyFill="1" applyBorder="1" applyAlignment="1">
      <alignment horizontal="left"/>
    </xf>
    <xf numFmtId="0" fontId="22" fillId="2" borderId="1" xfId="4" applyFont="1" applyFill="1" applyBorder="1"/>
    <xf numFmtId="0" fontId="22" fillId="5" borderId="1" xfId="0" applyFont="1" applyFill="1" applyBorder="1" applyAlignment="1"/>
    <xf numFmtId="49" fontId="22" fillId="2" borderId="1" xfId="4" applyNumberFormat="1" applyFont="1" applyFill="1" applyBorder="1" applyAlignment="1"/>
    <xf numFmtId="49" fontId="22" fillId="2" borderId="1" xfId="4" applyNumberFormat="1" applyFont="1" applyFill="1" applyBorder="1" applyAlignment="1">
      <alignment horizontal="center"/>
    </xf>
    <xf numFmtId="0" fontId="22" fillId="5" borderId="1" xfId="0" applyFont="1" applyFill="1" applyBorder="1" applyAlignment="1">
      <alignment horizontal="center"/>
    </xf>
    <xf numFmtId="49" fontId="22" fillId="2" borderId="1" xfId="4" applyNumberFormat="1" applyFont="1" applyFill="1" applyBorder="1" applyAlignment="1">
      <alignment horizontal="left"/>
    </xf>
    <xf numFmtId="0" fontId="22" fillId="0" borderId="1" xfId="4" applyFont="1" applyBorder="1" applyAlignment="1">
      <alignment horizontal="center" vertical="center" wrapText="1"/>
    </xf>
    <xf numFmtId="0" fontId="22" fillId="2" borderId="1" xfId="4" applyFont="1" applyFill="1" applyBorder="1" applyAlignment="1">
      <alignment horizontal="center"/>
    </xf>
    <xf numFmtId="1" fontId="22" fillId="2" borderId="1" xfId="4" applyNumberFormat="1" applyFont="1" applyFill="1" applyBorder="1" applyAlignment="1">
      <alignment horizontal="center"/>
    </xf>
    <xf numFmtId="0" fontId="22" fillId="5" borderId="1" xfId="0" applyFont="1" applyFill="1" applyBorder="1"/>
    <xf numFmtId="165" fontId="22" fillId="2" borderId="1" xfId="3" applyNumberFormat="1" applyFont="1" applyFill="1" applyBorder="1"/>
    <xf numFmtId="165" fontId="22" fillId="0" borderId="1" xfId="0" applyNumberFormat="1" applyFont="1" applyFill="1" applyBorder="1" applyAlignment="1"/>
    <xf numFmtId="0" fontId="22" fillId="0" borderId="1" xfId="0" applyFont="1" applyFill="1" applyBorder="1" applyAlignment="1">
      <alignment horizontal="center"/>
    </xf>
    <xf numFmtId="0" fontId="22" fillId="0" borderId="1" xfId="4" applyFont="1" applyBorder="1" applyAlignment="1">
      <alignment horizontal="center" vertical="center"/>
    </xf>
    <xf numFmtId="0" fontId="22" fillId="2" borderId="1" xfId="4" applyFont="1" applyFill="1" applyBorder="1" applyAlignment="1">
      <alignment horizontal="left" vertical="top" wrapText="1"/>
    </xf>
    <xf numFmtId="49" fontId="22" fillId="5" borderId="1" xfId="4" applyNumberFormat="1" applyFont="1" applyFill="1" applyBorder="1" applyAlignment="1">
      <alignment horizontal="center"/>
    </xf>
    <xf numFmtId="0" fontId="22" fillId="2" borderId="1" xfId="4" applyNumberFormat="1" applyFont="1" applyFill="1" applyBorder="1" applyAlignment="1">
      <alignment horizontal="center"/>
    </xf>
    <xf numFmtId="165" fontId="22" fillId="0" borderId="1" xfId="3" applyNumberFormat="1" applyFont="1" applyFill="1" applyBorder="1"/>
    <xf numFmtId="49" fontId="22" fillId="5" borderId="1" xfId="4" applyNumberFormat="1" applyFont="1" applyFill="1" applyBorder="1" applyAlignment="1">
      <alignment horizontal="center" vertical="center" wrapText="1"/>
    </xf>
    <xf numFmtId="49" fontId="22" fillId="5" borderId="1" xfId="4" applyNumberFormat="1" applyFont="1" applyFill="1" applyBorder="1" applyAlignment="1">
      <alignment horizontal="left"/>
    </xf>
    <xf numFmtId="49" fontId="22" fillId="2" borderId="1" xfId="4" applyNumberFormat="1" applyFont="1" applyFill="1" applyBorder="1" applyAlignment="1">
      <alignment horizontal="center" vertical="center" wrapText="1"/>
    </xf>
    <xf numFmtId="165" fontId="4" fillId="2" borderId="1" xfId="3" applyNumberFormat="1" applyFont="1" applyFill="1" applyBorder="1"/>
    <xf numFmtId="0" fontId="22" fillId="5" borderId="1" xfId="4" applyFont="1" applyFill="1" applyBorder="1" applyAlignment="1">
      <alignment horizontal="left"/>
    </xf>
    <xf numFmtId="0" fontId="22" fillId="0" borderId="1" xfId="4" applyFont="1" applyFill="1" applyBorder="1" applyAlignment="1">
      <alignment horizontal="left" vertical="top" wrapText="1"/>
    </xf>
    <xf numFmtId="49" fontId="22" fillId="0" borderId="1" xfId="4" applyNumberFormat="1" applyFont="1" applyFill="1" applyBorder="1" applyAlignment="1">
      <alignment horizontal="left"/>
    </xf>
    <xf numFmtId="1" fontId="22" fillId="0" borderId="1" xfId="4" applyNumberFormat="1" applyFont="1" applyFill="1" applyBorder="1" applyAlignment="1">
      <alignment horizontal="center"/>
    </xf>
    <xf numFmtId="49" fontId="22" fillId="2" borderId="1" xfId="4" applyNumberFormat="1" applyFont="1" applyFill="1" applyBorder="1" applyAlignment="1">
      <alignment horizontal="left" vertical="center" wrapText="1"/>
    </xf>
    <xf numFmtId="0" fontId="22" fillId="2" borderId="1" xfId="4" applyFont="1" applyFill="1" applyBorder="1" applyAlignment="1">
      <alignment vertical="center"/>
    </xf>
    <xf numFmtId="49" fontId="22" fillId="2" borderId="1" xfId="4" applyNumberFormat="1" applyFont="1" applyFill="1" applyBorder="1" applyAlignment="1">
      <alignment horizontal="left" vertical="center"/>
    </xf>
    <xf numFmtId="49" fontId="22" fillId="5" borderId="1" xfId="4" applyNumberFormat="1" applyFont="1" applyFill="1" applyBorder="1" applyAlignment="1">
      <alignment horizontal="center" vertical="center"/>
    </xf>
    <xf numFmtId="1" fontId="22" fillId="2" borderId="1" xfId="4" applyNumberFormat="1" applyFont="1" applyFill="1" applyBorder="1" applyAlignment="1">
      <alignment horizontal="center" vertical="center"/>
    </xf>
    <xf numFmtId="165" fontId="22" fillId="2" borderId="1" xfId="3" applyNumberFormat="1" applyFont="1" applyFill="1" applyBorder="1" applyAlignment="1">
      <alignment vertical="center"/>
    </xf>
    <xf numFmtId="0" fontId="22" fillId="0" borderId="1" xfId="0" applyFont="1" applyFill="1" applyBorder="1" applyAlignment="1">
      <alignment horizontal="left" vertical="center"/>
    </xf>
    <xf numFmtId="0" fontId="22" fillId="0" borderId="1" xfId="0" applyFont="1" applyFill="1" applyBorder="1" applyAlignment="1">
      <alignment horizontal="left" wrapText="1"/>
    </xf>
    <xf numFmtId="0" fontId="22" fillId="0" borderId="1" xfId="4" applyFont="1" applyFill="1" applyBorder="1" applyAlignment="1">
      <alignment vertical="center"/>
    </xf>
    <xf numFmtId="0" fontId="22" fillId="0" borderId="1" xfId="0" applyFont="1" applyFill="1" applyBorder="1"/>
    <xf numFmtId="49" fontId="22" fillId="0" borderId="1" xfId="4" applyNumberFormat="1" applyFont="1" applyFill="1" applyBorder="1" applyAlignment="1">
      <alignment horizontal="left" vertical="center"/>
    </xf>
    <xf numFmtId="49" fontId="22" fillId="0" borderId="1" xfId="4" applyNumberFormat="1" applyFont="1" applyFill="1" applyBorder="1" applyAlignment="1">
      <alignment horizontal="center" vertical="center"/>
    </xf>
    <xf numFmtId="0" fontId="22" fillId="0" borderId="1" xfId="4" applyFont="1" applyFill="1" applyBorder="1" applyAlignment="1">
      <alignment horizontal="center"/>
    </xf>
    <xf numFmtId="1" fontId="22" fillId="0" borderId="1" xfId="4" applyNumberFormat="1" applyFont="1" applyFill="1" applyBorder="1" applyAlignment="1">
      <alignment horizontal="center" vertical="center"/>
    </xf>
    <xf numFmtId="165" fontId="22" fillId="0" borderId="1" xfId="3" applyNumberFormat="1" applyFont="1" applyFill="1" applyBorder="1" applyAlignment="1">
      <alignment vertical="center"/>
    </xf>
    <xf numFmtId="49" fontId="22" fillId="2" borderId="1" xfId="4" applyNumberFormat="1" applyFont="1" applyFill="1" applyBorder="1" applyAlignment="1">
      <alignment horizontal="center" vertical="center"/>
    </xf>
    <xf numFmtId="49" fontId="22" fillId="2" borderId="1" xfId="4" applyNumberFormat="1" applyFont="1" applyFill="1" applyBorder="1" applyAlignment="1">
      <alignment horizontal="left" vertical="top" wrapText="1"/>
    </xf>
    <xf numFmtId="0" fontId="22" fillId="0" borderId="1" xfId="0" applyFont="1" applyBorder="1" applyAlignment="1">
      <alignment horizontal="left" vertical="top" wrapText="1"/>
    </xf>
    <xf numFmtId="0" fontId="22" fillId="5" borderId="1"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2" borderId="1" xfId="4" applyFont="1" applyFill="1" applyBorder="1" applyAlignment="1">
      <alignment horizontal="center" vertical="top" wrapText="1"/>
    </xf>
    <xf numFmtId="1" fontId="22" fillId="2" borderId="1" xfId="4" applyNumberFormat="1" applyFont="1" applyFill="1" applyBorder="1" applyAlignment="1">
      <alignment horizontal="center" vertical="top" wrapText="1"/>
    </xf>
    <xf numFmtId="165" fontId="22" fillId="2" borderId="1" xfId="3" applyNumberFormat="1" applyFont="1" applyFill="1" applyBorder="1" applyAlignment="1">
      <alignment horizontal="left" vertical="top" wrapText="1"/>
    </xf>
    <xf numFmtId="0" fontId="22" fillId="5" borderId="1" xfId="0" applyFont="1" applyFill="1" applyBorder="1" applyAlignment="1">
      <alignment horizontal="center" vertical="top" wrapText="1"/>
    </xf>
    <xf numFmtId="49" fontId="22" fillId="5" borderId="1" xfId="4" applyNumberFormat="1" applyFont="1" applyFill="1" applyBorder="1" applyAlignment="1">
      <alignment horizontal="left" vertical="top" wrapText="1"/>
    </xf>
    <xf numFmtId="0" fontId="22" fillId="5" borderId="1" xfId="4" applyFont="1" applyFill="1" applyBorder="1" applyAlignment="1">
      <alignment horizontal="left" vertical="top" wrapText="1"/>
    </xf>
    <xf numFmtId="165" fontId="22" fillId="5" borderId="1" xfId="0" applyNumberFormat="1" applyFont="1" applyFill="1" applyBorder="1" applyAlignment="1">
      <alignment horizontal="left" vertical="top" wrapText="1"/>
    </xf>
    <xf numFmtId="0" fontId="23" fillId="0" borderId="1" xfId="0" applyFont="1" applyFill="1" applyBorder="1" applyAlignment="1">
      <alignment vertical="center" wrapText="1"/>
    </xf>
    <xf numFmtId="165" fontId="24" fillId="0" borderId="1" xfId="0" applyNumberFormat="1" applyFont="1" applyFill="1" applyBorder="1" applyAlignment="1"/>
    <xf numFmtId="0" fontId="22" fillId="0" borderId="0" xfId="0" applyFont="1"/>
    <xf numFmtId="0" fontId="22" fillId="0" borderId="1" xfId="0" applyFont="1" applyFill="1" applyBorder="1" applyAlignment="1">
      <alignment vertical="center" wrapText="1"/>
    </xf>
    <xf numFmtId="165" fontId="23" fillId="0" borderId="1" xfId="3" applyNumberFormat="1" applyFont="1" applyFill="1" applyBorder="1" applyAlignment="1">
      <alignment vertical="center"/>
    </xf>
    <xf numFmtId="0" fontId="22" fillId="0" borderId="1" xfId="0" applyFont="1" applyFill="1" applyBorder="1" applyAlignment="1">
      <alignment horizontal="left" vertical="top"/>
    </xf>
    <xf numFmtId="0" fontId="22" fillId="0" borderId="1" xfId="4" applyFont="1" applyFill="1" applyBorder="1" applyAlignment="1">
      <alignment horizontal="left" vertical="top"/>
    </xf>
    <xf numFmtId="0" fontId="22" fillId="5" borderId="1" xfId="0" applyFont="1" applyFill="1" applyBorder="1" applyAlignment="1">
      <alignment horizontal="left" vertical="top"/>
    </xf>
    <xf numFmtId="49" fontId="22" fillId="0" borderId="1" xfId="4" applyNumberFormat="1" applyFont="1" applyFill="1" applyBorder="1" applyAlignment="1">
      <alignment horizontal="left" vertical="top"/>
    </xf>
    <xf numFmtId="165" fontId="22" fillId="0" borderId="1" xfId="3" applyNumberFormat="1" applyFont="1" applyFill="1" applyBorder="1" applyAlignment="1">
      <alignment horizontal="left" vertical="top"/>
    </xf>
    <xf numFmtId="0" fontId="22" fillId="0" borderId="0" xfId="0" applyFont="1" applyAlignment="1">
      <alignment horizontal="left" vertical="top"/>
    </xf>
    <xf numFmtId="0" fontId="0" fillId="0" borderId="1" xfId="0" applyFont="1" applyBorder="1" applyAlignment="1">
      <alignment horizontal="left" vertical="center"/>
    </xf>
    <xf numFmtId="0" fontId="0" fillId="0" borderId="1" xfId="0" applyFont="1" applyBorder="1" applyAlignment="1">
      <alignment vertical="center" wrapText="1"/>
    </xf>
    <xf numFmtId="0" fontId="0" fillId="0" borderId="1" xfId="0" applyFont="1" applyBorder="1" applyAlignment="1">
      <alignment horizontal="left" wrapText="1"/>
    </xf>
    <xf numFmtId="0" fontId="14" fillId="0" borderId="1" xfId="0" applyFont="1" applyFill="1" applyBorder="1" applyAlignment="1">
      <alignment horizontal="center"/>
    </xf>
    <xf numFmtId="0" fontId="11" fillId="0" borderId="0" xfId="4" applyFont="1" applyAlignment="1"/>
    <xf numFmtId="0" fontId="11" fillId="0" borderId="0" xfId="4" applyFont="1"/>
    <xf numFmtId="0" fontId="16" fillId="0" borderId="1" xfId="0" applyFont="1" applyBorder="1" applyAlignment="1">
      <alignment horizontal="left" vertical="center"/>
    </xf>
    <xf numFmtId="0" fontId="25" fillId="0" borderId="1" xfId="0" applyFont="1" applyBorder="1" applyAlignment="1">
      <alignment horizontal="left" wrapText="1"/>
    </xf>
    <xf numFmtId="0" fontId="16" fillId="0" borderId="1" xfId="0" applyFont="1" applyBorder="1"/>
    <xf numFmtId="43" fontId="26" fillId="0" borderId="1" xfId="0" applyNumberFormat="1" applyFont="1" applyBorder="1"/>
    <xf numFmtId="0" fontId="16" fillId="5" borderId="1" xfId="0" applyFont="1" applyFill="1" applyBorder="1"/>
    <xf numFmtId="0" fontId="16" fillId="0" borderId="0" xfId="0" applyFont="1"/>
    <xf numFmtId="43" fontId="11" fillId="0" borderId="1" xfId="1" applyFont="1" applyFill="1" applyBorder="1" applyAlignment="1"/>
    <xf numFmtId="0" fontId="16" fillId="0" borderId="1" xfId="7" applyFont="1" applyFill="1" applyBorder="1" applyAlignment="1">
      <alignment horizontal="center" vertical="center"/>
    </xf>
    <xf numFmtId="0" fontId="0" fillId="0" borderId="1" xfId="0" applyFont="1" applyFill="1" applyBorder="1" applyAlignment="1">
      <alignment horizontal="center" vertical="center"/>
    </xf>
    <xf numFmtId="0" fontId="16" fillId="0" borderId="1" xfId="0" applyFont="1" applyFill="1" applyBorder="1"/>
    <xf numFmtId="0" fontId="11" fillId="0" borderId="0" xfId="4" applyFill="1" applyAlignment="1"/>
    <xf numFmtId="0" fontId="11" fillId="0" borderId="0" xfId="4" applyFont="1" applyFill="1" applyAlignment="1"/>
    <xf numFmtId="0" fontId="11" fillId="0" borderId="0" xfId="4" applyFont="1" applyFill="1"/>
    <xf numFmtId="0" fontId="21" fillId="0" borderId="0" xfId="4" applyFont="1" applyFill="1" applyAlignment="1"/>
    <xf numFmtId="0" fontId="21" fillId="0" borderId="0" xfId="4" applyFont="1" applyFill="1" applyAlignment="1">
      <alignment horizontal="center"/>
    </xf>
    <xf numFmtId="0" fontId="11" fillId="0" borderId="0" xfId="4" applyFill="1" applyAlignment="1">
      <alignment horizontal="center"/>
    </xf>
    <xf numFmtId="0" fontId="11" fillId="0" borderId="0" xfId="4" applyFont="1" applyFill="1" applyAlignment="1">
      <alignment horizontal="center"/>
    </xf>
    <xf numFmtId="0" fontId="0" fillId="0" borderId="1" xfId="0" applyFill="1" applyBorder="1" applyAlignment="1">
      <alignment horizontal="center" wrapText="1"/>
    </xf>
    <xf numFmtId="0" fontId="0" fillId="0" borderId="0" xfId="0" applyFill="1" applyAlignment="1">
      <alignment horizontal="center"/>
    </xf>
    <xf numFmtId="0" fontId="14" fillId="0" borderId="0" xfId="4" applyFont="1" applyFill="1" applyAlignment="1"/>
    <xf numFmtId="0" fontId="14" fillId="0" borderId="0" xfId="0" applyFont="1" applyFill="1" applyBorder="1"/>
    <xf numFmtId="0" fontId="16" fillId="0" borderId="0" xfId="0" applyFont="1" applyFill="1" applyAlignment="1">
      <alignment wrapText="1"/>
    </xf>
    <xf numFmtId="0" fontId="16" fillId="0" borderId="0" xfId="0" applyFont="1" applyFill="1"/>
    <xf numFmtId="0" fontId="25" fillId="0" borderId="0" xfId="0" applyFont="1" applyFill="1"/>
    <xf numFmtId="0" fontId="16" fillId="0" borderId="2" xfId="0" applyFont="1" applyFill="1" applyBorder="1" applyAlignment="1">
      <alignment horizontal="left" vertical="center"/>
    </xf>
    <xf numFmtId="0" fontId="25" fillId="0" borderId="2" xfId="0" applyFont="1" applyFill="1" applyBorder="1" applyAlignment="1">
      <alignment horizontal="left" wrapText="1"/>
    </xf>
    <xf numFmtId="0" fontId="16" fillId="0" borderId="2" xfId="0" applyFont="1" applyFill="1" applyBorder="1"/>
    <xf numFmtId="0" fontId="16" fillId="0" borderId="3" xfId="0" applyFont="1" applyFill="1" applyBorder="1"/>
    <xf numFmtId="0" fontId="16" fillId="0" borderId="3" xfId="4" applyFont="1" applyFill="1" applyBorder="1" applyAlignment="1">
      <alignment horizontal="left" vertical="top" wrapText="1"/>
    </xf>
    <xf numFmtId="49" fontId="16" fillId="0" borderId="3" xfId="4" applyNumberFormat="1" applyFont="1" applyFill="1" applyBorder="1" applyAlignment="1">
      <alignment horizontal="left" vertical="top" wrapText="1"/>
    </xf>
    <xf numFmtId="0" fontId="16" fillId="0" borderId="3" xfId="4" applyFont="1" applyFill="1" applyBorder="1" applyAlignment="1">
      <alignment horizontal="center" vertical="top" wrapText="1"/>
    </xf>
    <xf numFmtId="0" fontId="16" fillId="0" borderId="4" xfId="0" applyFont="1" applyFill="1" applyBorder="1" applyAlignment="1">
      <alignment horizontal="left" vertical="center"/>
    </xf>
    <xf numFmtId="0" fontId="16" fillId="0" borderId="4" xfId="0" applyFont="1" applyFill="1" applyBorder="1" applyAlignment="1">
      <alignment vertical="center" wrapText="1"/>
    </xf>
    <xf numFmtId="0" fontId="16" fillId="0" borderId="4" xfId="0" applyFont="1" applyFill="1" applyBorder="1"/>
    <xf numFmtId="0" fontId="16" fillId="0" borderId="2" xfId="0" applyFont="1" applyFill="1" applyBorder="1" applyAlignment="1">
      <alignment horizontal="center"/>
    </xf>
    <xf numFmtId="0" fontId="16" fillId="0" borderId="4" xfId="0" applyFont="1" applyFill="1" applyBorder="1" applyAlignment="1">
      <alignment horizontal="center"/>
    </xf>
    <xf numFmtId="0" fontId="21" fillId="0" borderId="0" xfId="4" applyFont="1" applyFill="1" applyAlignment="1">
      <alignment horizontal="center"/>
    </xf>
    <xf numFmtId="0" fontId="11" fillId="0" borderId="0" xfId="4" applyFill="1" applyAlignment="1">
      <alignment horizontal="center"/>
    </xf>
    <xf numFmtId="0" fontId="0" fillId="0" borderId="0" xfId="0" applyFill="1" applyAlignment="1">
      <alignment horizontal="center"/>
    </xf>
    <xf numFmtId="0" fontId="16" fillId="0" borderId="0" xfId="0" applyFont="1" applyFill="1"/>
    <xf numFmtId="0" fontId="8" fillId="0" borderId="0" xfId="5" applyFont="1" applyFill="1"/>
    <xf numFmtId="0" fontId="16" fillId="0" borderId="0" xfId="0" applyFont="1" applyFill="1" applyAlignment="1">
      <alignment horizontal="left"/>
    </xf>
    <xf numFmtId="49" fontId="9" fillId="0" borderId="0" xfId="5" applyNumberFormat="1" applyFont="1" applyFill="1" applyBorder="1" applyAlignment="1">
      <alignment horizontal="center"/>
    </xf>
    <xf numFmtId="0" fontId="0" fillId="0" borderId="0" xfId="0" applyFill="1" applyAlignment="1">
      <alignment vertical="center"/>
    </xf>
    <xf numFmtId="0" fontId="16" fillId="0" borderId="4" xfId="0" applyFont="1" applyFill="1" applyBorder="1" applyAlignment="1">
      <alignment vertical="center"/>
    </xf>
    <xf numFmtId="0" fontId="16" fillId="0" borderId="0" xfId="0" applyFont="1" applyFill="1" applyAlignment="1">
      <alignment horizontal="center" vertical="center"/>
    </xf>
    <xf numFmtId="0" fontId="16" fillId="0" borderId="1" xfId="7" applyFont="1" applyFill="1" applyBorder="1" applyAlignment="1">
      <alignment horizontal="center" vertical="center"/>
    </xf>
    <xf numFmtId="0" fontId="16" fillId="0" borderId="2" xfId="0" applyFont="1" applyFill="1" applyBorder="1" applyAlignment="1">
      <alignment horizontal="center" vertical="center"/>
    </xf>
    <xf numFmtId="0" fontId="16" fillId="0" borderId="4" xfId="0" applyFont="1" applyFill="1" applyBorder="1" applyAlignment="1">
      <alignment horizontal="center" vertical="center"/>
    </xf>
    <xf numFmtId="0" fontId="16" fillId="0" borderId="0" xfId="0" applyFont="1" applyFill="1" applyAlignment="1">
      <alignment vertical="center"/>
    </xf>
    <xf numFmtId="0" fontId="27" fillId="0" borderId="0" xfId="4" applyFont="1" applyFill="1" applyAlignment="1">
      <alignment horizontal="center" vertical="center"/>
    </xf>
    <xf numFmtId="0" fontId="16" fillId="0" borderId="0" xfId="4" applyFont="1" applyFill="1" applyAlignment="1">
      <alignment horizontal="center" vertical="center"/>
    </xf>
    <xf numFmtId="43" fontId="28" fillId="0" borderId="2" xfId="0" applyNumberFormat="1" applyFont="1" applyFill="1" applyBorder="1" applyAlignment="1">
      <alignment vertical="center"/>
    </xf>
    <xf numFmtId="0" fontId="16" fillId="0" borderId="4" xfId="0" applyFont="1" applyFill="1" applyBorder="1" applyAlignment="1">
      <alignment vertical="center"/>
    </xf>
    <xf numFmtId="0" fontId="27" fillId="0" borderId="0" xfId="4" applyFont="1" applyFill="1" applyAlignment="1">
      <alignment vertical="center"/>
    </xf>
    <xf numFmtId="0" fontId="16" fillId="0" borderId="0" xfId="4" applyFont="1" applyFill="1" applyAlignment="1">
      <alignment vertical="center"/>
    </xf>
    <xf numFmtId="0" fontId="16" fillId="0" borderId="0" xfId="0" applyFont="1" applyFill="1" applyAlignment="1">
      <alignment wrapText="1"/>
    </xf>
    <xf numFmtId="0" fontId="16" fillId="0" borderId="1" xfId="0" applyFont="1" applyFill="1" applyBorder="1" applyAlignment="1">
      <alignment horizontal="center" vertical="center" wrapText="1"/>
    </xf>
    <xf numFmtId="0" fontId="16" fillId="0" borderId="2" xfId="0" applyFont="1" applyFill="1" applyBorder="1" applyAlignment="1">
      <alignment wrapText="1"/>
    </xf>
    <xf numFmtId="0" fontId="16" fillId="0" borderId="4" xfId="0" applyFont="1" applyFill="1" applyBorder="1" applyAlignment="1">
      <alignment wrapText="1"/>
    </xf>
    <xf numFmtId="0" fontId="16" fillId="0" borderId="2" xfId="0" applyFont="1" applyFill="1" applyBorder="1" applyAlignment="1">
      <alignment vertical="center"/>
    </xf>
    <xf numFmtId="0" fontId="14" fillId="0" borderId="0" xfId="4" applyFont="1" applyFill="1" applyAlignment="1">
      <alignment vertical="center"/>
    </xf>
    <xf numFmtId="165" fontId="16" fillId="0" borderId="3" xfId="3" applyNumberFormat="1" applyFont="1" applyFill="1" applyBorder="1" applyAlignment="1">
      <alignment vertical="top"/>
    </xf>
    <xf numFmtId="0" fontId="16" fillId="0" borderId="3" xfId="0" applyFont="1" applyFill="1" applyBorder="1" applyAlignment="1">
      <alignment horizontal="left" vertical="top"/>
    </xf>
    <xf numFmtId="0" fontId="25" fillId="0" borderId="3" xfId="0" applyFont="1" applyFill="1" applyBorder="1" applyAlignment="1">
      <alignment horizontal="left" vertical="top" wrapText="1"/>
    </xf>
    <xf numFmtId="0" fontId="16" fillId="0" borderId="3" xfId="0" applyFont="1" applyFill="1" applyBorder="1" applyAlignment="1">
      <alignment vertical="top"/>
    </xf>
    <xf numFmtId="0" fontId="16" fillId="0" borderId="3" xfId="0" applyFont="1" applyFill="1" applyBorder="1" applyAlignment="1">
      <alignment horizontal="center" vertical="top"/>
    </xf>
    <xf numFmtId="0" fontId="16" fillId="0" borderId="3" xfId="0" applyFont="1" applyFill="1" applyBorder="1" applyAlignment="1">
      <alignment vertical="top" wrapText="1"/>
    </xf>
    <xf numFmtId="43" fontId="29" fillId="0" borderId="3" xfId="0" applyNumberFormat="1" applyFont="1" applyFill="1" applyBorder="1" applyAlignment="1">
      <alignment vertical="top"/>
    </xf>
    <xf numFmtId="0" fontId="30" fillId="0" borderId="3" xfId="0" applyFont="1" applyFill="1" applyBorder="1" applyAlignment="1">
      <alignment vertical="top"/>
    </xf>
    <xf numFmtId="0" fontId="16" fillId="0" borderId="3" xfId="0" applyFont="1" applyFill="1" applyBorder="1" applyAlignment="1">
      <alignment horizontal="left" vertical="top" wrapText="1"/>
    </xf>
    <xf numFmtId="0" fontId="29" fillId="0" borderId="3" xfId="0" applyFont="1" applyFill="1" applyBorder="1" applyAlignment="1">
      <alignment horizontal="center" vertical="top"/>
    </xf>
    <xf numFmtId="43" fontId="16" fillId="0" borderId="3" xfId="1" applyFont="1" applyFill="1" applyBorder="1" applyAlignment="1">
      <alignment vertical="top"/>
    </xf>
    <xf numFmtId="0" fontId="25" fillId="0" borderId="3" xfId="0" applyFont="1" applyFill="1" applyBorder="1" applyAlignment="1">
      <alignment horizontal="left" vertical="top"/>
    </xf>
    <xf numFmtId="0" fontId="25" fillId="0" borderId="3" xfId="0" applyFont="1" applyFill="1" applyBorder="1" applyAlignment="1">
      <alignment vertical="top"/>
    </xf>
    <xf numFmtId="0" fontId="25" fillId="0" borderId="3" xfId="0" applyFont="1" applyFill="1" applyBorder="1" applyAlignment="1">
      <alignment horizontal="center" vertical="top"/>
    </xf>
    <xf numFmtId="0" fontId="25" fillId="0" borderId="3" xfId="0" applyFont="1" applyFill="1" applyBorder="1" applyAlignment="1">
      <alignment vertical="top" wrapText="1"/>
    </xf>
    <xf numFmtId="43" fontId="25" fillId="0" borderId="3" xfId="1" applyFont="1" applyFill="1" applyBorder="1" applyAlignment="1">
      <alignment vertical="top"/>
    </xf>
    <xf numFmtId="0" fontId="16" fillId="0" borderId="3" xfId="4" applyFont="1" applyFill="1" applyBorder="1" applyAlignment="1">
      <alignment vertical="top" wrapText="1"/>
    </xf>
    <xf numFmtId="165" fontId="25" fillId="0" borderId="3" xfId="0" applyNumberFormat="1" applyFont="1" applyFill="1" applyBorder="1" applyAlignment="1">
      <alignment vertical="top"/>
    </xf>
    <xf numFmtId="0" fontId="16" fillId="0" borderId="3" xfId="4" applyFont="1" applyFill="1" applyBorder="1" applyAlignment="1">
      <alignment horizontal="left" vertical="top"/>
    </xf>
    <xf numFmtId="0" fontId="16" fillId="0" borderId="3" xfId="4" applyFont="1" applyFill="1" applyBorder="1" applyAlignment="1">
      <alignment vertical="top"/>
    </xf>
    <xf numFmtId="49" fontId="16" fillId="0" borderId="3" xfId="4" applyNumberFormat="1" applyFont="1" applyFill="1" applyBorder="1" applyAlignment="1">
      <alignment vertical="top"/>
    </xf>
    <xf numFmtId="49" fontId="16" fillId="0" borderId="3" xfId="4" applyNumberFormat="1" applyFont="1" applyFill="1" applyBorder="1" applyAlignment="1">
      <alignment horizontal="center" vertical="top"/>
    </xf>
    <xf numFmtId="1" fontId="16" fillId="0" borderId="3" xfId="4" applyNumberFormat="1" applyFont="1" applyFill="1" applyBorder="1" applyAlignment="1">
      <alignment horizontal="center" vertical="top"/>
    </xf>
    <xf numFmtId="49" fontId="16" fillId="0" borderId="3" xfId="4" applyNumberFormat="1" applyFont="1" applyFill="1" applyBorder="1" applyAlignment="1">
      <alignment horizontal="left" vertical="top"/>
    </xf>
    <xf numFmtId="0" fontId="25" fillId="0" borderId="3" xfId="4" applyFont="1" applyFill="1" applyBorder="1" applyAlignment="1">
      <alignment horizontal="center" vertical="top" wrapText="1"/>
    </xf>
    <xf numFmtId="0" fontId="25" fillId="0" borderId="3" xfId="4" applyFont="1" applyFill="1" applyBorder="1" applyAlignment="1">
      <alignment vertical="top" wrapText="1"/>
    </xf>
    <xf numFmtId="165" fontId="16" fillId="0" borderId="4" xfId="3" applyNumberFormat="1" applyFont="1" applyFill="1" applyBorder="1" applyAlignment="1">
      <alignment vertical="top"/>
    </xf>
    <xf numFmtId="0" fontId="16" fillId="0" borderId="3" xfId="4" applyFont="1" applyFill="1" applyBorder="1" applyAlignment="1">
      <alignment horizontal="center" vertical="top"/>
    </xf>
    <xf numFmtId="0" fontId="25" fillId="0" borderId="3" xfId="4" applyFont="1" applyFill="1" applyBorder="1" applyAlignment="1">
      <alignment vertical="top"/>
    </xf>
    <xf numFmtId="49" fontId="25" fillId="0" borderId="3" xfId="4" applyNumberFormat="1" applyFont="1" applyFill="1" applyBorder="1" applyAlignment="1">
      <alignment horizontal="left" vertical="top"/>
    </xf>
    <xf numFmtId="49" fontId="25" fillId="0" borderId="3" xfId="4" applyNumberFormat="1" applyFont="1" applyFill="1" applyBorder="1" applyAlignment="1">
      <alignment horizontal="center" vertical="top"/>
    </xf>
    <xf numFmtId="0" fontId="25" fillId="0" borderId="3" xfId="4" applyFont="1" applyFill="1" applyBorder="1" applyAlignment="1">
      <alignment horizontal="left" vertical="top"/>
    </xf>
    <xf numFmtId="0" fontId="25" fillId="0" borderId="3" xfId="4" applyFont="1" applyFill="1" applyBorder="1" applyAlignment="1">
      <alignment horizontal="center" vertical="top"/>
    </xf>
    <xf numFmtId="165" fontId="25" fillId="0" borderId="3" xfId="3" applyNumberFormat="1" applyFont="1" applyFill="1" applyBorder="1" applyAlignment="1">
      <alignment vertical="top"/>
    </xf>
    <xf numFmtId="49" fontId="6" fillId="0" borderId="3" xfId="5" applyNumberFormat="1" applyFont="1" applyFill="1" applyBorder="1" applyAlignment="1">
      <alignment horizontal="center" vertical="top" wrapText="1"/>
    </xf>
    <xf numFmtId="0" fontId="6" fillId="0" borderId="3" xfId="6" applyFont="1" applyFill="1" applyBorder="1" applyAlignment="1">
      <alignment horizontal="center" vertical="top" wrapText="1"/>
    </xf>
    <xf numFmtId="0" fontId="7" fillId="0" borderId="3" xfId="2" applyNumberFormat="1" applyFont="1" applyFill="1" applyBorder="1" applyAlignment="1">
      <alignment vertical="top" wrapText="1"/>
    </xf>
    <xf numFmtId="49" fontId="6" fillId="0" borderId="3" xfId="6" applyNumberFormat="1" applyFont="1" applyFill="1" applyBorder="1" applyAlignment="1">
      <alignment horizontal="center" vertical="top" wrapText="1"/>
    </xf>
    <xf numFmtId="1" fontId="6" fillId="0" borderId="3" xfId="6" applyNumberFormat="1" applyFont="1" applyFill="1" applyBorder="1" applyAlignment="1">
      <alignment horizontal="center" vertical="top" wrapText="1"/>
    </xf>
    <xf numFmtId="49" fontId="6" fillId="0" borderId="3" xfId="6" quotePrefix="1" applyNumberFormat="1" applyFont="1" applyFill="1" applyBorder="1" applyAlignment="1">
      <alignment horizontal="center" vertical="top" wrapText="1"/>
    </xf>
    <xf numFmtId="0" fontId="14" fillId="0" borderId="0" xfId="0" applyFont="1" applyFill="1"/>
    <xf numFmtId="0" fontId="16" fillId="0" borderId="4" xfId="0" applyFont="1" applyFill="1" applyBorder="1" applyAlignment="1">
      <alignment horizontal="center" vertical="top"/>
    </xf>
    <xf numFmtId="0" fontId="16" fillId="0" borderId="4" xfId="0" applyFont="1" applyFill="1" applyBorder="1" applyAlignment="1">
      <alignment vertical="top"/>
    </xf>
    <xf numFmtId="43" fontId="16" fillId="0" borderId="4" xfId="1" applyFont="1" applyFill="1" applyBorder="1" applyAlignment="1">
      <alignment vertical="top"/>
    </xf>
    <xf numFmtId="0" fontId="16" fillId="0" borderId="2" xfId="0" applyFont="1" applyFill="1" applyBorder="1" applyAlignment="1">
      <alignment horizontal="center" vertical="top"/>
    </xf>
    <xf numFmtId="0" fontId="16" fillId="0" borderId="2" xfId="0" applyFont="1" applyFill="1" applyBorder="1" applyAlignment="1">
      <alignment vertical="top"/>
    </xf>
    <xf numFmtId="43" fontId="16" fillId="0" borderId="2" xfId="1" applyFont="1" applyFill="1" applyBorder="1" applyAlignment="1">
      <alignment vertical="top"/>
    </xf>
    <xf numFmtId="0" fontId="16" fillId="0" borderId="2" xfId="7" applyFont="1" applyFill="1" applyBorder="1" applyAlignment="1">
      <alignment horizontal="center" vertical="center"/>
    </xf>
    <xf numFmtId="0" fontId="0" fillId="0" borderId="2" xfId="0" applyFont="1" applyFill="1" applyBorder="1" applyAlignment="1">
      <alignment horizontal="center" vertical="center"/>
    </xf>
    <xf numFmtId="165" fontId="16" fillId="0" borderId="2" xfId="3" applyNumberFormat="1" applyFont="1" applyFill="1" applyBorder="1" applyAlignment="1">
      <alignment vertical="top"/>
    </xf>
    <xf numFmtId="0" fontId="16" fillId="0" borderId="2" xfId="4" applyFont="1" applyFill="1" applyBorder="1" applyAlignment="1">
      <alignment horizontal="center" vertical="center" wrapText="1"/>
    </xf>
    <xf numFmtId="0" fontId="16" fillId="0" borderId="3" xfId="4" applyFont="1" applyFill="1" applyBorder="1" applyAlignment="1">
      <alignment horizontal="center" vertical="center" wrapText="1"/>
    </xf>
    <xf numFmtId="0" fontId="16" fillId="0" borderId="4" xfId="4" applyFont="1" applyFill="1" applyBorder="1" applyAlignment="1">
      <alignment horizontal="center" vertical="center" wrapText="1"/>
    </xf>
    <xf numFmtId="0" fontId="31" fillId="0" borderId="3" xfId="4" applyFont="1" applyFill="1" applyBorder="1" applyAlignment="1">
      <alignment horizontal="center" vertical="center"/>
    </xf>
    <xf numFmtId="0" fontId="6" fillId="0" borderId="0" xfId="5" applyFont="1" applyFill="1" applyBorder="1" applyAlignment="1">
      <alignment horizontal="center"/>
    </xf>
    <xf numFmtId="0" fontId="6" fillId="0" borderId="0" xfId="5" applyFont="1" applyFill="1" applyBorder="1"/>
    <xf numFmtId="0" fontId="16" fillId="0" borderId="3" xfId="4" applyFont="1" applyFill="1" applyBorder="1" applyAlignment="1">
      <alignment horizontal="left" vertical="center" wrapText="1"/>
    </xf>
    <xf numFmtId="49" fontId="16" fillId="0" borderId="3" xfId="4" applyNumberFormat="1" applyFont="1" applyFill="1" applyBorder="1" applyAlignment="1">
      <alignment horizontal="left" vertical="center"/>
    </xf>
    <xf numFmtId="49" fontId="16" fillId="0" borderId="3" xfId="4" applyNumberFormat="1" applyFont="1" applyFill="1" applyBorder="1" applyAlignment="1">
      <alignment horizontal="center" vertical="center" wrapText="1"/>
    </xf>
    <xf numFmtId="1" fontId="16" fillId="0" borderId="3" xfId="4" applyNumberFormat="1" applyFont="1" applyFill="1" applyBorder="1" applyAlignment="1">
      <alignment horizontal="center" vertical="center" wrapText="1"/>
    </xf>
    <xf numFmtId="0" fontId="16" fillId="0" borderId="3" xfId="0" applyFont="1" applyFill="1" applyBorder="1"/>
    <xf numFmtId="49" fontId="16" fillId="0" borderId="3" xfId="4" applyNumberFormat="1" applyFont="1" applyFill="1" applyBorder="1" applyAlignment="1">
      <alignment horizontal="center" vertical="center"/>
    </xf>
    <xf numFmtId="0" fontId="16" fillId="0" borderId="3" xfId="0" quotePrefix="1" applyFont="1" applyFill="1" applyBorder="1"/>
    <xf numFmtId="49" fontId="16" fillId="0" borderId="3" xfId="4" applyNumberFormat="1" applyFont="1" applyFill="1" applyBorder="1" applyAlignment="1">
      <alignment horizontal="left" vertical="center"/>
    </xf>
    <xf numFmtId="0" fontId="16" fillId="0" borderId="3" xfId="0" applyFont="1" applyFill="1" applyBorder="1" applyAlignment="1">
      <alignment horizontal="center"/>
    </xf>
    <xf numFmtId="0" fontId="25" fillId="0" borderId="4" xfId="0" applyFont="1" applyFill="1" applyBorder="1" applyAlignment="1">
      <alignment horizontal="left" vertical="top"/>
    </xf>
    <xf numFmtId="0" fontId="25" fillId="0" borderId="4" xfId="0" applyFont="1" applyFill="1" applyBorder="1" applyAlignment="1">
      <alignment horizontal="left" vertical="top" wrapText="1"/>
    </xf>
    <xf numFmtId="0" fontId="16" fillId="0" borderId="4" xfId="4" applyFont="1" applyFill="1" applyBorder="1" applyAlignment="1">
      <alignment vertical="top"/>
    </xf>
    <xf numFmtId="49" fontId="16" fillId="0" borderId="4" xfId="4" applyNumberFormat="1" applyFont="1" applyFill="1" applyBorder="1" applyAlignment="1">
      <alignment vertical="top"/>
    </xf>
    <xf numFmtId="49" fontId="16" fillId="0" borderId="4" xfId="4" applyNumberFormat="1" applyFont="1" applyFill="1" applyBorder="1" applyAlignment="1">
      <alignment horizontal="center" vertical="top"/>
    </xf>
    <xf numFmtId="1" fontId="16" fillId="0" borderId="4" xfId="4" applyNumberFormat="1" applyFont="1" applyFill="1" applyBorder="1" applyAlignment="1">
      <alignment horizontal="center" vertical="top"/>
    </xf>
    <xf numFmtId="49" fontId="16" fillId="0" borderId="4" xfId="4" applyNumberFormat="1" applyFont="1" applyFill="1" applyBorder="1" applyAlignment="1">
      <alignment horizontal="left" vertical="top"/>
    </xf>
    <xf numFmtId="0" fontId="16" fillId="0" borderId="4" xfId="4" applyFont="1" applyFill="1" applyBorder="1" applyAlignment="1">
      <alignment horizontal="center" vertical="top" wrapText="1"/>
    </xf>
    <xf numFmtId="0" fontId="16" fillId="0" borderId="2" xfId="0" applyFont="1" applyFill="1" applyBorder="1" applyAlignment="1">
      <alignment horizontal="left" vertical="top"/>
    </xf>
    <xf numFmtId="0" fontId="16" fillId="0" borderId="2" xfId="0" applyFont="1" applyFill="1" applyBorder="1" applyAlignment="1">
      <alignment horizontal="left" vertical="top" wrapText="1"/>
    </xf>
    <xf numFmtId="0" fontId="16" fillId="0" borderId="2" xfId="4" applyFont="1" applyFill="1" applyBorder="1" applyAlignment="1">
      <alignment horizontal="left" vertical="top"/>
    </xf>
    <xf numFmtId="0" fontId="16" fillId="0" borderId="2" xfId="4" applyFont="1" applyFill="1" applyBorder="1" applyAlignment="1">
      <alignment vertical="top"/>
    </xf>
    <xf numFmtId="49" fontId="16" fillId="0" borderId="2" xfId="4" applyNumberFormat="1" applyFont="1" applyFill="1" applyBorder="1" applyAlignment="1">
      <alignment vertical="top"/>
    </xf>
    <xf numFmtId="49" fontId="16" fillId="0" borderId="2" xfId="4" applyNumberFormat="1" applyFont="1" applyFill="1" applyBorder="1" applyAlignment="1">
      <alignment horizontal="center" vertical="top"/>
    </xf>
    <xf numFmtId="1" fontId="16" fillId="0" borderId="2" xfId="4" applyNumberFormat="1" applyFont="1" applyFill="1" applyBorder="1" applyAlignment="1">
      <alignment horizontal="center" vertical="top"/>
    </xf>
    <xf numFmtId="49" fontId="16" fillId="0" borderId="2" xfId="4" applyNumberFormat="1" applyFont="1" applyFill="1" applyBorder="1" applyAlignment="1">
      <alignment horizontal="left" vertical="top"/>
    </xf>
    <xf numFmtId="0" fontId="16" fillId="0" borderId="2" xfId="4" applyFont="1" applyFill="1" applyBorder="1" applyAlignment="1">
      <alignment horizontal="center" vertical="top" wrapText="1"/>
    </xf>
    <xf numFmtId="0" fontId="16" fillId="0" borderId="4" xfId="4" applyFont="1" applyFill="1" applyBorder="1" applyAlignment="1">
      <alignment horizontal="left" vertical="center" wrapText="1"/>
    </xf>
    <xf numFmtId="49" fontId="16" fillId="0" borderId="4" xfId="4" applyNumberFormat="1" applyFont="1" applyFill="1" applyBorder="1" applyAlignment="1">
      <alignment horizontal="left" vertical="center"/>
    </xf>
    <xf numFmtId="49" fontId="16" fillId="0" borderId="4" xfId="4" applyNumberFormat="1" applyFont="1" applyFill="1" applyBorder="1" applyAlignment="1">
      <alignment horizontal="center" vertical="center" wrapText="1"/>
    </xf>
    <xf numFmtId="1" fontId="16" fillId="0" borderId="4" xfId="4" applyNumberFormat="1" applyFont="1" applyFill="1" applyBorder="1" applyAlignment="1">
      <alignment horizontal="center" vertical="center" wrapText="1"/>
    </xf>
    <xf numFmtId="0" fontId="16" fillId="0" borderId="4" xfId="0" applyFont="1" applyFill="1" applyBorder="1"/>
    <xf numFmtId="49" fontId="16" fillId="0" borderId="4" xfId="4" applyNumberFormat="1" applyFont="1" applyFill="1" applyBorder="1" applyAlignment="1">
      <alignment horizontal="center" vertical="center"/>
    </xf>
    <xf numFmtId="0" fontId="16" fillId="0" borderId="4" xfId="0" applyFont="1" applyFill="1" applyBorder="1" applyAlignment="1">
      <alignment horizontal="center"/>
    </xf>
    <xf numFmtId="0" fontId="16" fillId="0" borderId="2" xfId="4" applyFont="1" applyFill="1" applyBorder="1" applyAlignment="1">
      <alignment horizontal="left" vertical="center" wrapText="1"/>
    </xf>
    <xf numFmtId="49" fontId="16" fillId="0" borderId="2" xfId="4" applyNumberFormat="1" applyFont="1" applyFill="1" applyBorder="1" applyAlignment="1">
      <alignment horizontal="left" vertical="center"/>
    </xf>
    <xf numFmtId="49" fontId="16" fillId="0" borderId="2" xfId="4" applyNumberFormat="1" applyFont="1" applyFill="1" applyBorder="1" applyAlignment="1">
      <alignment horizontal="center" vertical="center" wrapText="1"/>
    </xf>
    <xf numFmtId="1" fontId="16" fillId="0" borderId="2" xfId="4" applyNumberFormat="1" applyFont="1" applyFill="1" applyBorder="1" applyAlignment="1">
      <alignment horizontal="center" vertical="center" wrapText="1"/>
    </xf>
    <xf numFmtId="0" fontId="16" fillId="0" borderId="2" xfId="0" applyFont="1" applyFill="1" applyBorder="1"/>
    <xf numFmtId="49" fontId="16" fillId="0" borderId="2" xfId="4" applyNumberFormat="1" applyFont="1" applyFill="1" applyBorder="1" applyAlignment="1">
      <alignment horizontal="center" vertical="center"/>
    </xf>
    <xf numFmtId="0" fontId="16" fillId="0" borderId="2" xfId="0" applyFont="1" applyFill="1" applyBorder="1" applyAlignment="1">
      <alignment horizontal="center"/>
    </xf>
    <xf numFmtId="49" fontId="25" fillId="0" borderId="4" xfId="4" applyNumberFormat="1" applyFont="1" applyFill="1" applyBorder="1" applyAlignment="1">
      <alignment horizontal="center" vertical="top"/>
    </xf>
    <xf numFmtId="0" fontId="25" fillId="0" borderId="4" xfId="0" applyFont="1" applyFill="1" applyBorder="1" applyAlignment="1">
      <alignment vertical="top"/>
    </xf>
    <xf numFmtId="49" fontId="25" fillId="0" borderId="2" xfId="4" applyNumberFormat="1" applyFont="1" applyFill="1" applyBorder="1" applyAlignment="1">
      <alignment horizontal="center" vertical="top"/>
    </xf>
    <xf numFmtId="0" fontId="25" fillId="0" borderId="2" xfId="0" applyFont="1" applyFill="1" applyBorder="1" applyAlignment="1">
      <alignment vertical="top"/>
    </xf>
    <xf numFmtId="0" fontId="21" fillId="0" borderId="0" xfId="4" applyFont="1" applyFill="1" applyAlignment="1">
      <alignment horizontal="center"/>
    </xf>
    <xf numFmtId="0" fontId="11" fillId="0" borderId="0" xfId="4" applyFill="1" applyAlignment="1">
      <alignment horizontal="center"/>
    </xf>
    <xf numFmtId="0" fontId="12" fillId="2" borderId="0" xfId="0" applyFont="1" applyFill="1" applyAlignment="1">
      <alignment horizontal="right"/>
    </xf>
    <xf numFmtId="0" fontId="12" fillId="2" borderId="0" xfId="0" applyFont="1" applyFill="1"/>
    <xf numFmtId="0" fontId="21" fillId="0" borderId="0" xfId="4" applyFont="1" applyFill="1" applyAlignment="1">
      <alignment horizontal="center"/>
    </xf>
    <xf numFmtId="0" fontId="11" fillId="0" borderId="0" xfId="4" applyFill="1" applyAlignment="1">
      <alignment horizontal="center"/>
    </xf>
    <xf numFmtId="0" fontId="16" fillId="0" borderId="0" xfId="0" applyFont="1" applyFill="1" applyAlignment="1">
      <alignment vertical="center"/>
    </xf>
    <xf numFmtId="0" fontId="11" fillId="0" borderId="0" xfId="4" applyFill="1" applyAlignment="1">
      <alignment horizontal="center"/>
    </xf>
    <xf numFmtId="0" fontId="32" fillId="0" borderId="0" xfId="0" applyFont="1"/>
    <xf numFmtId="0" fontId="33" fillId="0" borderId="0" xfId="0" applyFont="1" applyFill="1" applyBorder="1"/>
    <xf numFmtId="0" fontId="32" fillId="0" borderId="0" xfId="0" applyFont="1" applyFill="1" applyBorder="1"/>
    <xf numFmtId="0" fontId="32" fillId="0" borderId="0" xfId="0" applyFont="1" applyFill="1"/>
    <xf numFmtId="0" fontId="32" fillId="0" borderId="0" xfId="0" applyFont="1" applyBorder="1"/>
    <xf numFmtId="0" fontId="32" fillId="0" borderId="0" xfId="0" applyFont="1" applyAlignment="1">
      <alignment wrapText="1"/>
    </xf>
    <xf numFmtId="0" fontId="32" fillId="0" borderId="1" xfId="0" applyFont="1" applyFill="1" applyBorder="1" applyAlignment="1">
      <alignment horizontal="center" wrapText="1"/>
    </xf>
    <xf numFmtId="0" fontId="32" fillId="0" borderId="1" xfId="0" applyFont="1" applyFill="1" applyBorder="1" applyAlignment="1">
      <alignment horizontal="center"/>
    </xf>
    <xf numFmtId="0" fontId="34" fillId="0" borderId="5" xfId="7" applyFont="1" applyFill="1" applyBorder="1" applyAlignment="1">
      <alignment horizontal="center" vertical="center"/>
    </xf>
    <xf numFmtId="0" fontId="34" fillId="0" borderId="4" xfId="7" applyFont="1" applyFill="1" applyBorder="1" applyAlignment="1">
      <alignment horizontal="center" vertical="center"/>
    </xf>
    <xf numFmtId="0" fontId="33" fillId="0" borderId="4" xfId="0" applyFont="1" applyFill="1" applyBorder="1" applyAlignment="1">
      <alignment horizontal="center" vertical="center"/>
    </xf>
    <xf numFmtId="0" fontId="34" fillId="0" borderId="6" xfId="7" applyFont="1" applyFill="1" applyBorder="1" applyAlignment="1">
      <alignment horizontal="center" vertical="center"/>
    </xf>
    <xf numFmtId="0" fontId="35" fillId="0" borderId="7" xfId="7" applyFont="1" applyFill="1" applyBorder="1" applyAlignment="1">
      <alignment horizontal="center" vertical="center"/>
    </xf>
    <xf numFmtId="0" fontId="32" fillId="0" borderId="1" xfId="0" applyFont="1" applyFill="1" applyBorder="1" applyAlignment="1">
      <alignment horizontal="center" vertical="center"/>
    </xf>
    <xf numFmtId="0" fontId="35" fillId="0" borderId="1" xfId="7" applyFont="1" applyFill="1" applyBorder="1" applyAlignment="1">
      <alignment horizontal="center" vertical="center"/>
    </xf>
    <xf numFmtId="0" fontId="34" fillId="0" borderId="8" xfId="7" applyFont="1" applyFill="1" applyBorder="1" applyAlignment="1">
      <alignment horizontal="center" vertical="center"/>
    </xf>
    <xf numFmtId="0" fontId="34" fillId="0" borderId="1" xfId="7" applyFont="1" applyFill="1" applyBorder="1" applyAlignment="1">
      <alignment horizontal="center" vertical="center"/>
    </xf>
    <xf numFmtId="0" fontId="33" fillId="0" borderId="1" xfId="0" applyFont="1" applyFill="1" applyBorder="1" applyAlignment="1">
      <alignment horizontal="center" vertical="center"/>
    </xf>
    <xf numFmtId="0" fontId="34" fillId="0" borderId="9" xfId="7" applyFont="1" applyFill="1" applyBorder="1" applyAlignment="1">
      <alignment horizontal="center" vertical="center"/>
    </xf>
    <xf numFmtId="0" fontId="35" fillId="0" borderId="8" xfId="7" applyFont="1" applyFill="1" applyBorder="1" applyAlignment="1">
      <alignment horizontal="center" vertical="center"/>
    </xf>
    <xf numFmtId="0" fontId="35" fillId="0" borderId="9" xfId="7" applyFont="1" applyFill="1" applyBorder="1" applyAlignment="1">
      <alignment horizontal="center" vertical="center"/>
    </xf>
    <xf numFmtId="0" fontId="32" fillId="0" borderId="0" xfId="0" applyFont="1" applyAlignment="1">
      <alignment vertical="center"/>
    </xf>
    <xf numFmtId="0" fontId="35" fillId="0" borderId="8" xfId="0" applyFont="1" applyFill="1" applyBorder="1" applyAlignment="1">
      <alignment horizontal="left" vertical="center"/>
    </xf>
    <xf numFmtId="0" fontId="33" fillId="0" borderId="1" xfId="0" applyFont="1" applyFill="1" applyBorder="1" applyAlignment="1">
      <alignment vertical="center"/>
    </xf>
    <xf numFmtId="0" fontId="36" fillId="0" borderId="1" xfId="0" applyFont="1" applyFill="1" applyBorder="1" applyAlignment="1">
      <alignment vertical="center"/>
    </xf>
    <xf numFmtId="0" fontId="32" fillId="0" borderId="1" xfId="0" applyFont="1" applyFill="1" applyBorder="1" applyAlignment="1">
      <alignment vertical="center"/>
    </xf>
    <xf numFmtId="0" fontId="32" fillId="0" borderId="9" xfId="0" applyFont="1" applyFill="1" applyBorder="1" applyAlignment="1">
      <alignment vertical="center"/>
    </xf>
    <xf numFmtId="0" fontId="32" fillId="0" borderId="7" xfId="0" applyFont="1" applyFill="1" applyBorder="1" applyAlignment="1">
      <alignment vertical="center"/>
    </xf>
    <xf numFmtId="0" fontId="37" fillId="0" borderId="1" xfId="0" applyFont="1" applyFill="1" applyBorder="1" applyAlignment="1">
      <alignment vertical="center"/>
    </xf>
    <xf numFmtId="0" fontId="32" fillId="2" borderId="0" xfId="0" applyFont="1" applyFill="1" applyAlignment="1">
      <alignment vertical="center"/>
    </xf>
    <xf numFmtId="0" fontId="35" fillId="0" borderId="1" xfId="0" applyFont="1" applyFill="1" applyBorder="1" applyAlignment="1">
      <alignment horizontal="left" vertical="center" wrapText="1"/>
    </xf>
    <xf numFmtId="0" fontId="32" fillId="0" borderId="8" xfId="0" applyFont="1" applyFill="1" applyBorder="1" applyAlignment="1">
      <alignment horizontal="left" vertical="center"/>
    </xf>
    <xf numFmtId="0" fontId="32" fillId="0" borderId="7" xfId="0" applyFont="1" applyFill="1" applyBorder="1" applyAlignment="1">
      <alignment horizontal="center" vertical="center"/>
    </xf>
    <xf numFmtId="0" fontId="32" fillId="0" borderId="10" xfId="0" applyFont="1" applyFill="1" applyBorder="1" applyAlignment="1">
      <alignment horizontal="left" vertical="center"/>
    </xf>
    <xf numFmtId="0" fontId="32" fillId="0" borderId="11" xfId="0" applyFont="1" applyFill="1" applyBorder="1" applyAlignment="1">
      <alignment vertical="center"/>
    </xf>
    <xf numFmtId="0" fontId="32" fillId="0" borderId="12" xfId="0" applyFont="1" applyFill="1" applyBorder="1" applyAlignment="1">
      <alignment vertical="center"/>
    </xf>
    <xf numFmtId="0" fontId="35" fillId="0" borderId="0" xfId="0" applyFont="1" applyFill="1"/>
    <xf numFmtId="0" fontId="33" fillId="0" borderId="0" xfId="4" applyFont="1" applyFill="1" applyAlignment="1"/>
    <xf numFmtId="49" fontId="38" fillId="0" borderId="0" xfId="5" applyNumberFormat="1" applyFont="1" applyFill="1" applyBorder="1" applyAlignment="1">
      <alignment wrapText="1"/>
    </xf>
    <xf numFmtId="0" fontId="38" fillId="0" borderId="0" xfId="5" applyFont="1" applyFill="1" applyBorder="1" applyAlignment="1"/>
    <xf numFmtId="0" fontId="35" fillId="0" borderId="0" xfId="0" applyFont="1" applyFill="1" applyAlignment="1">
      <alignment horizontal="left"/>
    </xf>
    <xf numFmtId="49" fontId="39" fillId="0" borderId="0" xfId="5" applyNumberFormat="1" applyFont="1" applyFill="1" applyBorder="1" applyAlignment="1"/>
    <xf numFmtId="0" fontId="32" fillId="0" borderId="0" xfId="4" applyFont="1" applyFill="1" applyAlignment="1"/>
    <xf numFmtId="0" fontId="38" fillId="0" borderId="0" xfId="5" applyFont="1" applyFill="1" applyBorder="1" applyAlignment="1">
      <alignment horizontal="center"/>
    </xf>
    <xf numFmtId="0" fontId="40" fillId="0" borderId="0" xfId="4" applyFont="1" applyAlignment="1"/>
    <xf numFmtId="0" fontId="41" fillId="0" borderId="0" xfId="4" applyFont="1" applyFill="1" applyAlignment="1"/>
    <xf numFmtId="0" fontId="35" fillId="0" borderId="0" xfId="4" applyFont="1" applyAlignment="1"/>
    <xf numFmtId="49" fontId="38" fillId="0" borderId="0" xfId="5" applyNumberFormat="1" applyFont="1" applyFill="1" applyBorder="1" applyAlignment="1"/>
    <xf numFmtId="0" fontId="35" fillId="0" borderId="0" xfId="0" applyFont="1"/>
    <xf numFmtId="0" fontId="35" fillId="0" borderId="1" xfId="0" applyFont="1" applyFill="1" applyBorder="1" applyAlignment="1">
      <alignment horizontal="center"/>
    </xf>
    <xf numFmtId="0" fontId="33" fillId="0" borderId="13" xfId="4" applyFont="1" applyFill="1" applyBorder="1" applyAlignment="1">
      <alignment horizontal="center" vertical="center"/>
    </xf>
    <xf numFmtId="0" fontId="34" fillId="0" borderId="8" xfId="0" applyFont="1" applyFill="1" applyBorder="1" applyAlignment="1">
      <alignment horizontal="left" vertical="center"/>
    </xf>
    <xf numFmtId="0" fontId="33" fillId="0" borderId="0" xfId="4" applyFont="1" applyAlignment="1"/>
    <xf numFmtId="49" fontId="42" fillId="0" borderId="0" xfId="5" applyNumberFormat="1" applyFont="1" applyFill="1" applyBorder="1" applyAlignment="1"/>
    <xf numFmtId="0" fontId="41" fillId="0" borderId="0" xfId="4" applyFont="1" applyAlignment="1"/>
    <xf numFmtId="49" fontId="43" fillId="0" borderId="0" xfId="5" applyNumberFormat="1" applyFont="1" applyFill="1" applyBorder="1" applyAlignment="1"/>
    <xf numFmtId="0" fontId="33" fillId="0" borderId="0" xfId="0" applyFont="1" applyFill="1"/>
    <xf numFmtId="0" fontId="42" fillId="0" borderId="0" xfId="5" applyFont="1" applyFill="1"/>
    <xf numFmtId="49" fontId="42" fillId="0" borderId="0" xfId="5" applyNumberFormat="1" applyFont="1" applyFill="1" applyBorder="1" applyAlignment="1">
      <alignment horizontal="center"/>
    </xf>
    <xf numFmtId="0" fontId="42" fillId="0" borderId="0" xfId="5" applyFont="1" applyFill="1" applyBorder="1" applyAlignment="1">
      <alignment horizontal="center"/>
    </xf>
    <xf numFmtId="0" fontId="42" fillId="0" borderId="0" xfId="5" applyFont="1" applyFill="1" applyBorder="1"/>
    <xf numFmtId="0" fontId="33" fillId="0" borderId="0" xfId="0" applyFont="1" applyFill="1" applyAlignment="1">
      <alignment horizontal="left"/>
    </xf>
    <xf numFmtId="0" fontId="33" fillId="0" borderId="0" xfId="4" applyFont="1" applyFill="1"/>
    <xf numFmtId="0" fontId="32" fillId="0" borderId="0" xfId="0" applyFont="1" applyFill="1" applyAlignment="1">
      <alignment vertical="center"/>
    </xf>
    <xf numFmtId="0" fontId="32" fillId="0" borderId="0" xfId="0" applyFont="1" applyFill="1" applyAlignment="1">
      <alignment horizontal="center"/>
    </xf>
    <xf numFmtId="0" fontId="35" fillId="0" borderId="0" xfId="0" applyFont="1" applyFill="1" applyAlignment="1">
      <alignment wrapText="1"/>
    </xf>
    <xf numFmtId="0" fontId="35" fillId="0" borderId="0" xfId="0" applyFont="1" applyFill="1" applyAlignment="1">
      <alignment vertical="center"/>
    </xf>
    <xf numFmtId="0" fontId="35" fillId="0" borderId="0" xfId="0" applyFont="1" applyFill="1" applyAlignment="1">
      <alignment horizontal="center" vertical="center"/>
    </xf>
    <xf numFmtId="0" fontId="44" fillId="2" borderId="0" xfId="0" applyFont="1" applyFill="1" applyAlignment="1">
      <alignment horizontal="right"/>
    </xf>
    <xf numFmtId="0" fontId="44" fillId="2" borderId="0" xfId="0" applyFont="1" applyFill="1"/>
    <xf numFmtId="43" fontId="45" fillId="0" borderId="0" xfId="0" applyNumberFormat="1" applyFont="1" applyFill="1" applyAlignment="1">
      <alignment vertical="center"/>
    </xf>
    <xf numFmtId="0" fontId="45" fillId="2" borderId="0" xfId="0" applyFont="1" applyFill="1" applyAlignment="1">
      <alignment horizontal="right"/>
    </xf>
    <xf numFmtId="0" fontId="45" fillId="2" borderId="0" xfId="0" applyFont="1" applyFill="1"/>
    <xf numFmtId="0" fontId="34" fillId="0" borderId="4" xfId="0" applyFont="1" applyFill="1" applyBorder="1" applyAlignment="1">
      <alignment horizontal="center" vertical="center" wrapText="1"/>
    </xf>
    <xf numFmtId="0" fontId="33" fillId="0" borderId="9" xfId="0" applyFont="1" applyFill="1" applyBorder="1" applyAlignment="1">
      <alignment horizontal="center" vertical="center"/>
    </xf>
    <xf numFmtId="0" fontId="34" fillId="0" borderId="1" xfId="0" applyFont="1" applyFill="1" applyBorder="1" applyAlignment="1">
      <alignment horizontal="left" wrapText="1"/>
    </xf>
    <xf numFmtId="0" fontId="35" fillId="0" borderId="1" xfId="0" applyFont="1" applyFill="1" applyBorder="1"/>
    <xf numFmtId="0" fontId="35" fillId="0" borderId="1" xfId="0" applyFont="1" applyFill="1" applyBorder="1" applyAlignment="1">
      <alignment vertical="center"/>
    </xf>
    <xf numFmtId="0" fontId="35" fillId="0" borderId="1" xfId="0" applyFont="1" applyFill="1" applyBorder="1" applyAlignment="1">
      <alignment wrapText="1"/>
    </xf>
    <xf numFmtId="43" fontId="46" fillId="0" borderId="1" xfId="0" applyNumberFormat="1" applyFont="1" applyFill="1" applyBorder="1" applyAlignment="1">
      <alignment vertical="center"/>
    </xf>
    <xf numFmtId="0" fontId="35" fillId="0" borderId="9" xfId="0" applyFont="1" applyFill="1" applyBorder="1" applyAlignment="1">
      <alignment horizontal="center" vertical="center"/>
    </xf>
    <xf numFmtId="0" fontId="32" fillId="0" borderId="7" xfId="0" applyFont="1" applyFill="1" applyBorder="1"/>
    <xf numFmtId="0" fontId="32" fillId="0" borderId="1" xfId="0" applyFont="1" applyFill="1" applyBorder="1"/>
    <xf numFmtId="0" fontId="34" fillId="0" borderId="1" xfId="0" applyFont="1" applyFill="1" applyBorder="1" applyAlignment="1">
      <alignment horizontal="left" vertical="center" wrapText="1"/>
    </xf>
    <xf numFmtId="0" fontId="35" fillId="0" borderId="1" xfId="0" applyFont="1" applyFill="1" applyBorder="1" applyAlignment="1">
      <alignment horizontal="center" vertical="center"/>
    </xf>
    <xf numFmtId="0" fontId="35" fillId="0" borderId="1" xfId="0" applyFont="1" applyFill="1" applyBorder="1" applyAlignment="1">
      <alignment vertical="center" wrapText="1"/>
    </xf>
    <xf numFmtId="43" fontId="47" fillId="0" borderId="1" xfId="0" applyNumberFormat="1" applyFont="1" applyFill="1" applyBorder="1" applyAlignment="1">
      <alignment vertical="center"/>
    </xf>
    <xf numFmtId="0" fontId="35" fillId="0" borderId="7" xfId="0" applyFont="1" applyFill="1" applyBorder="1" applyAlignment="1">
      <alignment vertical="center"/>
    </xf>
    <xf numFmtId="0" fontId="45" fillId="2" borderId="0" xfId="0" applyFont="1" applyFill="1" applyAlignment="1">
      <alignment horizontal="right" vertical="center"/>
    </xf>
    <xf numFmtId="41" fontId="45" fillId="2" borderId="0" xfId="3" applyFont="1" applyFill="1" applyAlignment="1">
      <alignment vertical="center"/>
    </xf>
    <xf numFmtId="0" fontId="45" fillId="2" borderId="0" xfId="0" applyFont="1" applyFill="1" applyAlignment="1">
      <alignment vertical="center"/>
    </xf>
    <xf numFmtId="0" fontId="34" fillId="0" borderId="1" xfId="0" applyFont="1" applyFill="1" applyBorder="1" applyAlignment="1">
      <alignment horizontal="center" vertical="center"/>
    </xf>
    <xf numFmtId="0" fontId="48" fillId="0" borderId="1" xfId="0" applyFont="1" applyFill="1" applyBorder="1" applyAlignment="1">
      <alignment vertical="center"/>
    </xf>
    <xf numFmtId="0" fontId="47" fillId="0" borderId="1" xfId="0" applyFont="1" applyFill="1" applyBorder="1" applyAlignment="1">
      <alignment horizontal="center" vertical="center"/>
    </xf>
    <xf numFmtId="43" fontId="35" fillId="0" borderId="1" xfId="1" applyFont="1" applyFill="1" applyBorder="1" applyAlignment="1">
      <alignment vertical="center"/>
    </xf>
    <xf numFmtId="0" fontId="34" fillId="0" borderId="1" xfId="0" applyFont="1" applyFill="1" applyBorder="1" applyAlignment="1">
      <alignment vertical="center"/>
    </xf>
    <xf numFmtId="0" fontId="34" fillId="0" borderId="1" xfId="0" applyFont="1" applyFill="1" applyBorder="1" applyAlignment="1">
      <alignment vertical="center" wrapText="1"/>
    </xf>
    <xf numFmtId="43" fontId="34" fillId="0" borderId="1" xfId="1" applyFont="1" applyFill="1" applyBorder="1" applyAlignment="1">
      <alignment vertical="center"/>
    </xf>
    <xf numFmtId="0" fontId="34" fillId="0" borderId="9" xfId="0" applyFont="1" applyFill="1" applyBorder="1" applyAlignment="1">
      <alignment horizontal="center" vertical="center"/>
    </xf>
    <xf numFmtId="0" fontId="35" fillId="0" borderId="8" xfId="0" applyFont="1" applyFill="1" applyBorder="1" applyAlignment="1">
      <alignment horizontal="center" vertical="center"/>
    </xf>
    <xf numFmtId="0" fontId="35" fillId="0" borderId="1" xfId="4" applyFont="1" applyFill="1" applyBorder="1" applyAlignment="1">
      <alignment horizontal="left" vertical="center" wrapText="1"/>
    </xf>
    <xf numFmtId="49" fontId="38" fillId="0" borderId="1" xfId="5" applyNumberFormat="1" applyFont="1" applyFill="1" applyBorder="1" applyAlignment="1">
      <alignment horizontal="center" vertical="center" wrapText="1"/>
    </xf>
    <xf numFmtId="49" fontId="35" fillId="0" borderId="1" xfId="4" applyNumberFormat="1" applyFont="1" applyFill="1" applyBorder="1" applyAlignment="1">
      <alignment horizontal="left" vertical="center"/>
    </xf>
    <xf numFmtId="49" fontId="35" fillId="0" borderId="1" xfId="4" applyNumberFormat="1" applyFont="1" applyFill="1" applyBorder="1" applyAlignment="1">
      <alignment horizontal="center" vertical="center" wrapText="1"/>
    </xf>
    <xf numFmtId="1" fontId="35" fillId="0" borderId="1" xfId="4" applyNumberFormat="1" applyFont="1" applyFill="1" applyBorder="1" applyAlignment="1">
      <alignment horizontal="center" vertical="center" wrapText="1"/>
    </xf>
    <xf numFmtId="49" fontId="35" fillId="0" borderId="1" xfId="4" applyNumberFormat="1" applyFont="1" applyFill="1" applyBorder="1" applyAlignment="1">
      <alignment horizontal="center" vertical="center"/>
    </xf>
    <xf numFmtId="0" fontId="49" fillId="0" borderId="1" xfId="4" applyFont="1" applyFill="1" applyBorder="1" applyAlignment="1">
      <alignment horizontal="center" vertical="center"/>
    </xf>
    <xf numFmtId="49" fontId="38" fillId="0" borderId="1" xfId="6" applyNumberFormat="1" applyFont="1" applyFill="1" applyBorder="1" applyAlignment="1">
      <alignment horizontal="center" vertical="center" wrapText="1"/>
    </xf>
    <xf numFmtId="0" fontId="35" fillId="0" borderId="1" xfId="4" applyFont="1" applyFill="1" applyBorder="1" applyAlignment="1">
      <alignment horizontal="center" vertical="center" wrapText="1"/>
    </xf>
    <xf numFmtId="0" fontId="35" fillId="0" borderId="1" xfId="4" applyFont="1" applyFill="1" applyBorder="1" applyAlignment="1">
      <alignment vertical="center" wrapText="1"/>
    </xf>
    <xf numFmtId="165" fontId="34" fillId="0" borderId="1" xfId="0" applyNumberFormat="1" applyFont="1" applyFill="1" applyBorder="1" applyAlignment="1">
      <alignment vertical="center"/>
    </xf>
    <xf numFmtId="0" fontId="50" fillId="0" borderId="7" xfId="0" applyFont="1" applyFill="1" applyBorder="1" applyAlignment="1">
      <alignment vertical="center"/>
    </xf>
    <xf numFmtId="0" fontId="50" fillId="0" borderId="1" xfId="0" applyFont="1" applyFill="1" applyBorder="1" applyAlignment="1">
      <alignment vertical="center"/>
    </xf>
    <xf numFmtId="0" fontId="34" fillId="0" borderId="1" xfId="4" applyFont="1" applyFill="1" applyBorder="1" applyAlignment="1">
      <alignment horizontal="left" vertical="center"/>
    </xf>
    <xf numFmtId="0" fontId="35" fillId="0" borderId="1" xfId="4" applyFont="1" applyFill="1" applyBorder="1" applyAlignment="1">
      <alignment vertical="center"/>
    </xf>
    <xf numFmtId="49" fontId="35" fillId="0" borderId="1" xfId="4" applyNumberFormat="1" applyFont="1" applyFill="1" applyBorder="1" applyAlignment="1">
      <alignment vertical="center"/>
    </xf>
    <xf numFmtId="1" fontId="35" fillId="0" borderId="1" xfId="4" applyNumberFormat="1" applyFont="1" applyFill="1" applyBorder="1" applyAlignment="1">
      <alignment horizontal="center" vertical="center"/>
    </xf>
    <xf numFmtId="165" fontId="35" fillId="0" borderId="1" xfId="3" applyNumberFormat="1" applyFont="1" applyFill="1" applyBorder="1" applyAlignment="1">
      <alignment vertical="center"/>
    </xf>
    <xf numFmtId="0" fontId="35" fillId="0" borderId="1" xfId="4" applyFont="1" applyFill="1" applyBorder="1" applyAlignment="1">
      <alignment horizontal="left" vertical="center"/>
    </xf>
    <xf numFmtId="0" fontId="34" fillId="0" borderId="1" xfId="4" applyFont="1" applyFill="1" applyBorder="1" applyAlignment="1">
      <alignment horizontal="center" vertical="center" wrapText="1"/>
    </xf>
    <xf numFmtId="0" fontId="34" fillId="0" borderId="1" xfId="4" applyFont="1" applyFill="1" applyBorder="1" applyAlignment="1">
      <alignment vertical="center" wrapText="1"/>
    </xf>
    <xf numFmtId="0" fontId="51" fillId="2" borderId="0" xfId="0" applyFont="1" applyFill="1" applyAlignment="1">
      <alignment horizontal="right" vertical="center"/>
    </xf>
    <xf numFmtId="0" fontId="51" fillId="2" borderId="0" xfId="0" applyFont="1" applyFill="1" applyAlignment="1">
      <alignment vertical="center"/>
    </xf>
    <xf numFmtId="0" fontId="34" fillId="0" borderId="0" xfId="0" applyFont="1" applyFill="1" applyAlignment="1">
      <alignment vertical="center"/>
    </xf>
    <xf numFmtId="0" fontId="44" fillId="2" borderId="0" xfId="0" applyFont="1" applyFill="1" applyAlignment="1">
      <alignment horizontal="right" vertical="center"/>
    </xf>
    <xf numFmtId="0" fontId="34" fillId="0" borderId="1" xfId="4" applyFont="1" applyFill="1" applyBorder="1" applyAlignment="1">
      <alignment vertical="center"/>
    </xf>
    <xf numFmtId="49" fontId="34" fillId="0" borderId="1" xfId="4" applyNumberFormat="1" applyFont="1" applyFill="1" applyBorder="1" applyAlignment="1">
      <alignment horizontal="left" vertical="center"/>
    </xf>
    <xf numFmtId="49" fontId="34" fillId="0" borderId="1" xfId="4" applyNumberFormat="1" applyFont="1" applyFill="1" applyBorder="1" applyAlignment="1">
      <alignment horizontal="center" vertical="center"/>
    </xf>
    <xf numFmtId="0" fontId="34" fillId="0" borderId="1" xfId="4" applyFont="1" applyFill="1" applyBorder="1" applyAlignment="1">
      <alignment horizontal="center" vertical="center"/>
    </xf>
    <xf numFmtId="165" fontId="34" fillId="0" borderId="1" xfId="3" applyNumberFormat="1" applyFont="1" applyFill="1" applyBorder="1" applyAlignment="1">
      <alignment vertical="center"/>
    </xf>
    <xf numFmtId="0" fontId="50" fillId="5" borderId="7" xfId="0" applyFont="1" applyFill="1" applyBorder="1" applyAlignment="1">
      <alignment vertical="center"/>
    </xf>
    <xf numFmtId="0" fontId="50" fillId="5" borderId="1" xfId="0" applyFont="1" applyFill="1" applyBorder="1" applyAlignment="1">
      <alignment vertical="center"/>
    </xf>
    <xf numFmtId="0" fontId="35" fillId="0" borderId="1" xfId="0" quotePrefix="1" applyFont="1" applyFill="1" applyBorder="1" applyAlignment="1">
      <alignment vertical="center"/>
    </xf>
    <xf numFmtId="0" fontId="35" fillId="0" borderId="1" xfId="4" applyFont="1" applyFill="1" applyBorder="1" applyAlignment="1">
      <alignment horizontal="center" vertical="center"/>
    </xf>
    <xf numFmtId="0" fontId="34" fillId="0" borderId="1" xfId="4" applyFont="1" applyFill="1" applyBorder="1" applyAlignment="1">
      <alignment horizontal="left" vertical="center" wrapText="1"/>
    </xf>
    <xf numFmtId="0" fontId="38" fillId="0" borderId="1" xfId="6" applyFont="1" applyFill="1" applyBorder="1" applyAlignment="1">
      <alignment horizontal="center" vertical="center" wrapText="1"/>
    </xf>
    <xf numFmtId="0" fontId="47" fillId="0" borderId="1" xfId="2" applyNumberFormat="1" applyFont="1" applyFill="1" applyBorder="1" applyAlignment="1">
      <alignment vertical="center" wrapText="1"/>
    </xf>
    <xf numFmtId="49" fontId="38" fillId="0" borderId="1" xfId="6" quotePrefix="1" applyNumberFormat="1" applyFont="1" applyFill="1" applyBorder="1" applyAlignment="1">
      <alignment horizontal="center" vertical="center" wrapText="1"/>
    </xf>
    <xf numFmtId="1" fontId="38" fillId="0" borderId="1" xfId="6" applyNumberFormat="1" applyFont="1" applyFill="1" applyBorder="1" applyAlignment="1">
      <alignment horizontal="center" vertical="center" wrapText="1"/>
    </xf>
    <xf numFmtId="0" fontId="35" fillId="0" borderId="10" xfId="0" applyFont="1" applyFill="1" applyBorder="1" applyAlignment="1">
      <alignment horizontal="left" vertical="center"/>
    </xf>
    <xf numFmtId="0" fontId="35" fillId="0" borderId="11" xfId="0" applyFont="1" applyFill="1" applyBorder="1" applyAlignment="1">
      <alignment vertical="center" wrapText="1"/>
    </xf>
    <xf numFmtId="0" fontId="35" fillId="0" borderId="11" xfId="0" applyFont="1" applyFill="1" applyBorder="1" applyAlignment="1">
      <alignment vertical="center"/>
    </xf>
    <xf numFmtId="0" fontId="35" fillId="0" borderId="11" xfId="0" applyFont="1" applyFill="1" applyBorder="1" applyAlignment="1">
      <alignment horizontal="center" vertical="center"/>
    </xf>
    <xf numFmtId="0" fontId="35" fillId="0" borderId="12" xfId="0" applyFont="1" applyFill="1" applyBorder="1" applyAlignment="1">
      <alignment horizontal="center" vertical="center"/>
    </xf>
    <xf numFmtId="0" fontId="32" fillId="0" borderId="0" xfId="4" applyFont="1" applyFill="1" applyAlignment="1">
      <alignment horizontal="center"/>
    </xf>
    <xf numFmtId="0" fontId="41" fillId="0" borderId="0" xfId="4" applyFont="1" applyFill="1" applyAlignment="1">
      <alignment horizontal="center"/>
    </xf>
    <xf numFmtId="0" fontId="44" fillId="2" borderId="0" xfId="0" applyFont="1" applyFill="1" applyAlignment="1">
      <alignment horizontal="right" wrapText="1"/>
    </xf>
    <xf numFmtId="0" fontId="44" fillId="2" borderId="0" xfId="0" applyFont="1" applyFill="1" applyAlignment="1">
      <alignment wrapText="1"/>
    </xf>
    <xf numFmtId="0" fontId="32" fillId="0" borderId="0" xfId="0" applyFont="1" applyFill="1" applyAlignment="1">
      <alignment wrapText="1"/>
    </xf>
    <xf numFmtId="0" fontId="35" fillId="0" borderId="5" xfId="0" applyFont="1" applyFill="1" applyBorder="1" applyAlignment="1">
      <alignment horizontal="center" vertical="center"/>
    </xf>
    <xf numFmtId="0" fontId="35" fillId="0" borderId="4" xfId="4" applyFont="1" applyFill="1" applyBorder="1" applyAlignment="1">
      <alignment horizontal="left" vertical="center" wrapText="1"/>
    </xf>
    <xf numFmtId="49" fontId="35" fillId="0" borderId="4" xfId="4" applyNumberFormat="1" applyFont="1" applyFill="1" applyBorder="1" applyAlignment="1">
      <alignment horizontal="left" vertical="center"/>
    </xf>
    <xf numFmtId="49" fontId="35" fillId="0" borderId="4" xfId="4" applyNumberFormat="1" applyFont="1" applyFill="1" applyBorder="1" applyAlignment="1">
      <alignment horizontal="center" vertical="center" wrapText="1"/>
    </xf>
    <xf numFmtId="0" fontId="35" fillId="0" borderId="4" xfId="0" applyFont="1" applyFill="1" applyBorder="1" applyAlignment="1">
      <alignment vertical="center"/>
    </xf>
    <xf numFmtId="1" fontId="35" fillId="0" borderId="4" xfId="4" applyNumberFormat="1" applyFont="1" applyFill="1" applyBorder="1" applyAlignment="1">
      <alignment horizontal="center" vertical="center" wrapText="1"/>
    </xf>
    <xf numFmtId="49" fontId="35" fillId="0" borderId="4" xfId="4" applyNumberFormat="1" applyFont="1" applyFill="1" applyBorder="1" applyAlignment="1">
      <alignment horizontal="center" vertical="center"/>
    </xf>
    <xf numFmtId="0" fontId="35" fillId="0" borderId="4" xfId="4" applyFont="1" applyFill="1" applyBorder="1" applyAlignment="1">
      <alignment horizontal="center" vertical="center" wrapText="1"/>
    </xf>
    <xf numFmtId="43" fontId="35" fillId="0" borderId="4" xfId="1" applyFont="1" applyFill="1" applyBorder="1" applyAlignment="1">
      <alignment vertical="center"/>
    </xf>
    <xf numFmtId="0" fontId="35" fillId="0" borderId="6" xfId="0" applyFont="1" applyFill="1" applyBorder="1" applyAlignment="1">
      <alignment horizontal="center" vertical="center"/>
    </xf>
    <xf numFmtId="0" fontId="35" fillId="0" borderId="10" xfId="0" applyFont="1" applyFill="1" applyBorder="1" applyAlignment="1">
      <alignment horizontal="center" vertical="center"/>
    </xf>
    <xf numFmtId="0" fontId="35" fillId="0" borderId="11" xfId="4" applyFont="1" applyFill="1" applyBorder="1" applyAlignment="1">
      <alignment horizontal="left" vertical="center" wrapText="1"/>
    </xf>
    <xf numFmtId="49" fontId="35" fillId="0" borderId="11" xfId="4" applyNumberFormat="1" applyFont="1" applyFill="1" applyBorder="1" applyAlignment="1">
      <alignment horizontal="left" vertical="center"/>
    </xf>
    <xf numFmtId="49" fontId="35" fillId="0" borderId="11" xfId="4" applyNumberFormat="1" applyFont="1" applyFill="1" applyBorder="1" applyAlignment="1">
      <alignment horizontal="center" vertical="center" wrapText="1"/>
    </xf>
    <xf numFmtId="1" fontId="35" fillId="0" borderId="11" xfId="4" applyNumberFormat="1" applyFont="1" applyFill="1" applyBorder="1" applyAlignment="1">
      <alignment horizontal="center" vertical="center" wrapText="1"/>
    </xf>
    <xf numFmtId="49" fontId="35" fillId="0" borderId="11" xfId="4" applyNumberFormat="1" applyFont="1" applyFill="1" applyBorder="1" applyAlignment="1">
      <alignment horizontal="center" vertical="center"/>
    </xf>
    <xf numFmtId="0" fontId="35" fillId="0" borderId="11" xfId="4" applyFont="1" applyFill="1" applyBorder="1" applyAlignment="1">
      <alignment horizontal="center" vertical="center" wrapText="1"/>
    </xf>
    <xf numFmtId="43" fontId="35" fillId="0" borderId="11" xfId="1" applyFont="1" applyFill="1" applyBorder="1" applyAlignment="1">
      <alignment vertical="center"/>
    </xf>
    <xf numFmtId="0" fontId="52" fillId="0" borderId="0" xfId="0" applyFont="1" applyFill="1" applyAlignment="1">
      <alignment horizontal="center"/>
    </xf>
    <xf numFmtId="0" fontId="52" fillId="0" borderId="0" xfId="0" applyFont="1" applyFill="1" applyBorder="1" applyAlignment="1"/>
    <xf numFmtId="0" fontId="32" fillId="0" borderId="0" xfId="0" applyFont="1" applyAlignment="1">
      <alignment vertical="center" wrapText="1"/>
    </xf>
    <xf numFmtId="0" fontId="35" fillId="0" borderId="0" xfId="0" applyFont="1" applyAlignment="1">
      <alignment vertical="center"/>
    </xf>
    <xf numFmtId="43" fontId="53" fillId="0" borderId="1" xfId="0" applyNumberFormat="1" applyFont="1" applyFill="1" applyBorder="1"/>
    <xf numFmtId="0" fontId="32" fillId="0" borderId="9" xfId="0" applyFont="1" applyFill="1" applyBorder="1"/>
    <xf numFmtId="0" fontId="33" fillId="0" borderId="1" xfId="0" applyFont="1" applyFill="1" applyBorder="1" applyAlignment="1">
      <alignment vertical="center" wrapText="1"/>
    </xf>
    <xf numFmtId="43" fontId="54" fillId="0" borderId="1" xfId="0" applyNumberFormat="1" applyFont="1" applyFill="1" applyBorder="1" applyAlignment="1">
      <alignment vertical="center"/>
    </xf>
    <xf numFmtId="0" fontId="35" fillId="0" borderId="9" xfId="0" applyFont="1" applyFill="1" applyBorder="1" applyAlignment="1">
      <alignment vertical="center"/>
    </xf>
    <xf numFmtId="0" fontId="33" fillId="0" borderId="1" xfId="0" applyFont="1" applyBorder="1" applyAlignment="1">
      <alignment vertical="center" wrapText="1"/>
    </xf>
    <xf numFmtId="0" fontId="32" fillId="0" borderId="11" xfId="0" applyFont="1" applyFill="1" applyBorder="1"/>
    <xf numFmtId="0" fontId="32" fillId="0" borderId="12" xfId="0" applyFont="1" applyFill="1" applyBorder="1"/>
    <xf numFmtId="0" fontId="33" fillId="0" borderId="8" xfId="0" applyFont="1" applyFill="1" applyBorder="1" applyAlignment="1">
      <alignment horizontal="left" vertical="center"/>
    </xf>
    <xf numFmtId="0" fontId="34" fillId="0" borderId="0" xfId="0" applyFont="1" applyFill="1" applyBorder="1" applyAlignment="1"/>
    <xf numFmtId="0" fontId="34" fillId="0" borderId="0" xfId="0" applyFont="1" applyAlignment="1">
      <alignment wrapText="1"/>
    </xf>
    <xf numFmtId="0" fontId="34" fillId="0" borderId="0" xfId="0" applyFont="1"/>
    <xf numFmtId="43" fontId="46" fillId="0" borderId="1" xfId="0" applyNumberFormat="1" applyFont="1" applyFill="1" applyBorder="1"/>
    <xf numFmtId="0" fontId="35" fillId="0" borderId="9" xfId="0" applyFont="1" applyFill="1" applyBorder="1"/>
    <xf numFmtId="0" fontId="48" fillId="0" borderId="1" xfId="0" applyFont="1" applyFill="1" applyBorder="1" applyAlignment="1">
      <alignment horizontal="center" vertical="center"/>
    </xf>
    <xf numFmtId="43" fontId="47" fillId="0" borderId="1" xfId="0" applyNumberFormat="1" applyFont="1" applyFill="1" applyBorder="1" applyAlignment="1">
      <alignment horizontal="center" vertical="center"/>
    </xf>
    <xf numFmtId="0" fontId="35" fillId="0" borderId="11" xfId="0" applyFont="1" applyFill="1" applyBorder="1"/>
    <xf numFmtId="0" fontId="35" fillId="0" borderId="12" xfId="0" applyFont="1" applyFill="1" applyBorder="1"/>
    <xf numFmtId="0" fontId="34" fillId="0" borderId="4" xfId="0" applyFont="1" applyFill="1" applyBorder="1" applyAlignment="1">
      <alignment horizontal="center" vertical="center"/>
    </xf>
    <xf numFmtId="0" fontId="34" fillId="0" borderId="8" xfId="8" applyFont="1" applyBorder="1" applyAlignment="1">
      <alignment vertical="center" wrapText="1"/>
    </xf>
    <xf numFmtId="0" fontId="34" fillId="0" borderId="1" xfId="8" applyFont="1" applyBorder="1" applyAlignment="1">
      <alignment vertical="center"/>
    </xf>
    <xf numFmtId="0" fontId="34" fillId="0" borderId="1" xfId="8" applyFont="1" applyBorder="1" applyAlignment="1">
      <alignment horizontal="center" vertical="center"/>
    </xf>
    <xf numFmtId="0" fontId="34" fillId="0" borderId="9" xfId="8" applyFont="1" applyBorder="1" applyAlignment="1">
      <alignment vertical="center"/>
    </xf>
    <xf numFmtId="0" fontId="34" fillId="0" borderId="8" xfId="8" applyFont="1" applyBorder="1" applyAlignment="1">
      <alignment horizontal="left" vertical="center" wrapText="1"/>
    </xf>
    <xf numFmtId="0" fontId="34" fillId="0" borderId="1" xfId="8" applyFont="1" applyBorder="1" applyAlignment="1">
      <alignment horizontal="left" vertical="center"/>
    </xf>
    <xf numFmtId="0" fontId="34" fillId="0" borderId="10" xfId="8" applyFont="1" applyBorder="1" applyAlignment="1">
      <alignment vertical="center" wrapText="1"/>
    </xf>
    <xf numFmtId="0" fontId="34" fillId="0" borderId="11" xfId="8" applyFont="1" applyBorder="1" applyAlignment="1">
      <alignment vertical="center"/>
    </xf>
    <xf numFmtId="0" fontId="34" fillId="0" borderId="11" xfId="8" applyFont="1" applyBorder="1" applyAlignment="1">
      <alignment horizontal="center" vertical="center"/>
    </xf>
    <xf numFmtId="0" fontId="34" fillId="0" borderId="12" xfId="8" applyFont="1" applyBorder="1" applyAlignment="1">
      <alignment vertical="center"/>
    </xf>
    <xf numFmtId="0" fontId="35" fillId="2" borderId="0" xfId="0" applyFont="1" applyFill="1"/>
    <xf numFmtId="0" fontId="42" fillId="0" borderId="0" xfId="5" applyFont="1" applyFill="1" applyBorder="1" applyAlignment="1">
      <alignment horizontal="center"/>
    </xf>
    <xf numFmtId="49" fontId="42" fillId="0" borderId="0" xfId="5" applyNumberFormat="1" applyFont="1" applyFill="1" applyBorder="1" applyAlignment="1">
      <alignment horizontal="center"/>
    </xf>
    <xf numFmtId="0" fontId="34" fillId="0" borderId="1" xfId="4" applyFont="1" applyFill="1" applyBorder="1" applyAlignment="1">
      <alignment horizontal="center" vertical="center" wrapText="1"/>
    </xf>
    <xf numFmtId="0" fontId="34" fillId="0" borderId="1" xfId="4" applyFont="1" applyFill="1" applyBorder="1" applyAlignment="1">
      <alignment horizontal="center" vertical="center"/>
    </xf>
    <xf numFmtId="0" fontId="33" fillId="0" borderId="1" xfId="0" applyFont="1" applyFill="1" applyBorder="1" applyAlignment="1">
      <alignment horizontal="center" vertical="center"/>
    </xf>
    <xf numFmtId="0" fontId="11" fillId="0" borderId="0" xfId="4" applyFill="1" applyAlignment="1">
      <alignment horizontal="center"/>
    </xf>
    <xf numFmtId="0" fontId="35" fillId="2" borderId="8" xfId="0" applyFont="1" applyFill="1" applyBorder="1" applyAlignment="1">
      <alignment horizontal="center" vertical="center"/>
    </xf>
    <xf numFmtId="0" fontId="35" fillId="2" borderId="1" xfId="4" applyFont="1" applyFill="1" applyBorder="1" applyAlignment="1">
      <alignment horizontal="left" vertical="center" wrapText="1"/>
    </xf>
    <xf numFmtId="0" fontId="35" fillId="2" borderId="1" xfId="0" quotePrefix="1" applyFont="1" applyFill="1" applyBorder="1" applyAlignment="1">
      <alignment vertical="center"/>
    </xf>
    <xf numFmtId="0" fontId="35" fillId="2" borderId="1" xfId="0" applyFont="1" applyFill="1" applyBorder="1" applyAlignment="1">
      <alignment vertical="center"/>
    </xf>
    <xf numFmtId="1" fontId="35" fillId="2" borderId="1" xfId="4" applyNumberFormat="1" applyFont="1" applyFill="1" applyBorder="1" applyAlignment="1">
      <alignment horizontal="center" vertical="center" wrapText="1"/>
    </xf>
    <xf numFmtId="49" fontId="34" fillId="2" borderId="1" xfId="4" applyNumberFormat="1" applyFont="1" applyFill="1" applyBorder="1" applyAlignment="1">
      <alignment horizontal="center" vertical="center"/>
    </xf>
    <xf numFmtId="0" fontId="34" fillId="2" borderId="1" xfId="0" applyFont="1" applyFill="1" applyBorder="1" applyAlignment="1">
      <alignment vertical="center"/>
    </xf>
    <xf numFmtId="0" fontId="35" fillId="2" borderId="1" xfId="4" applyFont="1" applyFill="1" applyBorder="1" applyAlignment="1">
      <alignment horizontal="center" vertical="center" wrapText="1"/>
    </xf>
    <xf numFmtId="165" fontId="35" fillId="2" borderId="1" xfId="3" applyNumberFormat="1" applyFont="1" applyFill="1" applyBorder="1" applyAlignment="1">
      <alignment vertical="center"/>
    </xf>
    <xf numFmtId="0" fontId="35" fillId="2" borderId="9" xfId="0" applyFont="1" applyFill="1" applyBorder="1" applyAlignment="1">
      <alignment horizontal="center" vertical="center"/>
    </xf>
    <xf numFmtId="0" fontId="50" fillId="2" borderId="7" xfId="0" applyFont="1" applyFill="1" applyBorder="1" applyAlignment="1">
      <alignment vertical="center"/>
    </xf>
    <xf numFmtId="0" fontId="50" fillId="2" borderId="1" xfId="0" applyFont="1" applyFill="1" applyBorder="1" applyAlignment="1">
      <alignment vertical="center"/>
    </xf>
    <xf numFmtId="0" fontId="34" fillId="2" borderId="0" xfId="0" applyFont="1" applyFill="1" applyAlignment="1">
      <alignment vertical="center"/>
    </xf>
    <xf numFmtId="49" fontId="35" fillId="2" borderId="1" xfId="4" applyNumberFormat="1" applyFont="1" applyFill="1" applyBorder="1" applyAlignment="1">
      <alignment horizontal="center" vertical="center"/>
    </xf>
    <xf numFmtId="0" fontId="35" fillId="2" borderId="0" xfId="0" applyFont="1" applyFill="1" applyAlignment="1">
      <alignment vertical="center"/>
    </xf>
    <xf numFmtId="49" fontId="35" fillId="2" borderId="1" xfId="4" applyNumberFormat="1" applyFont="1" applyFill="1" applyBorder="1" applyAlignment="1">
      <alignment horizontal="left" vertical="center"/>
    </xf>
    <xf numFmtId="49" fontId="35" fillId="2" borderId="1" xfId="4" applyNumberFormat="1" applyFont="1" applyFill="1" applyBorder="1" applyAlignment="1">
      <alignment horizontal="center" vertical="center" wrapText="1"/>
    </xf>
    <xf numFmtId="43" fontId="35" fillId="2" borderId="1" xfId="1" applyFont="1" applyFill="1" applyBorder="1" applyAlignment="1">
      <alignment vertical="center"/>
    </xf>
    <xf numFmtId="0" fontId="35" fillId="2" borderId="5" xfId="0" applyFont="1" applyFill="1" applyBorder="1" applyAlignment="1">
      <alignment horizontal="center" vertical="center"/>
    </xf>
    <xf numFmtId="0" fontId="35" fillId="2" borderId="4" xfId="4" applyFont="1" applyFill="1" applyBorder="1" applyAlignment="1">
      <alignment horizontal="left" vertical="center" wrapText="1"/>
    </xf>
    <xf numFmtId="49" fontId="35" fillId="2" borderId="4" xfId="4" applyNumberFormat="1" applyFont="1" applyFill="1" applyBorder="1" applyAlignment="1">
      <alignment horizontal="left" vertical="center"/>
    </xf>
    <xf numFmtId="49" fontId="35" fillId="2" borderId="4" xfId="4" applyNumberFormat="1" applyFont="1" applyFill="1" applyBorder="1" applyAlignment="1">
      <alignment horizontal="center" vertical="center" wrapText="1"/>
    </xf>
    <xf numFmtId="0" fontId="35" fillId="2" borderId="4" xfId="0" applyFont="1" applyFill="1" applyBorder="1" applyAlignment="1">
      <alignment vertical="center"/>
    </xf>
    <xf numFmtId="1" fontId="35" fillId="2" borderId="4" xfId="4" applyNumberFormat="1" applyFont="1" applyFill="1" applyBorder="1" applyAlignment="1">
      <alignment horizontal="center" vertical="center" wrapText="1"/>
    </xf>
    <xf numFmtId="49" fontId="35" fillId="2" borderId="4" xfId="4" applyNumberFormat="1" applyFont="1" applyFill="1" applyBorder="1" applyAlignment="1">
      <alignment horizontal="center" vertical="center"/>
    </xf>
    <xf numFmtId="0" fontId="35" fillId="2" borderId="4" xfId="4" applyFont="1" applyFill="1" applyBorder="1" applyAlignment="1">
      <alignment horizontal="center" vertical="center" wrapText="1"/>
    </xf>
    <xf numFmtId="43" fontId="35" fillId="2" borderId="4" xfId="1" applyFont="1" applyFill="1" applyBorder="1" applyAlignment="1">
      <alignment vertical="center"/>
    </xf>
    <xf numFmtId="0" fontId="35" fillId="2" borderId="6" xfId="0" applyFont="1" applyFill="1" applyBorder="1" applyAlignment="1">
      <alignment horizontal="center" vertical="center"/>
    </xf>
    <xf numFmtId="0" fontId="35" fillId="2" borderId="10" xfId="0" applyFont="1" applyFill="1" applyBorder="1" applyAlignment="1">
      <alignment horizontal="center" vertical="center"/>
    </xf>
    <xf numFmtId="0" fontId="35" fillId="2" borderId="11" xfId="4" applyFont="1" applyFill="1" applyBorder="1" applyAlignment="1">
      <alignment horizontal="left" vertical="center" wrapText="1"/>
    </xf>
    <xf numFmtId="49" fontId="35" fillId="2" borderId="11" xfId="4" applyNumberFormat="1" applyFont="1" applyFill="1" applyBorder="1" applyAlignment="1">
      <alignment horizontal="left" vertical="center"/>
    </xf>
    <xf numFmtId="49" fontId="35" fillId="2" borderId="11" xfId="4" applyNumberFormat="1" applyFont="1" applyFill="1" applyBorder="1" applyAlignment="1">
      <alignment horizontal="center" vertical="center" wrapText="1"/>
    </xf>
    <xf numFmtId="0" fontId="35" fillId="2" borderId="11" xfId="0" applyFont="1" applyFill="1" applyBorder="1" applyAlignment="1">
      <alignment vertical="center"/>
    </xf>
    <xf numFmtId="1" fontId="35" fillId="2" borderId="11" xfId="4" applyNumberFormat="1" applyFont="1" applyFill="1" applyBorder="1" applyAlignment="1">
      <alignment horizontal="center" vertical="center" wrapText="1"/>
    </xf>
    <xf numFmtId="49" fontId="35" fillId="2" borderId="11" xfId="4" applyNumberFormat="1" applyFont="1" applyFill="1" applyBorder="1" applyAlignment="1">
      <alignment horizontal="center" vertical="center"/>
    </xf>
    <xf numFmtId="0" fontId="35" fillId="2" borderId="11" xfId="4" applyFont="1" applyFill="1" applyBorder="1" applyAlignment="1">
      <alignment horizontal="center" vertical="center" wrapText="1"/>
    </xf>
    <xf numFmtId="43" fontId="35" fillId="2" borderId="11" xfId="1" applyFont="1" applyFill="1" applyBorder="1" applyAlignment="1">
      <alignment vertical="center"/>
    </xf>
    <xf numFmtId="0" fontId="35" fillId="2" borderId="12" xfId="0" applyFont="1" applyFill="1" applyBorder="1" applyAlignment="1">
      <alignment horizontal="center" vertical="center"/>
    </xf>
    <xf numFmtId="43" fontId="45" fillId="2" borderId="0" xfId="1" applyFont="1" applyFill="1" applyAlignment="1">
      <alignment vertical="center"/>
    </xf>
    <xf numFmtId="43" fontId="44" fillId="2" borderId="0" xfId="0" applyNumberFormat="1" applyFont="1" applyFill="1" applyAlignment="1">
      <alignment horizontal="right" vertical="center"/>
    </xf>
    <xf numFmtId="43" fontId="35" fillId="4" borderId="1" xfId="1" applyFont="1" applyFill="1" applyBorder="1" applyAlignment="1">
      <alignment vertical="center"/>
    </xf>
    <xf numFmtId="0" fontId="33" fillId="0" borderId="0" xfId="4" applyFont="1" applyFill="1" applyAlignment="1">
      <alignment vertical="center"/>
    </xf>
    <xf numFmtId="49" fontId="38" fillId="0" borderId="0" xfId="5" applyNumberFormat="1" applyFont="1" applyFill="1" applyBorder="1" applyAlignment="1">
      <alignment vertical="center" wrapText="1"/>
    </xf>
    <xf numFmtId="0" fontId="42" fillId="0" borderId="0" xfId="5" applyFont="1" applyFill="1" applyBorder="1" applyAlignment="1">
      <alignment vertical="center"/>
    </xf>
    <xf numFmtId="0" fontId="33" fillId="0" borderId="0" xfId="0" applyFont="1" applyFill="1" applyAlignment="1">
      <alignment vertical="center"/>
    </xf>
    <xf numFmtId="0" fontId="42" fillId="0" borderId="0" xfId="5" applyFont="1" applyFill="1" applyAlignment="1">
      <alignment vertical="center"/>
    </xf>
    <xf numFmtId="0" fontId="33" fillId="0" borderId="0" xfId="0" applyFont="1" applyAlignment="1">
      <alignment vertical="center"/>
    </xf>
    <xf numFmtId="0" fontId="33" fillId="0" borderId="0" xfId="4" applyFont="1" applyAlignment="1">
      <alignment vertical="center"/>
    </xf>
    <xf numFmtId="49" fontId="42" fillId="0" borderId="0" xfId="5" applyNumberFormat="1" applyFont="1" applyFill="1" applyBorder="1" applyAlignment="1">
      <alignment vertical="center"/>
    </xf>
    <xf numFmtId="49" fontId="42" fillId="0" borderId="0" xfId="5" applyNumberFormat="1" applyFont="1" applyFill="1" applyBorder="1" applyAlignment="1">
      <alignment horizontal="center" vertical="center"/>
    </xf>
    <xf numFmtId="0" fontId="42" fillId="0" borderId="0" xfId="5" applyFont="1" applyFill="1" applyBorder="1" applyAlignment="1">
      <alignment horizontal="center" vertical="center"/>
    </xf>
    <xf numFmtId="0" fontId="33" fillId="0" borderId="0" xfId="0" applyFont="1" applyFill="1" applyAlignment="1">
      <alignment horizontal="left" vertical="center"/>
    </xf>
    <xf numFmtId="0" fontId="41" fillId="0" borderId="0" xfId="4" applyFont="1" applyAlignment="1">
      <alignment vertical="center"/>
    </xf>
    <xf numFmtId="0" fontId="41" fillId="0" borderId="0" xfId="4" applyFont="1" applyFill="1" applyAlignment="1">
      <alignment vertical="center"/>
    </xf>
    <xf numFmtId="49" fontId="43" fillId="0" borderId="0" xfId="5" applyNumberFormat="1" applyFont="1" applyFill="1" applyBorder="1" applyAlignment="1">
      <alignment vertical="center"/>
    </xf>
    <xf numFmtId="49" fontId="42" fillId="0" borderId="0" xfId="5" applyNumberFormat="1" applyFont="1" applyFill="1" applyBorder="1" applyAlignment="1">
      <alignment vertical="center" wrapText="1"/>
    </xf>
    <xf numFmtId="49" fontId="42" fillId="0" borderId="0" xfId="5" applyNumberFormat="1" applyFont="1" applyFill="1" applyBorder="1" applyAlignment="1">
      <alignment wrapText="1"/>
    </xf>
    <xf numFmtId="43" fontId="44" fillId="0" borderId="0" xfId="0" applyNumberFormat="1" applyFont="1" applyFill="1" applyAlignment="1">
      <alignment vertical="center"/>
    </xf>
    <xf numFmtId="0" fontId="32" fillId="0" borderId="0" xfId="0" applyFont="1" applyFill="1" applyAlignment="1">
      <alignment horizontal="center" vertical="center"/>
    </xf>
    <xf numFmtId="0" fontId="33" fillId="0" borderId="8" xfId="7" applyFont="1" applyFill="1" applyBorder="1" applyAlignment="1">
      <alignment horizontal="center" vertical="center"/>
    </xf>
    <xf numFmtId="0" fontId="33" fillId="0" borderId="1" xfId="7" applyFont="1" applyFill="1" applyBorder="1" applyAlignment="1">
      <alignment horizontal="center" vertical="center"/>
    </xf>
    <xf numFmtId="0" fontId="33" fillId="0" borderId="1" xfId="0" applyFont="1" applyFill="1" applyBorder="1" applyAlignment="1">
      <alignment horizontal="left" wrapText="1"/>
    </xf>
    <xf numFmtId="0" fontId="32" fillId="0" borderId="1" xfId="0" applyFont="1" applyFill="1" applyBorder="1" applyAlignment="1">
      <alignment wrapText="1"/>
    </xf>
    <xf numFmtId="43" fontId="53" fillId="0" borderId="1" xfId="0" applyNumberFormat="1" applyFont="1" applyFill="1" applyBorder="1" applyAlignment="1">
      <alignment vertical="center"/>
    </xf>
    <xf numFmtId="0" fontId="32" fillId="0" borderId="9" xfId="0" applyFont="1" applyFill="1" applyBorder="1" applyAlignment="1">
      <alignment horizontal="center" vertical="center"/>
    </xf>
    <xf numFmtId="0" fontId="33" fillId="0" borderId="1" xfId="0" applyFont="1" applyFill="1" applyBorder="1" applyAlignment="1">
      <alignment horizontal="left" vertical="center" wrapText="1"/>
    </xf>
    <xf numFmtId="0" fontId="32" fillId="0" borderId="1" xfId="0" applyFont="1" applyFill="1" applyBorder="1" applyAlignment="1">
      <alignment vertical="center" wrapText="1"/>
    </xf>
    <xf numFmtId="43" fontId="57" fillId="0" borderId="1" xfId="0" applyNumberFormat="1" applyFont="1" applyFill="1" applyBorder="1" applyAlignment="1">
      <alignment vertical="center"/>
    </xf>
    <xf numFmtId="0" fontId="44" fillId="2" borderId="0" xfId="0" applyFont="1" applyFill="1" applyAlignment="1">
      <alignment vertical="center"/>
    </xf>
    <xf numFmtId="0" fontId="32" fillId="0" borderId="1" xfId="0" applyFont="1" applyFill="1" applyBorder="1" applyAlignment="1">
      <alignment horizontal="left" vertical="center" wrapText="1"/>
    </xf>
    <xf numFmtId="0" fontId="57" fillId="0" borderId="1" xfId="0" applyFont="1" applyFill="1" applyBorder="1" applyAlignment="1">
      <alignment horizontal="center" vertical="center"/>
    </xf>
    <xf numFmtId="43" fontId="32" fillId="0" borderId="1" xfId="1" applyFont="1" applyFill="1" applyBorder="1" applyAlignment="1">
      <alignment vertical="center"/>
    </xf>
    <xf numFmtId="43" fontId="33" fillId="0" borderId="1" xfId="1" applyFont="1" applyFill="1" applyBorder="1" applyAlignment="1">
      <alignment vertical="center"/>
    </xf>
    <xf numFmtId="0" fontId="32" fillId="0" borderId="8" xfId="0" applyFont="1" applyFill="1" applyBorder="1" applyAlignment="1">
      <alignment horizontal="center" vertical="center"/>
    </xf>
    <xf numFmtId="0" fontId="32" fillId="0" borderId="1" xfId="4" applyFont="1" applyFill="1" applyBorder="1" applyAlignment="1">
      <alignment horizontal="left" vertical="center" wrapText="1"/>
    </xf>
    <xf numFmtId="49" fontId="32" fillId="0" borderId="1" xfId="4" applyNumberFormat="1" applyFont="1" applyFill="1" applyBorder="1" applyAlignment="1">
      <alignment horizontal="left" vertical="center"/>
    </xf>
    <xf numFmtId="49" fontId="32" fillId="0" borderId="1" xfId="4" applyNumberFormat="1" applyFont="1" applyFill="1" applyBorder="1" applyAlignment="1">
      <alignment horizontal="center" vertical="center" wrapText="1"/>
    </xf>
    <xf numFmtId="1" fontId="32" fillId="0" borderId="1" xfId="4" applyNumberFormat="1" applyFont="1" applyFill="1" applyBorder="1" applyAlignment="1">
      <alignment horizontal="center" vertical="center" wrapText="1"/>
    </xf>
    <xf numFmtId="49" fontId="32" fillId="0" borderId="1" xfId="4" applyNumberFormat="1" applyFont="1" applyFill="1" applyBorder="1" applyAlignment="1">
      <alignment horizontal="center" vertical="center"/>
    </xf>
    <xf numFmtId="0" fontId="59" fillId="0" borderId="1" xfId="4" applyFont="1" applyFill="1" applyBorder="1" applyAlignment="1">
      <alignment horizontal="center" vertical="center"/>
    </xf>
    <xf numFmtId="49" fontId="58" fillId="0" borderId="1" xfId="6" applyNumberFormat="1" applyFont="1" applyFill="1" applyBorder="1" applyAlignment="1">
      <alignment horizontal="center" vertical="center" wrapText="1"/>
    </xf>
    <xf numFmtId="0" fontId="32" fillId="0" borderId="1" xfId="4" applyFont="1" applyFill="1" applyBorder="1" applyAlignment="1">
      <alignment horizontal="center" vertical="center" wrapText="1"/>
    </xf>
    <xf numFmtId="0" fontId="32" fillId="0" borderId="1" xfId="4" applyFont="1" applyFill="1" applyBorder="1" applyAlignment="1">
      <alignment vertical="center" wrapText="1"/>
    </xf>
    <xf numFmtId="165" fontId="33" fillId="0" borderId="1" xfId="0" applyNumberFormat="1" applyFont="1" applyFill="1" applyBorder="1" applyAlignment="1">
      <alignment vertical="center"/>
    </xf>
    <xf numFmtId="0" fontId="33" fillId="0" borderId="1" xfId="4" applyFont="1" applyFill="1" applyBorder="1" applyAlignment="1">
      <alignment horizontal="left" vertical="center"/>
    </xf>
    <xf numFmtId="0" fontId="32" fillId="0" borderId="1" xfId="4" applyFont="1" applyFill="1" applyBorder="1" applyAlignment="1">
      <alignment vertical="center"/>
    </xf>
    <xf numFmtId="49" fontId="32" fillId="0" borderId="1" xfId="4" applyNumberFormat="1" applyFont="1" applyFill="1" applyBorder="1" applyAlignment="1">
      <alignment vertical="center"/>
    </xf>
    <xf numFmtId="1" fontId="32" fillId="0" borderId="1" xfId="4" applyNumberFormat="1" applyFont="1" applyFill="1" applyBorder="1" applyAlignment="1">
      <alignment horizontal="center" vertical="center"/>
    </xf>
    <xf numFmtId="165" fontId="32" fillId="0" borderId="1" xfId="3" applyNumberFormat="1" applyFont="1" applyFill="1" applyBorder="1" applyAlignment="1">
      <alignment vertical="center"/>
    </xf>
    <xf numFmtId="0" fontId="32" fillId="0" borderId="1" xfId="4" applyFont="1" applyFill="1" applyBorder="1" applyAlignment="1">
      <alignment horizontal="left" vertical="center"/>
    </xf>
    <xf numFmtId="0" fontId="33" fillId="0" borderId="1" xfId="4" applyFont="1" applyFill="1" applyBorder="1" applyAlignment="1">
      <alignment vertical="center" wrapText="1"/>
    </xf>
    <xf numFmtId="0" fontId="60" fillId="2" borderId="0" xfId="0" applyFont="1" applyFill="1" applyAlignment="1">
      <alignment horizontal="right" vertical="center"/>
    </xf>
    <xf numFmtId="0" fontId="60" fillId="2" borderId="0" xfId="0" applyFont="1" applyFill="1" applyAlignment="1">
      <alignment vertical="center"/>
    </xf>
    <xf numFmtId="0" fontId="32" fillId="0" borderId="12" xfId="0" applyFont="1" applyFill="1" applyBorder="1" applyAlignment="1">
      <alignment horizontal="center" vertical="center"/>
    </xf>
    <xf numFmtId="0" fontId="33" fillId="0" borderId="1" xfId="4" applyFont="1" applyFill="1" applyBorder="1" applyAlignment="1">
      <alignment vertical="center"/>
    </xf>
    <xf numFmtId="49" fontId="33" fillId="0" borderId="1" xfId="4" applyNumberFormat="1" applyFont="1" applyFill="1" applyBorder="1" applyAlignment="1">
      <alignment horizontal="left" vertical="center"/>
    </xf>
    <xf numFmtId="49" fontId="33" fillId="0" borderId="1" xfId="4" applyNumberFormat="1" applyFont="1" applyFill="1" applyBorder="1" applyAlignment="1">
      <alignment horizontal="center" vertical="center"/>
    </xf>
    <xf numFmtId="165" fontId="33" fillId="0" borderId="1" xfId="3" applyNumberFormat="1" applyFont="1" applyFill="1" applyBorder="1" applyAlignment="1">
      <alignment vertical="center"/>
    </xf>
    <xf numFmtId="0" fontId="32" fillId="0" borderId="1" xfId="4" applyFont="1" applyFill="1" applyBorder="1" applyAlignment="1">
      <alignment horizontal="center" vertical="center"/>
    </xf>
    <xf numFmtId="0" fontId="33" fillId="0" borderId="1" xfId="4" applyFont="1" applyFill="1" applyBorder="1" applyAlignment="1">
      <alignment horizontal="left" vertical="center" wrapText="1"/>
    </xf>
    <xf numFmtId="0" fontId="58" fillId="0" borderId="1" xfId="6" applyFont="1" applyFill="1" applyBorder="1" applyAlignment="1">
      <alignment horizontal="center" vertical="center" wrapText="1"/>
    </xf>
    <xf numFmtId="0" fontId="57" fillId="0" borderId="1" xfId="2" applyNumberFormat="1" applyFont="1" applyFill="1" applyBorder="1" applyAlignment="1">
      <alignment vertical="center" wrapText="1"/>
    </xf>
    <xf numFmtId="49" fontId="58" fillId="0" borderId="1" xfId="6" quotePrefix="1" applyNumberFormat="1" applyFont="1" applyFill="1" applyBorder="1" applyAlignment="1">
      <alignment horizontal="center" vertical="center" wrapText="1"/>
    </xf>
    <xf numFmtId="1" fontId="58" fillId="0" borderId="1" xfId="6" applyNumberFormat="1" applyFont="1" applyFill="1" applyBorder="1" applyAlignment="1">
      <alignment horizontal="center" vertical="center" wrapText="1"/>
    </xf>
    <xf numFmtId="0" fontId="32" fillId="0" borderId="11" xfId="0" applyFont="1" applyFill="1" applyBorder="1" applyAlignment="1">
      <alignment vertical="center" wrapText="1"/>
    </xf>
    <xf numFmtId="0" fontId="32" fillId="0" borderId="11" xfId="0" applyFont="1" applyFill="1" applyBorder="1" applyAlignment="1">
      <alignment horizontal="center" vertical="center"/>
    </xf>
    <xf numFmtId="0" fontId="58" fillId="0" borderId="0" xfId="5" applyFont="1" applyFill="1" applyBorder="1" applyAlignment="1"/>
    <xf numFmtId="0" fontId="32" fillId="0" borderId="0" xfId="4" applyFont="1" applyAlignment="1"/>
    <xf numFmtId="0" fontId="58" fillId="0" borderId="0" xfId="5" applyFont="1" applyFill="1" applyBorder="1" applyAlignment="1">
      <alignment horizontal="center"/>
    </xf>
    <xf numFmtId="49" fontId="58" fillId="0" borderId="0" xfId="5" applyNumberFormat="1" applyFont="1" applyFill="1" applyBorder="1" applyAlignment="1"/>
    <xf numFmtId="0" fontId="0" fillId="0" borderId="0" xfId="0" applyFont="1" applyFill="1"/>
    <xf numFmtId="0" fontId="0" fillId="0" borderId="0" xfId="0" applyFont="1"/>
    <xf numFmtId="0" fontId="0" fillId="0" borderId="0" xfId="4" applyFont="1" applyFill="1" applyAlignment="1"/>
    <xf numFmtId="0" fontId="0" fillId="0" borderId="0" xfId="4" applyFont="1" applyFill="1" applyAlignment="1">
      <alignment horizontal="center"/>
    </xf>
    <xf numFmtId="0" fontId="0" fillId="0" borderId="0" xfId="0" applyFont="1" applyFill="1" applyAlignment="1">
      <alignment vertical="center"/>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vertical="center"/>
    </xf>
    <xf numFmtId="0" fontId="52" fillId="0" borderId="0" xfId="0" applyFont="1" applyFill="1" applyBorder="1" applyAlignment="1">
      <alignment horizontal="center"/>
    </xf>
    <xf numFmtId="49" fontId="38" fillId="0" borderId="0" xfId="5" applyNumberFormat="1" applyFont="1" applyFill="1" applyBorder="1" applyAlignment="1">
      <alignment horizontal="center"/>
    </xf>
    <xf numFmtId="0" fontId="34" fillId="0" borderId="0" xfId="0" applyFont="1" applyFill="1" applyBorder="1" applyAlignment="1">
      <alignment vertical="center"/>
    </xf>
    <xf numFmtId="0" fontId="33" fillId="0" borderId="0" xfId="0" applyFont="1" applyFill="1" applyBorder="1" applyAlignment="1">
      <alignment vertical="center"/>
    </xf>
    <xf numFmtId="0" fontId="63" fillId="0" borderId="0" xfId="0" applyFont="1" applyAlignment="1">
      <alignment horizontal="center" vertical="center"/>
    </xf>
    <xf numFmtId="0" fontId="63" fillId="0" borderId="0" xfId="0" applyFont="1" applyAlignment="1">
      <alignment vertical="center"/>
    </xf>
    <xf numFmtId="49" fontId="63" fillId="0" borderId="0" xfId="0" applyNumberFormat="1" applyFont="1" applyAlignment="1">
      <alignment vertical="center"/>
    </xf>
    <xf numFmtId="49" fontId="63" fillId="0" borderId="0" xfId="0" applyNumberFormat="1" applyFont="1" applyAlignment="1">
      <alignment horizontal="center" vertical="center"/>
    </xf>
    <xf numFmtId="0" fontId="64" fillId="0" borderId="0" xfId="0" applyFont="1" applyAlignment="1">
      <alignment vertical="center"/>
    </xf>
    <xf numFmtId="49" fontId="64" fillId="0" borderId="0" xfId="0" applyNumberFormat="1" applyFont="1" applyAlignment="1">
      <alignment vertical="center"/>
    </xf>
    <xf numFmtId="0" fontId="32" fillId="0" borderId="1" xfId="0" applyFont="1" applyFill="1" applyBorder="1" applyAlignment="1">
      <alignment horizontal="left" vertical="center"/>
    </xf>
    <xf numFmtId="0" fontId="32" fillId="0" borderId="1" xfId="0" applyFont="1" applyFill="1" applyBorder="1" applyAlignment="1">
      <alignment horizontal="center" vertical="center" wrapText="1"/>
    </xf>
    <xf numFmtId="0" fontId="32" fillId="2" borderId="8" xfId="0" applyFont="1" applyFill="1" applyBorder="1" applyAlignment="1">
      <alignment horizontal="center" vertical="center"/>
    </xf>
    <xf numFmtId="0" fontId="32" fillId="2" borderId="1" xfId="4" applyFont="1" applyFill="1" applyBorder="1" applyAlignment="1">
      <alignment horizontal="left" vertical="center" wrapText="1"/>
    </xf>
    <xf numFmtId="49" fontId="32" fillId="2" borderId="1" xfId="4" applyNumberFormat="1" applyFont="1" applyFill="1" applyBorder="1" applyAlignment="1">
      <alignment horizontal="left" vertical="center"/>
    </xf>
    <xf numFmtId="0" fontId="32" fillId="2" borderId="1" xfId="0" applyFont="1" applyFill="1" applyBorder="1" applyAlignment="1">
      <alignment vertical="center"/>
    </xf>
    <xf numFmtId="1" fontId="32" fillId="2" borderId="1" xfId="4" applyNumberFormat="1" applyFont="1" applyFill="1" applyBorder="1" applyAlignment="1">
      <alignment horizontal="center" vertical="center" wrapText="1"/>
    </xf>
    <xf numFmtId="49" fontId="33" fillId="2" borderId="1" xfId="4" applyNumberFormat="1" applyFont="1" applyFill="1" applyBorder="1" applyAlignment="1">
      <alignment horizontal="center" vertical="center"/>
    </xf>
    <xf numFmtId="0" fontId="33" fillId="2" borderId="1" xfId="0" applyFont="1" applyFill="1" applyBorder="1" applyAlignment="1">
      <alignment vertical="center"/>
    </xf>
    <xf numFmtId="0" fontId="32" fillId="2" borderId="1" xfId="4" applyFont="1" applyFill="1" applyBorder="1" applyAlignment="1">
      <alignment horizontal="center" vertical="center" wrapText="1"/>
    </xf>
    <xf numFmtId="165" fontId="32" fillId="2" borderId="1" xfId="3" applyNumberFormat="1" applyFont="1" applyFill="1" applyBorder="1" applyAlignment="1">
      <alignment vertical="center"/>
    </xf>
    <xf numFmtId="0" fontId="32" fillId="2" borderId="9" xfId="0" applyFont="1" applyFill="1" applyBorder="1" applyAlignment="1">
      <alignment horizontal="center" vertical="center"/>
    </xf>
    <xf numFmtId="0" fontId="33" fillId="2" borderId="0" xfId="0" applyFont="1" applyFill="1" applyAlignment="1">
      <alignment vertical="center"/>
    </xf>
    <xf numFmtId="164" fontId="32" fillId="0" borderId="0" xfId="0" applyNumberFormat="1" applyFont="1" applyAlignment="1">
      <alignment vertical="center"/>
    </xf>
    <xf numFmtId="0" fontId="14" fillId="0" borderId="0" xfId="0" applyFont="1" applyAlignment="1">
      <alignment horizontal="center" vertical="center"/>
    </xf>
    <xf numFmtId="0" fontId="14" fillId="8" borderId="0" xfId="0" applyFont="1" applyFill="1" applyAlignment="1">
      <alignment horizontal="center" vertical="center"/>
    </xf>
    <xf numFmtId="0" fontId="14" fillId="8" borderId="0" xfId="0" applyFont="1" applyFill="1" applyAlignment="1">
      <alignment vertical="center"/>
    </xf>
    <xf numFmtId="0" fontId="14" fillId="0" borderId="0" xfId="0" applyFont="1" applyAlignment="1">
      <alignment vertical="center"/>
    </xf>
    <xf numFmtId="0" fontId="0" fillId="0" borderId="0" xfId="0" applyAlignment="1">
      <alignment horizontal="center" vertical="center"/>
    </xf>
    <xf numFmtId="0" fontId="0" fillId="0" borderId="0" xfId="0" quotePrefix="1" applyAlignment="1">
      <alignment horizontal="center" vertical="center"/>
    </xf>
    <xf numFmtId="21" fontId="0" fillId="0" borderId="0" xfId="0" applyNumberFormat="1" applyAlignment="1">
      <alignment horizontal="center" vertical="center"/>
    </xf>
    <xf numFmtId="0" fontId="0" fillId="0" borderId="0" xfId="0" applyAlignment="1">
      <alignment vertical="center"/>
    </xf>
    <xf numFmtId="21" fontId="0" fillId="0" borderId="0" xfId="0" quotePrefix="1" applyNumberFormat="1" applyAlignment="1">
      <alignment horizontal="center" vertical="center"/>
    </xf>
    <xf numFmtId="0" fontId="1" fillId="0" borderId="0" xfId="18" applyFill="1"/>
    <xf numFmtId="0" fontId="1" fillId="0" borderId="0" xfId="18" applyFill="1" applyAlignment="1">
      <alignment horizontal="center" vertical="center"/>
    </xf>
    <xf numFmtId="165" fontId="1" fillId="0" borderId="0" xfId="19" applyNumberFormat="1" applyFill="1"/>
    <xf numFmtId="0" fontId="1" fillId="0" borderId="0" xfId="18" applyNumberFormat="1" applyFill="1"/>
    <xf numFmtId="4" fontId="1" fillId="0" borderId="0" xfId="18" applyNumberFormat="1" applyFill="1"/>
    <xf numFmtId="0" fontId="0" fillId="0" borderId="0" xfId="18" applyFont="1" applyFill="1" applyAlignment="1">
      <alignment horizontal="center" vertical="center"/>
    </xf>
    <xf numFmtId="0" fontId="65" fillId="0" borderId="0" xfId="20" applyFont="1" applyFill="1"/>
    <xf numFmtId="0" fontId="66" fillId="0" borderId="25" xfId="20" applyFont="1" applyFill="1" applyBorder="1" applyAlignment="1">
      <alignment horizontal="left" vertical="center"/>
    </xf>
    <xf numFmtId="0" fontId="66" fillId="0" borderId="25" xfId="20" applyFont="1" applyFill="1" applyBorder="1" applyAlignment="1">
      <alignment horizontal="left"/>
    </xf>
    <xf numFmtId="0" fontId="66" fillId="0" borderId="25" xfId="20" applyFont="1" applyFill="1" applyBorder="1" applyAlignment="1"/>
    <xf numFmtId="0" fontId="65" fillId="0" borderId="0" xfId="20" applyFont="1" applyFill="1" applyAlignment="1">
      <alignment horizontal="center"/>
    </xf>
    <xf numFmtId="165" fontId="65" fillId="0" borderId="0" xfId="19" applyNumberFormat="1" applyFont="1" applyFill="1"/>
    <xf numFmtId="164" fontId="65" fillId="0" borderId="0" xfId="21" applyNumberFormat="1" applyFont="1" applyFill="1" applyBorder="1" applyAlignment="1">
      <alignment horizontal="center" vertical="center" wrapText="1"/>
    </xf>
    <xf numFmtId="0" fontId="67" fillId="0" borderId="0" xfId="20" applyNumberFormat="1" applyFont="1" applyFill="1" applyBorder="1" applyAlignment="1">
      <alignment horizontal="center" vertical="center" wrapText="1"/>
    </xf>
    <xf numFmtId="0" fontId="65" fillId="0" borderId="0" xfId="20" applyNumberFormat="1" applyFont="1" applyFill="1"/>
    <xf numFmtId="0" fontId="65" fillId="0" borderId="0" xfId="20" applyFont="1" applyFill="1" applyBorder="1"/>
    <xf numFmtId="165" fontId="65" fillId="0" borderId="0" xfId="19" applyNumberFormat="1" applyFont="1" applyFill="1" applyBorder="1"/>
    <xf numFmtId="0" fontId="65" fillId="0" borderId="0" xfId="20" applyFont="1" applyFill="1" applyAlignment="1">
      <alignment horizontal="center" vertical="center" wrapText="1"/>
    </xf>
    <xf numFmtId="0" fontId="66" fillId="0" borderId="7" xfId="22" applyFont="1" applyFill="1" applyBorder="1" applyAlignment="1">
      <alignment horizontal="center" vertical="center" wrapText="1"/>
    </xf>
    <xf numFmtId="0" fontId="66" fillId="0" borderId="0" xfId="22" applyFont="1" applyFill="1" applyBorder="1" applyAlignment="1">
      <alignment horizontal="center" vertical="center" wrapText="1"/>
    </xf>
    <xf numFmtId="0" fontId="66" fillId="0" borderId="0" xfId="20" applyFont="1" applyFill="1" applyBorder="1" applyAlignment="1">
      <alignment horizontal="center" vertical="center" wrapText="1"/>
    </xf>
    <xf numFmtId="165" fontId="66" fillId="0" borderId="0" xfId="19" applyNumberFormat="1" applyFont="1" applyFill="1" applyBorder="1" applyAlignment="1">
      <alignment horizontal="center" vertical="center" wrapText="1"/>
    </xf>
    <xf numFmtId="0" fontId="66" fillId="0" borderId="0" xfId="20" applyFont="1" applyFill="1" applyBorder="1" applyAlignment="1">
      <alignment vertical="center" wrapText="1"/>
    </xf>
    <xf numFmtId="165" fontId="66" fillId="0" borderId="0" xfId="23" applyNumberFormat="1" applyFont="1" applyFill="1" applyBorder="1" applyAlignment="1">
      <alignment vertical="center" wrapText="1"/>
    </xf>
    <xf numFmtId="165" fontId="65" fillId="0" borderId="0" xfId="23" applyNumberFormat="1" applyFont="1" applyFill="1" applyBorder="1" applyAlignment="1">
      <alignment horizontal="center" vertical="center" wrapText="1"/>
    </xf>
    <xf numFmtId="165" fontId="65" fillId="0" borderId="0" xfId="23" applyNumberFormat="1" applyFont="1" applyFill="1" applyAlignment="1">
      <alignment horizontal="center" vertical="center" wrapText="1"/>
    </xf>
    <xf numFmtId="14" fontId="66" fillId="0" borderId="0" xfId="20" applyNumberFormat="1" applyFont="1" applyFill="1" applyBorder="1" applyAlignment="1">
      <alignment horizontal="center" vertical="center" wrapText="1"/>
    </xf>
    <xf numFmtId="14" fontId="66" fillId="0" borderId="1" xfId="20" applyNumberFormat="1" applyFont="1" applyFill="1" applyBorder="1" applyAlignment="1">
      <alignment horizontal="center" vertical="center" wrapText="1"/>
    </xf>
    <xf numFmtId="1" fontId="66" fillId="0" borderId="1" xfId="20" applyNumberFormat="1" applyFont="1" applyFill="1" applyBorder="1" applyAlignment="1">
      <alignment horizontal="center" vertical="center" wrapText="1"/>
    </xf>
    <xf numFmtId="0" fontId="66" fillId="0" borderId="1" xfId="20" applyFont="1" applyFill="1" applyBorder="1" applyAlignment="1">
      <alignment horizontal="center" vertical="center" wrapText="1"/>
    </xf>
    <xf numFmtId="0" fontId="66" fillId="0" borderId="1" xfId="20" applyFont="1" applyFill="1" applyBorder="1" applyAlignment="1">
      <alignment horizontal="center" vertical="center"/>
    </xf>
    <xf numFmtId="0" fontId="66" fillId="0" borderId="1" xfId="20" applyNumberFormat="1" applyFont="1" applyFill="1" applyBorder="1" applyAlignment="1">
      <alignment horizontal="center" vertical="center"/>
    </xf>
    <xf numFmtId="165" fontId="66" fillId="0" borderId="1" xfId="19" applyNumberFormat="1" applyFont="1" applyFill="1" applyBorder="1" applyAlignment="1">
      <alignment horizontal="center" vertical="center" wrapText="1"/>
    </xf>
    <xf numFmtId="1" fontId="66" fillId="0" borderId="0" xfId="20" applyNumberFormat="1" applyFont="1" applyFill="1" applyBorder="1" applyAlignment="1">
      <alignment horizontal="center" vertical="center" wrapText="1"/>
    </xf>
    <xf numFmtId="0" fontId="68" fillId="0" borderId="0" xfId="20" applyFont="1" applyFill="1" applyAlignment="1">
      <alignment horizontal="center" vertical="top" wrapText="1"/>
    </xf>
    <xf numFmtId="0" fontId="65" fillId="9" borderId="1" xfId="20" applyFont="1" applyFill="1" applyBorder="1" applyAlignment="1">
      <alignment horizontal="center" vertical="center" wrapText="1"/>
    </xf>
    <xf numFmtId="0" fontId="68" fillId="9" borderId="1" xfId="24" applyFont="1" applyFill="1" applyBorder="1" applyAlignment="1">
      <alignment horizontal="left"/>
    </xf>
    <xf numFmtId="14" fontId="68" fillId="9" borderId="1" xfId="20" applyNumberFormat="1" applyFont="1" applyFill="1" applyBorder="1" applyAlignment="1">
      <alignment horizontal="center" vertical="top" wrapText="1"/>
    </xf>
    <xf numFmtId="0" fontId="68" fillId="9" borderId="1" xfId="20" applyNumberFormat="1" applyFont="1" applyFill="1" applyBorder="1" applyAlignment="1">
      <alignment horizontal="center" wrapText="1"/>
    </xf>
    <xf numFmtId="165" fontId="68" fillId="9" borderId="1" xfId="19" applyNumberFormat="1" applyFont="1" applyFill="1" applyBorder="1"/>
    <xf numFmtId="3" fontId="68" fillId="9" borderId="1" xfId="20" applyNumberFormat="1" applyFont="1" applyFill="1" applyBorder="1" applyAlignment="1">
      <alignment horizontal="center" vertical="top" wrapText="1"/>
    </xf>
    <xf numFmtId="3" fontId="68" fillId="9" borderId="1" xfId="21" applyNumberFormat="1" applyFont="1" applyFill="1" applyBorder="1" applyAlignment="1">
      <alignment horizontal="center" vertical="top" wrapText="1"/>
    </xf>
    <xf numFmtId="1" fontId="68" fillId="9" borderId="1" xfId="20" applyNumberFormat="1" applyFont="1" applyFill="1" applyBorder="1" applyAlignment="1">
      <alignment horizontal="center" vertical="top" wrapText="1"/>
    </xf>
    <xf numFmtId="166" fontId="68" fillId="9" borderId="1" xfId="20" applyNumberFormat="1" applyFont="1" applyFill="1" applyBorder="1" applyAlignment="1">
      <alignment horizontal="center" vertical="top" wrapText="1"/>
    </xf>
    <xf numFmtId="0" fontId="68" fillId="9" borderId="1" xfId="20" applyNumberFormat="1" applyFont="1" applyFill="1" applyBorder="1" applyAlignment="1">
      <alignment horizontal="center" vertical="top" wrapText="1"/>
    </xf>
    <xf numFmtId="167" fontId="68" fillId="9" borderId="1" xfId="20" applyNumberFormat="1" applyFont="1" applyFill="1" applyBorder="1" applyAlignment="1">
      <alignment horizontal="center" vertical="top" wrapText="1"/>
    </xf>
    <xf numFmtId="4" fontId="68" fillId="9" borderId="1" xfId="20" applyNumberFormat="1" applyFont="1" applyFill="1" applyBorder="1" applyAlignment="1">
      <alignment horizontal="center" vertical="top" wrapText="1"/>
    </xf>
    <xf numFmtId="4" fontId="68" fillId="9" borderId="1" xfId="20" applyNumberFormat="1" applyFont="1" applyFill="1" applyBorder="1" applyAlignment="1">
      <alignment horizontal="right" vertical="top" wrapText="1"/>
    </xf>
    <xf numFmtId="0" fontId="68" fillId="9" borderId="1" xfId="20" applyFont="1" applyFill="1" applyBorder="1" applyAlignment="1">
      <alignment horizontal="center" vertical="top" wrapText="1"/>
    </xf>
    <xf numFmtId="167" fontId="65" fillId="9" borderId="1" xfId="20" applyNumberFormat="1" applyFont="1" applyFill="1" applyBorder="1" applyAlignment="1">
      <alignment horizontal="center" vertical="top" wrapText="1"/>
    </xf>
    <xf numFmtId="165" fontId="65" fillId="9" borderId="1" xfId="23" applyNumberFormat="1" applyFont="1" applyFill="1" applyBorder="1" applyAlignment="1">
      <alignment horizontal="center" vertical="top" wrapText="1"/>
    </xf>
    <xf numFmtId="165" fontId="68" fillId="9" borderId="1" xfId="23" applyNumberFormat="1" applyFont="1" applyFill="1" applyBorder="1" applyAlignment="1">
      <alignment horizontal="center" vertical="top" wrapText="1"/>
    </xf>
    <xf numFmtId="1" fontId="68" fillId="9" borderId="1" xfId="20" applyNumberFormat="1" applyFont="1" applyFill="1" applyBorder="1" applyAlignment="1">
      <alignment horizontal="left" vertical="top" wrapText="1"/>
    </xf>
    <xf numFmtId="43" fontId="68" fillId="0" borderId="0" xfId="20" applyNumberFormat="1" applyFont="1" applyFill="1" applyBorder="1" applyAlignment="1">
      <alignment horizontal="center" vertical="top" wrapText="1"/>
    </xf>
    <xf numFmtId="168" fontId="70" fillId="0" borderId="25" xfId="25" applyNumberFormat="1" applyFont="1" applyFill="1" applyBorder="1"/>
    <xf numFmtId="0" fontId="68" fillId="0" borderId="25" xfId="20" applyFont="1" applyFill="1" applyBorder="1" applyAlignment="1">
      <alignment horizontal="center" vertical="top" wrapText="1"/>
    </xf>
    <xf numFmtId="165" fontId="68" fillId="0" borderId="25" xfId="19" applyNumberFormat="1" applyFont="1" applyFill="1" applyBorder="1" applyAlignment="1">
      <alignment horizontal="center" vertical="top" wrapText="1"/>
    </xf>
    <xf numFmtId="0" fontId="68" fillId="0" borderId="0" xfId="20" applyFont="1" applyFill="1" applyBorder="1" applyAlignment="1">
      <alignment horizontal="center" vertical="top" wrapText="1"/>
    </xf>
    <xf numFmtId="165" fontId="68" fillId="0" borderId="0" xfId="19" applyNumberFormat="1" applyFont="1" applyFill="1" applyBorder="1" applyAlignment="1">
      <alignment horizontal="center" vertical="top" wrapText="1"/>
    </xf>
    <xf numFmtId="14" fontId="68" fillId="0" borderId="0" xfId="20" applyNumberFormat="1" applyFont="1" applyFill="1" applyBorder="1" applyAlignment="1">
      <alignment horizontal="center" vertical="top" wrapText="1"/>
    </xf>
    <xf numFmtId="0" fontId="68" fillId="0" borderId="0" xfId="23" applyNumberFormat="1" applyFont="1" applyFill="1" applyBorder="1" applyAlignment="1">
      <alignment horizontal="center" vertical="top" wrapText="1"/>
    </xf>
    <xf numFmtId="165" fontId="68" fillId="0" borderId="0" xfId="23" applyNumberFormat="1" applyFont="1" applyFill="1" applyBorder="1" applyAlignment="1">
      <alignment horizontal="center" vertical="top" wrapText="1"/>
    </xf>
    <xf numFmtId="0" fontId="68" fillId="0" borderId="0" xfId="20" applyNumberFormat="1" applyFont="1" applyFill="1" applyBorder="1" applyAlignment="1">
      <alignment horizontal="center" vertical="top" wrapText="1"/>
    </xf>
    <xf numFmtId="165" fontId="68" fillId="0" borderId="0" xfId="20" applyNumberFormat="1" applyFont="1" applyFill="1" applyBorder="1" applyAlignment="1">
      <alignment horizontal="center" vertical="top" wrapText="1"/>
    </xf>
    <xf numFmtId="169" fontId="68" fillId="0" borderId="0" xfId="20" applyNumberFormat="1" applyFont="1" applyFill="1" applyBorder="1" applyAlignment="1">
      <alignment horizontal="center" vertical="top" wrapText="1"/>
    </xf>
    <xf numFmtId="170" fontId="68" fillId="0" borderId="0" xfId="20" applyNumberFormat="1" applyFont="1" applyFill="1" applyBorder="1" applyAlignment="1">
      <alignment horizontal="center" vertical="top" wrapText="1"/>
    </xf>
    <xf numFmtId="165" fontId="68" fillId="0" borderId="0" xfId="23" applyNumberFormat="1" applyFont="1" applyFill="1" applyAlignment="1">
      <alignment horizontal="center" vertical="top" wrapText="1"/>
    </xf>
    <xf numFmtId="14" fontId="68" fillId="0" borderId="0" xfId="20" applyNumberFormat="1" applyFont="1" applyFill="1" applyAlignment="1">
      <alignment horizontal="center" vertical="top" wrapText="1"/>
    </xf>
    <xf numFmtId="0" fontId="65" fillId="0" borderId="1" xfId="20" applyFont="1" applyFill="1" applyBorder="1" applyAlignment="1">
      <alignment horizontal="center" vertical="center" wrapText="1"/>
    </xf>
    <xf numFmtId="0" fontId="68" fillId="0" borderId="1" xfId="24" applyFont="1" applyFill="1" applyBorder="1" applyAlignment="1">
      <alignment horizontal="left"/>
    </xf>
    <xf numFmtId="14" fontId="68" fillId="0" borderId="1" xfId="20" applyNumberFormat="1" applyFont="1" applyFill="1" applyBorder="1" applyAlignment="1">
      <alignment horizontal="center" vertical="top" wrapText="1"/>
    </xf>
    <xf numFmtId="0" fontId="68" fillId="2" borderId="1" xfId="20" applyNumberFormat="1" applyFont="1" applyFill="1" applyBorder="1" applyAlignment="1">
      <alignment horizontal="center" wrapText="1"/>
    </xf>
    <xf numFmtId="165" fontId="68" fillId="0" borderId="1" xfId="19" applyNumberFormat="1" applyFont="1" applyFill="1" applyBorder="1"/>
    <xf numFmtId="1" fontId="65" fillId="0" borderId="1" xfId="20" applyNumberFormat="1" applyFont="1" applyFill="1" applyBorder="1" applyAlignment="1">
      <alignment horizontal="center" vertical="top" wrapText="1"/>
    </xf>
    <xf numFmtId="3" fontId="68" fillId="0" borderId="1" xfId="21" applyNumberFormat="1" applyFont="1" applyFill="1" applyBorder="1" applyAlignment="1">
      <alignment horizontal="center" vertical="top" wrapText="1"/>
    </xf>
    <xf numFmtId="1" fontId="68" fillId="0" borderId="1" xfId="20" applyNumberFormat="1" applyFont="1" applyFill="1" applyBorder="1" applyAlignment="1">
      <alignment horizontal="center" vertical="top" wrapText="1"/>
    </xf>
    <xf numFmtId="9" fontId="67" fillId="0" borderId="1" xfId="26" applyFont="1" applyFill="1" applyBorder="1" applyAlignment="1">
      <alignment horizontal="center" vertical="top" wrapText="1"/>
    </xf>
    <xf numFmtId="3" fontId="65" fillId="0" borderId="1" xfId="20" applyNumberFormat="1" applyFont="1" applyFill="1" applyBorder="1" applyAlignment="1">
      <alignment horizontal="center" vertical="top" wrapText="1"/>
    </xf>
    <xf numFmtId="0" fontId="65" fillId="0" borderId="1" xfId="20" applyNumberFormat="1" applyFont="1" applyFill="1" applyBorder="1" applyAlignment="1">
      <alignment horizontal="center" vertical="top" wrapText="1"/>
    </xf>
    <xf numFmtId="167" fontId="65" fillId="0" borderId="1" xfId="20" applyNumberFormat="1" applyFont="1" applyFill="1" applyBorder="1" applyAlignment="1">
      <alignment horizontal="center" vertical="top" wrapText="1"/>
    </xf>
    <xf numFmtId="4" fontId="68" fillId="0" borderId="1" xfId="20" applyNumberFormat="1" applyFont="1" applyFill="1" applyBorder="1" applyAlignment="1">
      <alignment horizontal="center" vertical="top" wrapText="1"/>
    </xf>
    <xf numFmtId="4" fontId="68" fillId="0" borderId="1" xfId="20" applyNumberFormat="1" applyFont="1" applyFill="1" applyBorder="1" applyAlignment="1">
      <alignment horizontal="right" vertical="top" wrapText="1"/>
    </xf>
    <xf numFmtId="0" fontId="65" fillId="0" borderId="1" xfId="20" applyFont="1" applyFill="1" applyBorder="1" applyAlignment="1">
      <alignment horizontal="center" vertical="top" wrapText="1"/>
    </xf>
    <xf numFmtId="165" fontId="65" fillId="0" borderId="1" xfId="23" applyNumberFormat="1" applyFont="1" applyFill="1" applyBorder="1" applyAlignment="1">
      <alignment horizontal="center" vertical="top" wrapText="1"/>
    </xf>
    <xf numFmtId="1" fontId="68" fillId="0" borderId="1" xfId="20" applyNumberFormat="1" applyFont="1" applyFill="1" applyBorder="1" applyAlignment="1">
      <alignment horizontal="left" vertical="top" wrapText="1"/>
    </xf>
    <xf numFmtId="168" fontId="70" fillId="0" borderId="28" xfId="25" applyNumberFormat="1" applyFont="1" applyFill="1" applyBorder="1"/>
    <xf numFmtId="165" fontId="68" fillId="0" borderId="24" xfId="19" applyNumberFormat="1" applyFont="1" applyFill="1" applyBorder="1" applyAlignment="1">
      <alignment horizontal="center" vertical="top" wrapText="1"/>
    </xf>
    <xf numFmtId="168" fontId="1" fillId="0" borderId="28" xfId="25" applyNumberFormat="1" applyFill="1" applyBorder="1"/>
    <xf numFmtId="0" fontId="65" fillId="0" borderId="0" xfId="20" applyFont="1" applyFill="1" applyBorder="1" applyAlignment="1">
      <alignment horizontal="center" vertical="top" wrapText="1"/>
    </xf>
    <xf numFmtId="165" fontId="65" fillId="0" borderId="24" xfId="19" applyNumberFormat="1" applyFont="1" applyFill="1" applyBorder="1" applyAlignment="1">
      <alignment horizontal="center" vertical="top" wrapText="1"/>
    </xf>
    <xf numFmtId="164" fontId="65" fillId="0" borderId="0" xfId="21" applyNumberFormat="1" applyFont="1" applyFill="1" applyBorder="1" applyAlignment="1">
      <alignment horizontal="center" vertical="top" wrapText="1"/>
    </xf>
    <xf numFmtId="168" fontId="14" fillId="0" borderId="28" xfId="25" applyNumberFormat="1" applyFont="1" applyFill="1" applyBorder="1"/>
    <xf numFmtId="165" fontId="65" fillId="0" borderId="0" xfId="19" applyNumberFormat="1" applyFont="1" applyFill="1" applyBorder="1" applyAlignment="1">
      <alignment horizontal="center" vertical="top" wrapText="1"/>
    </xf>
    <xf numFmtId="0" fontId="65" fillId="0" borderId="1" xfId="20" applyFont="1" applyFill="1" applyBorder="1" applyAlignment="1">
      <alignment vertical="top" wrapText="1"/>
    </xf>
    <xf numFmtId="14" fontId="65" fillId="0" borderId="1" xfId="20" applyNumberFormat="1" applyFont="1" applyFill="1" applyBorder="1" applyAlignment="1">
      <alignment horizontal="center" vertical="top" wrapText="1"/>
    </xf>
    <xf numFmtId="165" fontId="65" fillId="0" borderId="0" xfId="23" applyNumberFormat="1" applyFont="1" applyFill="1" applyBorder="1" applyAlignment="1">
      <alignment horizontal="center" vertical="top" wrapText="1"/>
    </xf>
    <xf numFmtId="4" fontId="65" fillId="0" borderId="27" xfId="20" applyNumberFormat="1" applyFont="1" applyFill="1" applyBorder="1" applyAlignment="1">
      <alignment horizontal="center" vertical="top" wrapText="1"/>
    </xf>
    <xf numFmtId="0" fontId="65" fillId="0" borderId="25" xfId="20" applyFont="1" applyFill="1" applyBorder="1" applyAlignment="1">
      <alignment horizontal="center" vertical="top" wrapText="1"/>
    </xf>
    <xf numFmtId="165" fontId="65" fillId="0" borderId="23" xfId="19" applyNumberFormat="1" applyFont="1" applyFill="1" applyBorder="1" applyAlignment="1">
      <alignment horizontal="center" vertical="top" wrapText="1"/>
    </xf>
    <xf numFmtId="14" fontId="67" fillId="0" borderId="0" xfId="20" applyNumberFormat="1" applyFont="1" applyFill="1" applyBorder="1" applyAlignment="1">
      <alignment horizontal="center" vertical="top" wrapText="1"/>
    </xf>
    <xf numFmtId="43" fontId="65" fillId="0" borderId="0" xfId="20" applyNumberFormat="1" applyFont="1" applyFill="1" applyBorder="1" applyAlignment="1">
      <alignment horizontal="center" vertical="top" wrapText="1"/>
    </xf>
    <xf numFmtId="14" fontId="65" fillId="0" borderId="0" xfId="20" applyNumberFormat="1" applyFont="1" applyFill="1" applyBorder="1" applyAlignment="1">
      <alignment horizontal="center" vertical="top" wrapText="1"/>
    </xf>
    <xf numFmtId="0" fontId="65" fillId="0" borderId="0" xfId="23" applyNumberFormat="1" applyFont="1" applyFill="1" applyBorder="1" applyAlignment="1">
      <alignment horizontal="center" vertical="top" wrapText="1"/>
    </xf>
    <xf numFmtId="0" fontId="65" fillId="0" borderId="0" xfId="20" applyNumberFormat="1" applyFont="1" applyFill="1" applyBorder="1" applyAlignment="1">
      <alignment horizontal="center" vertical="top" wrapText="1"/>
    </xf>
    <xf numFmtId="165" fontId="65" fillId="0" borderId="0" xfId="20" applyNumberFormat="1" applyFont="1" applyFill="1" applyBorder="1" applyAlignment="1">
      <alignment horizontal="center" vertical="top" wrapText="1"/>
    </xf>
    <xf numFmtId="169" fontId="65" fillId="0" borderId="0" xfId="20" applyNumberFormat="1" applyFont="1" applyFill="1" applyBorder="1" applyAlignment="1">
      <alignment horizontal="center" vertical="top" wrapText="1"/>
    </xf>
    <xf numFmtId="170" fontId="65" fillId="0" borderId="0" xfId="20" applyNumberFormat="1" applyFont="1" applyFill="1" applyBorder="1" applyAlignment="1">
      <alignment horizontal="center" vertical="top" wrapText="1"/>
    </xf>
    <xf numFmtId="165" fontId="65" fillId="0" borderId="0" xfId="23" applyNumberFormat="1" applyFont="1" applyFill="1" applyAlignment="1">
      <alignment horizontal="center" vertical="top" wrapText="1"/>
    </xf>
    <xf numFmtId="0" fontId="65" fillId="0" borderId="0" xfId="20" applyFont="1" applyFill="1" applyAlignment="1">
      <alignment horizontal="center" vertical="top" wrapText="1"/>
    </xf>
    <xf numFmtId="14" fontId="65" fillId="0" borderId="0" xfId="20" applyNumberFormat="1" applyFont="1" applyFill="1" applyAlignment="1">
      <alignment horizontal="center" vertical="top" wrapText="1"/>
    </xf>
    <xf numFmtId="0" fontId="68" fillId="0" borderId="1" xfId="24" applyFont="1" applyFill="1" applyBorder="1"/>
    <xf numFmtId="168" fontId="1" fillId="0" borderId="29" xfId="25" applyNumberFormat="1" applyFill="1" applyBorder="1"/>
    <xf numFmtId="164" fontId="65" fillId="0" borderId="29" xfId="21" applyNumberFormat="1" applyFont="1" applyFill="1" applyBorder="1" applyAlignment="1">
      <alignment horizontal="center" vertical="top" wrapText="1"/>
    </xf>
    <xf numFmtId="165" fontId="65" fillId="0" borderId="29" xfId="19" applyNumberFormat="1" applyFont="1" applyFill="1" applyBorder="1" applyAlignment="1">
      <alignment horizontal="center" vertical="top" wrapText="1"/>
    </xf>
    <xf numFmtId="168" fontId="1" fillId="0" borderId="0" xfId="25" applyNumberFormat="1" applyFill="1" applyBorder="1"/>
    <xf numFmtId="0" fontId="71" fillId="2" borderId="1" xfId="25" applyFont="1" applyFill="1" applyBorder="1" applyAlignment="1">
      <alignment horizontal="left" vertical="center" wrapText="1"/>
    </xf>
    <xf numFmtId="171" fontId="11" fillId="0" borderId="1" xfId="23" applyNumberFormat="1" applyFont="1" applyBorder="1" applyAlignment="1">
      <alignment vertical="center"/>
    </xf>
    <xf numFmtId="0" fontId="68" fillId="2" borderId="0" xfId="20" applyFont="1" applyFill="1" applyAlignment="1">
      <alignment horizontal="center" vertical="center" wrapText="1"/>
    </xf>
    <xf numFmtId="0" fontId="65" fillId="2" borderId="1" xfId="20" applyFont="1" applyFill="1" applyBorder="1" applyAlignment="1">
      <alignment horizontal="center" vertical="center" wrapText="1"/>
    </xf>
    <xf numFmtId="0" fontId="11" fillId="2" borderId="1" xfId="25" applyFont="1" applyFill="1" applyBorder="1" applyAlignment="1">
      <alignment vertical="center" wrapText="1"/>
    </xf>
    <xf numFmtId="0" fontId="68" fillId="2" borderId="1" xfId="24" applyFont="1" applyFill="1" applyBorder="1" applyAlignment="1">
      <alignment horizontal="left" vertical="center"/>
    </xf>
    <xf numFmtId="14" fontId="65" fillId="2" borderId="1" xfId="20" applyNumberFormat="1" applyFont="1" applyFill="1" applyBorder="1" applyAlignment="1">
      <alignment horizontal="center" vertical="center" wrapText="1"/>
    </xf>
    <xf numFmtId="171" fontId="11" fillId="2" borderId="1" xfId="23" applyNumberFormat="1" applyFont="1" applyFill="1" applyBorder="1" applyAlignment="1">
      <alignment vertical="center"/>
    </xf>
    <xf numFmtId="1" fontId="68" fillId="2" borderId="1" xfId="20" applyNumberFormat="1" applyFont="1" applyFill="1" applyBorder="1" applyAlignment="1">
      <alignment horizontal="left" vertical="center" wrapText="1"/>
    </xf>
    <xf numFmtId="43" fontId="65" fillId="2" borderId="0" xfId="20" applyNumberFormat="1" applyFont="1" applyFill="1" applyBorder="1" applyAlignment="1">
      <alignment horizontal="center" vertical="center" wrapText="1"/>
    </xf>
    <xf numFmtId="43" fontId="68" fillId="2" borderId="0" xfId="20" applyNumberFormat="1" applyFont="1" applyFill="1" applyBorder="1" applyAlignment="1">
      <alignment horizontal="center" vertical="center" wrapText="1"/>
    </xf>
    <xf numFmtId="168" fontId="1" fillId="2" borderId="0" xfId="25" applyNumberFormat="1" applyFill="1" applyBorder="1" applyAlignment="1">
      <alignment vertical="center"/>
    </xf>
    <xf numFmtId="164" fontId="65" fillId="2" borderId="0" xfId="21" applyNumberFormat="1" applyFont="1" applyFill="1" applyBorder="1" applyAlignment="1">
      <alignment horizontal="center" vertical="center" wrapText="1"/>
    </xf>
    <xf numFmtId="165" fontId="65" fillId="2" borderId="0" xfId="19" applyNumberFormat="1" applyFont="1" applyFill="1" applyBorder="1" applyAlignment="1">
      <alignment horizontal="center" vertical="center" wrapText="1"/>
    </xf>
    <xf numFmtId="14" fontId="67" fillId="2" borderId="0" xfId="20" applyNumberFormat="1" applyFont="1" applyFill="1" applyBorder="1" applyAlignment="1">
      <alignment horizontal="center" vertical="center" wrapText="1"/>
    </xf>
    <xf numFmtId="14" fontId="65" fillId="2" borderId="0" xfId="20" applyNumberFormat="1" applyFont="1" applyFill="1" applyBorder="1" applyAlignment="1">
      <alignment horizontal="center" vertical="center" wrapText="1"/>
    </xf>
    <xf numFmtId="0" fontId="65" fillId="2" borderId="0" xfId="23" applyNumberFormat="1" applyFont="1" applyFill="1" applyBorder="1" applyAlignment="1">
      <alignment horizontal="center" vertical="center" wrapText="1"/>
    </xf>
    <xf numFmtId="165" fontId="65" fillId="2" borderId="0" xfId="23" applyNumberFormat="1" applyFont="1" applyFill="1" applyBorder="1" applyAlignment="1">
      <alignment horizontal="center" vertical="center" wrapText="1"/>
    </xf>
    <xf numFmtId="0" fontId="65" fillId="2" borderId="0" xfId="20" applyNumberFormat="1" applyFont="1" applyFill="1" applyBorder="1" applyAlignment="1">
      <alignment horizontal="center" vertical="center" wrapText="1"/>
    </xf>
    <xf numFmtId="0" fontId="65" fillId="2" borderId="0" xfId="20" applyFont="1" applyFill="1" applyBorder="1" applyAlignment="1">
      <alignment horizontal="center" vertical="center" wrapText="1"/>
    </xf>
    <xf numFmtId="165" fontId="65" fillId="2" borderId="0" xfId="20" applyNumberFormat="1" applyFont="1" applyFill="1" applyBorder="1" applyAlignment="1">
      <alignment horizontal="center" vertical="center" wrapText="1"/>
    </xf>
    <xf numFmtId="169" fontId="65" fillId="2" borderId="0" xfId="20" applyNumberFormat="1" applyFont="1" applyFill="1" applyBorder="1" applyAlignment="1">
      <alignment horizontal="center" vertical="center" wrapText="1"/>
    </xf>
    <xf numFmtId="170" fontId="65" fillId="2" borderId="0" xfId="20" applyNumberFormat="1" applyFont="1" applyFill="1" applyBorder="1" applyAlignment="1">
      <alignment horizontal="center" vertical="center" wrapText="1"/>
    </xf>
    <xf numFmtId="165" fontId="65" fillId="2" borderId="0" xfId="23" applyNumberFormat="1" applyFont="1" applyFill="1" applyAlignment="1">
      <alignment horizontal="center" vertical="center" wrapText="1"/>
    </xf>
    <xf numFmtId="0" fontId="65" fillId="2" borderId="0" xfId="20" applyFont="1" applyFill="1" applyAlignment="1">
      <alignment horizontal="center" vertical="center" wrapText="1"/>
    </xf>
    <xf numFmtId="14" fontId="65" fillId="2" borderId="0" xfId="20" applyNumberFormat="1" applyFont="1" applyFill="1" applyAlignment="1">
      <alignment horizontal="center" vertical="center" wrapText="1"/>
    </xf>
    <xf numFmtId="165" fontId="68" fillId="2" borderId="1" xfId="19" applyNumberFormat="1" applyFont="1" applyFill="1" applyBorder="1" applyAlignment="1">
      <alignment vertical="center"/>
    </xf>
    <xf numFmtId="0" fontId="68" fillId="0" borderId="1" xfId="20" applyNumberFormat="1" applyFont="1" applyFill="1" applyBorder="1" applyAlignment="1">
      <alignment horizontal="center" wrapText="1"/>
    </xf>
    <xf numFmtId="165" fontId="65" fillId="0" borderId="1" xfId="19" applyNumberFormat="1" applyFont="1" applyFill="1" applyBorder="1" applyAlignment="1">
      <alignment horizontal="center" vertical="top" wrapText="1"/>
    </xf>
    <xf numFmtId="0" fontId="72" fillId="0" borderId="1" xfId="20" applyFont="1" applyFill="1" applyBorder="1" applyAlignment="1">
      <alignment horizontal="left" vertical="top" wrapText="1"/>
    </xf>
    <xf numFmtId="0" fontId="65" fillId="0" borderId="1" xfId="20" applyFont="1" applyFill="1" applyBorder="1" applyAlignment="1">
      <alignment horizontal="center" vertical="center"/>
    </xf>
    <xf numFmtId="0" fontId="65" fillId="0" borderId="1" xfId="18" applyFont="1" applyFill="1" applyBorder="1"/>
    <xf numFmtId="1" fontId="65" fillId="0" borderId="1" xfId="20" applyNumberFormat="1" applyFont="1" applyFill="1" applyBorder="1" applyAlignment="1">
      <alignment wrapText="1"/>
    </xf>
    <xf numFmtId="165" fontId="65" fillId="0" borderId="1" xfId="19" applyNumberFormat="1" applyFont="1" applyFill="1" applyBorder="1" applyAlignment="1">
      <alignment vertical="top" wrapText="1"/>
    </xf>
    <xf numFmtId="3" fontId="65" fillId="0" borderId="1" xfId="21" applyNumberFormat="1" applyFont="1" applyFill="1" applyBorder="1" applyAlignment="1">
      <alignment horizontal="center" vertical="top" wrapText="1"/>
    </xf>
    <xf numFmtId="4" fontId="65" fillId="0" borderId="0" xfId="20" applyNumberFormat="1" applyFont="1" applyFill="1" applyBorder="1" applyAlignment="1">
      <alignment horizontal="center" vertical="top" wrapText="1"/>
    </xf>
    <xf numFmtId="0" fontId="66" fillId="0" borderId="0" xfId="20" applyFont="1" applyFill="1" applyAlignment="1">
      <alignment horizontal="center" vertical="top" wrapText="1"/>
    </xf>
    <xf numFmtId="165" fontId="66" fillId="0" borderId="1" xfId="19" applyNumberFormat="1" applyFont="1" applyFill="1" applyBorder="1" applyAlignment="1">
      <alignment vertical="top"/>
    </xf>
    <xf numFmtId="3" fontId="66" fillId="0" borderId="1" xfId="20" applyNumberFormat="1" applyFont="1" applyFill="1" applyBorder="1" applyAlignment="1">
      <alignment horizontal="center" vertical="top" wrapText="1"/>
    </xf>
    <xf numFmtId="172" fontId="66" fillId="0" borderId="1" xfId="21" applyNumberFormat="1" applyFont="1" applyFill="1" applyBorder="1" applyAlignment="1">
      <alignment horizontal="center" vertical="top" wrapText="1"/>
    </xf>
    <xf numFmtId="166" fontId="73" fillId="0" borderId="1" xfId="20" applyNumberFormat="1" applyFont="1" applyFill="1" applyBorder="1" applyAlignment="1">
      <alignment horizontal="center" vertical="top" wrapText="1"/>
    </xf>
    <xf numFmtId="0" fontId="66" fillId="0" borderId="1" xfId="20" applyNumberFormat="1" applyFont="1" applyFill="1" applyBorder="1" applyAlignment="1">
      <alignment horizontal="center" vertical="top" wrapText="1"/>
    </xf>
    <xf numFmtId="167" fontId="66" fillId="0" borderId="1" xfId="20" applyNumberFormat="1" applyFont="1" applyFill="1" applyBorder="1" applyAlignment="1">
      <alignment horizontal="center" vertical="top" wrapText="1"/>
    </xf>
    <xf numFmtId="4" fontId="73" fillId="0" borderId="1" xfId="20" applyNumberFormat="1" applyFont="1" applyFill="1" applyBorder="1" applyAlignment="1">
      <alignment horizontal="center" vertical="top" wrapText="1"/>
    </xf>
    <xf numFmtId="164" fontId="66" fillId="0" borderId="1" xfId="21" applyNumberFormat="1" applyFont="1" applyFill="1" applyBorder="1" applyAlignment="1">
      <alignment horizontal="center" vertical="top" wrapText="1"/>
    </xf>
    <xf numFmtId="4" fontId="66" fillId="0" borderId="1" xfId="23" applyNumberFormat="1" applyFont="1" applyFill="1" applyBorder="1" applyAlignment="1">
      <alignment horizontal="right" vertical="top" wrapText="1"/>
    </xf>
    <xf numFmtId="0" fontId="66" fillId="0" borderId="1" xfId="21" applyNumberFormat="1" applyFont="1" applyFill="1" applyBorder="1" applyAlignment="1">
      <alignment horizontal="center" vertical="top" wrapText="1"/>
    </xf>
    <xf numFmtId="165" fontId="66" fillId="0" borderId="1" xfId="19" applyNumberFormat="1" applyFont="1" applyFill="1" applyBorder="1" applyAlignment="1">
      <alignment horizontal="center" vertical="top" wrapText="1"/>
    </xf>
    <xf numFmtId="166" fontId="66" fillId="0" borderId="1" xfId="20" applyNumberFormat="1" applyFont="1" applyFill="1" applyBorder="1" applyAlignment="1">
      <alignment horizontal="center" vertical="top" wrapText="1"/>
    </xf>
    <xf numFmtId="0" fontId="66" fillId="0" borderId="1" xfId="20" applyFont="1" applyFill="1" applyBorder="1" applyAlignment="1">
      <alignment horizontal="center" vertical="top" wrapText="1"/>
    </xf>
    <xf numFmtId="0" fontId="66" fillId="0" borderId="0" xfId="20" applyFont="1" applyFill="1" applyBorder="1" applyAlignment="1">
      <alignment horizontal="center" vertical="top" wrapText="1"/>
    </xf>
    <xf numFmtId="165" fontId="66" fillId="0" borderId="0" xfId="19" applyNumberFormat="1" applyFont="1" applyFill="1" applyBorder="1" applyAlignment="1">
      <alignment horizontal="center" vertical="top" wrapText="1"/>
    </xf>
    <xf numFmtId="14" fontId="73" fillId="0" borderId="0" xfId="20" applyNumberFormat="1" applyFont="1" applyFill="1" applyBorder="1" applyAlignment="1">
      <alignment horizontal="center" vertical="top" wrapText="1"/>
    </xf>
    <xf numFmtId="43" fontId="66" fillId="0" borderId="0" xfId="20" applyNumberFormat="1" applyFont="1" applyFill="1" applyBorder="1" applyAlignment="1">
      <alignment horizontal="center" vertical="top" wrapText="1"/>
    </xf>
    <xf numFmtId="14" fontId="66" fillId="0" borderId="0" xfId="20" applyNumberFormat="1" applyFont="1" applyFill="1" applyBorder="1" applyAlignment="1">
      <alignment horizontal="center" vertical="top" wrapText="1"/>
    </xf>
    <xf numFmtId="0" fontId="66" fillId="0" borderId="0" xfId="23" applyNumberFormat="1" applyFont="1" applyFill="1" applyBorder="1" applyAlignment="1">
      <alignment horizontal="center" vertical="top" wrapText="1"/>
    </xf>
    <xf numFmtId="165" fontId="66" fillId="0" borderId="0" xfId="23" applyNumberFormat="1" applyFont="1" applyFill="1" applyBorder="1" applyAlignment="1">
      <alignment horizontal="center" vertical="top" wrapText="1"/>
    </xf>
    <xf numFmtId="0" fontId="66" fillId="0" borderId="0" xfId="20" applyNumberFormat="1" applyFont="1" applyFill="1" applyBorder="1" applyAlignment="1">
      <alignment horizontal="center" vertical="top" wrapText="1"/>
    </xf>
    <xf numFmtId="165" fontId="66" fillId="0" borderId="0" xfId="20" applyNumberFormat="1" applyFont="1" applyFill="1" applyBorder="1" applyAlignment="1">
      <alignment horizontal="center" vertical="top" wrapText="1"/>
    </xf>
    <xf numFmtId="169" fontId="66" fillId="0" borderId="0" xfId="20" applyNumberFormat="1" applyFont="1" applyFill="1" applyBorder="1" applyAlignment="1">
      <alignment horizontal="center" vertical="top" wrapText="1"/>
    </xf>
    <xf numFmtId="170" fontId="66" fillId="0" borderId="0" xfId="20" applyNumberFormat="1" applyFont="1" applyFill="1" applyBorder="1" applyAlignment="1">
      <alignment horizontal="center" vertical="top" wrapText="1"/>
    </xf>
    <xf numFmtId="165" fontId="66" fillId="0" borderId="0" xfId="23" applyNumberFormat="1" applyFont="1" applyFill="1" applyAlignment="1">
      <alignment horizontal="center" vertical="top" wrapText="1"/>
    </xf>
    <xf numFmtId="14" fontId="66" fillId="0" borderId="0" xfId="20" applyNumberFormat="1" applyFont="1" applyFill="1" applyAlignment="1">
      <alignment horizontal="center" vertical="top" wrapText="1"/>
    </xf>
    <xf numFmtId="4" fontId="0" fillId="0" borderId="0" xfId="18" applyNumberFormat="1" applyFont="1" applyFill="1"/>
    <xf numFmtId="165" fontId="0" fillId="0" borderId="0" xfId="19" applyNumberFormat="1" applyFont="1" applyFill="1"/>
    <xf numFmtId="165" fontId="33" fillId="0" borderId="0" xfId="0" applyNumberFormat="1" applyFont="1" applyFill="1" applyAlignment="1">
      <alignment vertical="center"/>
    </xf>
    <xf numFmtId="0" fontId="33" fillId="0" borderId="4" xfId="23" applyNumberFormat="1" applyFont="1" applyFill="1" applyBorder="1" applyAlignment="1">
      <alignment horizontal="center" vertical="center" wrapText="1"/>
    </xf>
    <xf numFmtId="0" fontId="32" fillId="0" borderId="0" xfId="17" applyFont="1" applyFill="1" applyBorder="1" applyAlignment="1">
      <alignment vertical="center"/>
    </xf>
    <xf numFmtId="41" fontId="35" fillId="0" borderId="0" xfId="3" applyFont="1" applyFill="1" applyAlignment="1">
      <alignment vertical="center"/>
    </xf>
    <xf numFmtId="165" fontId="33" fillId="0" borderId="0" xfId="0" applyNumberFormat="1" applyFont="1" applyAlignment="1">
      <alignment vertical="center"/>
    </xf>
    <xf numFmtId="0" fontId="32" fillId="0" borderId="0" xfId="0" applyFont="1" applyAlignment="1">
      <alignment horizontal="center" vertical="center"/>
    </xf>
    <xf numFmtId="0" fontId="59" fillId="2" borderId="0" xfId="0" applyFont="1" applyFill="1" applyAlignment="1">
      <alignment horizontal="center" vertical="center"/>
    </xf>
    <xf numFmtId="165" fontId="32" fillId="0" borderId="0" xfId="2" applyNumberFormat="1" applyFont="1"/>
    <xf numFmtId="165" fontId="32" fillId="0" borderId="0" xfId="2" applyNumberFormat="1" applyFont="1" applyAlignment="1">
      <alignment vertical="center" wrapText="1"/>
    </xf>
    <xf numFmtId="165" fontId="32" fillId="0" borderId="0" xfId="2" applyNumberFormat="1" applyFont="1" applyAlignment="1">
      <alignment vertical="center"/>
    </xf>
    <xf numFmtId="165" fontId="33" fillId="0" borderId="0" xfId="2" applyNumberFormat="1" applyFont="1" applyAlignment="1">
      <alignment vertical="center"/>
    </xf>
    <xf numFmtId="165" fontId="35" fillId="0" borderId="0" xfId="2" applyNumberFormat="1" applyFont="1" applyFill="1" applyAlignment="1">
      <alignment vertical="center"/>
    </xf>
    <xf numFmtId="0" fontId="52" fillId="0" borderId="0" xfId="0" applyFont="1" applyFill="1" applyAlignment="1">
      <alignment horizontal="center"/>
    </xf>
    <xf numFmtId="0" fontId="33" fillId="0" borderId="1" xfId="4" applyFont="1" applyFill="1" applyBorder="1" applyAlignment="1">
      <alignment horizontal="center" vertical="center" wrapText="1"/>
    </xf>
    <xf numFmtId="0" fontId="33" fillId="0" borderId="1" xfId="4" applyFont="1" applyFill="1" applyBorder="1" applyAlignment="1">
      <alignment horizontal="center" vertical="center"/>
    </xf>
    <xf numFmtId="0" fontId="42" fillId="0" borderId="0" xfId="5" applyFont="1" applyFill="1" applyBorder="1" applyAlignment="1">
      <alignment horizontal="center" vertical="center"/>
    </xf>
    <xf numFmtId="49" fontId="42" fillId="0" borderId="0" xfId="5" applyNumberFormat="1" applyFont="1" applyFill="1" applyBorder="1" applyAlignment="1">
      <alignment horizontal="center" vertical="center"/>
    </xf>
    <xf numFmtId="0" fontId="33" fillId="0" borderId="1" xfId="0" applyFont="1" applyFill="1" applyBorder="1" applyAlignment="1">
      <alignment horizontal="center" vertical="center"/>
    </xf>
    <xf numFmtId="0" fontId="63" fillId="0" borderId="0" xfId="0" applyFont="1" applyAlignment="1">
      <alignment horizontal="center" vertical="center"/>
    </xf>
    <xf numFmtId="49" fontId="63" fillId="0" borderId="0" xfId="0" applyNumberFormat="1" applyFont="1" applyAlignment="1">
      <alignment horizontal="center" vertical="center"/>
    </xf>
    <xf numFmtId="0" fontId="14" fillId="0" borderId="0" xfId="4" applyFont="1" applyAlignment="1">
      <alignment horizontal="center"/>
    </xf>
    <xf numFmtId="0" fontId="11" fillId="0" borderId="0" xfId="4" applyFont="1" applyAlignment="1">
      <alignment horizontal="center"/>
    </xf>
    <xf numFmtId="0" fontId="11" fillId="0" borderId="0" xfId="4" applyAlignment="1">
      <alignment horizontal="center"/>
    </xf>
    <xf numFmtId="0" fontId="21" fillId="0" borderId="0" xfId="4" applyFont="1" applyAlignment="1">
      <alignment horizontal="center"/>
    </xf>
    <xf numFmtId="0" fontId="16" fillId="0" borderId="1" xfId="7" applyFont="1" applyBorder="1" applyAlignment="1">
      <alignment horizontal="center" vertical="center" wrapText="1"/>
    </xf>
    <xf numFmtId="0" fontId="14" fillId="0" borderId="1" xfId="0" applyFont="1" applyBorder="1" applyAlignment="1">
      <alignment horizontal="center" vertical="center"/>
    </xf>
    <xf numFmtId="0" fontId="16" fillId="0" borderId="1" xfId="4" applyFont="1" applyBorder="1" applyAlignment="1">
      <alignment horizontal="center" vertical="center" wrapText="1"/>
    </xf>
    <xf numFmtId="0" fontId="16" fillId="0" borderId="1" xfId="4" applyFont="1" applyBorder="1" applyAlignment="1">
      <alignment horizontal="center" vertical="center"/>
    </xf>
    <xf numFmtId="0" fontId="16" fillId="0" borderId="2" xfId="4" applyFont="1" applyBorder="1" applyAlignment="1">
      <alignment horizontal="center" vertical="center" wrapText="1"/>
    </xf>
    <xf numFmtId="0" fontId="16" fillId="0" borderId="3" xfId="4" applyFont="1" applyBorder="1" applyAlignment="1">
      <alignment horizontal="center" vertical="center" wrapText="1"/>
    </xf>
    <xf numFmtId="0" fontId="16" fillId="0" borderId="4" xfId="4" applyFont="1" applyBorder="1" applyAlignment="1">
      <alignment horizontal="center" vertical="center" wrapText="1"/>
    </xf>
    <xf numFmtId="0" fontId="16" fillId="2" borderId="1" xfId="4" applyFont="1" applyFill="1" applyBorder="1" applyAlignment="1">
      <alignment horizontal="center" vertical="center" wrapText="1"/>
    </xf>
    <xf numFmtId="0" fontId="0" fillId="0" borderId="1" xfId="0" applyBorder="1" applyAlignment="1">
      <alignment horizontal="center" vertical="center" wrapText="1"/>
    </xf>
    <xf numFmtId="0" fontId="55" fillId="0" borderId="0" xfId="0" applyFont="1" applyAlignment="1">
      <alignment horizontal="center"/>
    </xf>
    <xf numFmtId="0" fontId="0" fillId="0" borderId="1" xfId="0" applyBorder="1" applyAlignment="1">
      <alignment horizontal="center" wrapText="1"/>
    </xf>
    <xf numFmtId="0" fontId="0" fillId="0" borderId="14" xfId="0" applyBorder="1" applyAlignment="1">
      <alignment horizontal="center" vertical="center" wrapText="1"/>
    </xf>
    <xf numFmtId="0" fontId="0" fillId="0" borderId="7" xfId="0" applyBorder="1" applyAlignment="1">
      <alignment horizontal="center" vertical="center" wrapText="1"/>
    </xf>
    <xf numFmtId="0" fontId="16" fillId="2" borderId="2" xfId="4" applyFont="1" applyFill="1" applyBorder="1" applyAlignment="1">
      <alignment horizontal="center" vertical="center"/>
    </xf>
    <xf numFmtId="0" fontId="16" fillId="2" borderId="3" xfId="4" applyFont="1" applyFill="1" applyBorder="1" applyAlignment="1">
      <alignment horizontal="center" vertical="center"/>
    </xf>
    <xf numFmtId="0" fontId="16" fillId="2" borderId="4" xfId="4" applyFont="1" applyFill="1" applyBorder="1" applyAlignment="1">
      <alignment horizontal="center" vertical="center"/>
    </xf>
    <xf numFmtId="0" fontId="33" fillId="0" borderId="0" xfId="4" applyFont="1" applyAlignment="1">
      <alignment horizontal="center" vertical="center"/>
    </xf>
    <xf numFmtId="0" fontId="33" fillId="0" borderId="16" xfId="4" applyFont="1" applyFill="1" applyBorder="1" applyAlignment="1">
      <alignment horizontal="center" vertical="center"/>
    </xf>
    <xf numFmtId="0" fontId="33" fillId="0" borderId="9" xfId="4" applyFont="1" applyFill="1" applyBorder="1" applyAlignment="1">
      <alignment horizontal="center" vertical="center"/>
    </xf>
    <xf numFmtId="0" fontId="33" fillId="0" borderId="17" xfId="4" applyFont="1" applyFill="1" applyBorder="1" applyAlignment="1">
      <alignment horizontal="center" vertical="center"/>
    </xf>
    <xf numFmtId="0" fontId="33" fillId="0" borderId="20" xfId="0" applyFont="1" applyFill="1" applyBorder="1" applyAlignment="1">
      <alignment horizontal="center"/>
    </xf>
    <xf numFmtId="0" fontId="41" fillId="0" borderId="0" xfId="4" applyFont="1" applyAlignment="1">
      <alignment horizontal="center" vertical="center"/>
    </xf>
    <xf numFmtId="0" fontId="33" fillId="0" borderId="15" xfId="4" applyFont="1" applyFill="1" applyBorder="1" applyAlignment="1">
      <alignment horizontal="center" vertical="center" wrapText="1"/>
    </xf>
    <xf numFmtId="0" fontId="33" fillId="0" borderId="1" xfId="4" applyFont="1" applyFill="1" applyBorder="1" applyAlignment="1">
      <alignment horizontal="center" vertical="center" wrapText="1"/>
    </xf>
    <xf numFmtId="0" fontId="33" fillId="0" borderId="13" xfId="4" applyFont="1" applyFill="1" applyBorder="1" applyAlignment="1">
      <alignment horizontal="center" vertical="center" wrapText="1"/>
    </xf>
    <xf numFmtId="0" fontId="33" fillId="0" borderId="1" xfId="4" applyFont="1" applyFill="1" applyBorder="1" applyAlignment="1">
      <alignment horizontal="center" vertical="center"/>
    </xf>
    <xf numFmtId="0" fontId="33" fillId="0" borderId="13" xfId="4" applyFont="1" applyFill="1" applyBorder="1" applyAlignment="1">
      <alignment horizontal="center" vertical="center"/>
    </xf>
    <xf numFmtId="49" fontId="38" fillId="0" borderId="0" xfId="5" applyNumberFormat="1"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2" fillId="0" borderId="7" xfId="0" applyFont="1" applyFill="1" applyBorder="1" applyAlignment="1">
      <alignment horizontal="center" vertical="center" wrapText="1"/>
    </xf>
    <xf numFmtId="0" fontId="42" fillId="0" borderId="0" xfId="5" applyFont="1" applyFill="1" applyBorder="1" applyAlignment="1">
      <alignment horizontal="center" vertical="center"/>
    </xf>
    <xf numFmtId="0" fontId="32" fillId="0" borderId="21" xfId="0" applyFont="1" applyFill="1" applyBorder="1" applyAlignment="1">
      <alignment horizontal="center" wrapText="1"/>
    </xf>
    <xf numFmtId="0" fontId="32" fillId="0" borderId="7" xfId="0" applyFont="1" applyFill="1" applyBorder="1" applyAlignment="1">
      <alignment horizontal="center" wrapText="1"/>
    </xf>
    <xf numFmtId="49" fontId="42" fillId="0" borderId="0" xfId="5" applyNumberFormat="1" applyFont="1" applyFill="1" applyBorder="1" applyAlignment="1">
      <alignment horizontal="center" vertical="center"/>
    </xf>
    <xf numFmtId="49" fontId="42" fillId="0" borderId="0" xfId="5" applyNumberFormat="1" applyFont="1" applyFill="1" applyBorder="1" applyAlignment="1">
      <alignment horizontal="center" vertical="center" wrapText="1"/>
    </xf>
    <xf numFmtId="0" fontId="52" fillId="0" borderId="0" xfId="0" applyFont="1" applyFill="1" applyAlignment="1">
      <alignment horizontal="center"/>
    </xf>
    <xf numFmtId="0" fontId="33" fillId="0" borderId="18" xfId="7" applyFont="1" applyFill="1" applyBorder="1" applyAlignment="1">
      <alignment horizontal="center" vertical="center" wrapText="1"/>
    </xf>
    <xf numFmtId="0" fontId="33" fillId="0" borderId="8" xfId="7" applyFont="1" applyFill="1" applyBorder="1" applyAlignment="1">
      <alignment horizontal="center" vertical="center" wrapText="1"/>
    </xf>
    <xf numFmtId="0" fontId="33" fillId="0" borderId="19" xfId="7" applyFont="1" applyFill="1" applyBorder="1" applyAlignment="1">
      <alignment horizontal="center" vertical="center" wrapText="1"/>
    </xf>
    <xf numFmtId="0" fontId="32" fillId="0" borderId="22" xfId="4" applyFont="1" applyFill="1" applyBorder="1" applyAlignment="1">
      <alignment horizontal="center" vertical="center" wrapText="1"/>
    </xf>
    <xf numFmtId="0" fontId="32" fillId="0" borderId="23" xfId="4" applyFont="1" applyFill="1" applyBorder="1" applyAlignment="1">
      <alignment horizontal="center" vertical="center" wrapText="1"/>
    </xf>
    <xf numFmtId="0" fontId="33" fillId="0" borderId="0" xfId="4" applyFont="1" applyAlignment="1">
      <alignment horizontal="center"/>
    </xf>
    <xf numFmtId="0" fontId="42" fillId="0" borderId="0" xfId="5" applyFont="1" applyFill="1" applyBorder="1" applyAlignment="1">
      <alignment horizontal="center"/>
    </xf>
    <xf numFmtId="49" fontId="42" fillId="0" borderId="0" xfId="5" applyNumberFormat="1" applyFont="1" applyFill="1" applyBorder="1" applyAlignment="1">
      <alignment horizontal="center" wrapText="1"/>
    </xf>
    <xf numFmtId="49" fontId="42" fillId="0" borderId="0" xfId="5" applyNumberFormat="1" applyFont="1" applyFill="1" applyBorder="1" applyAlignment="1">
      <alignment horizontal="center"/>
    </xf>
    <xf numFmtId="0" fontId="41" fillId="0" borderId="0" xfId="4" applyFont="1" applyAlignment="1">
      <alignment horizontal="center"/>
    </xf>
    <xf numFmtId="0" fontId="33" fillId="0" borderId="15" xfId="0" applyFont="1" applyFill="1" applyBorder="1" applyAlignment="1">
      <alignment horizontal="center" vertical="center"/>
    </xf>
    <xf numFmtId="0" fontId="33" fillId="0" borderId="1" xfId="0" applyFont="1" applyFill="1" applyBorder="1" applyAlignment="1">
      <alignment horizontal="center" vertical="center"/>
    </xf>
    <xf numFmtId="0" fontId="33" fillId="0" borderId="13" xfId="0" applyFont="1" applyFill="1" applyBorder="1" applyAlignment="1">
      <alignment horizontal="center" vertical="center"/>
    </xf>
    <xf numFmtId="0" fontId="33" fillId="0" borderId="0" xfId="0" applyFont="1" applyFill="1" applyAlignment="1">
      <alignment horizontal="center"/>
    </xf>
    <xf numFmtId="0" fontId="33" fillId="0" borderId="20" xfId="0" applyFont="1" applyFill="1" applyBorder="1" applyAlignment="1">
      <alignment horizontal="center" vertical="center"/>
    </xf>
    <xf numFmtId="0" fontId="16" fillId="0" borderId="2" xfId="7" applyFont="1" applyFill="1" applyBorder="1" applyAlignment="1">
      <alignment horizontal="center" vertical="center" wrapText="1"/>
    </xf>
    <xf numFmtId="0" fontId="16" fillId="0" borderId="3" xfId="7" applyFont="1" applyFill="1" applyBorder="1" applyAlignment="1">
      <alignment horizontal="center" vertical="center" wrapText="1"/>
    </xf>
    <xf numFmtId="0" fontId="16" fillId="0" borderId="4" xfId="7" applyFont="1" applyFill="1" applyBorder="1" applyAlignment="1">
      <alignment horizontal="center" vertical="center" wrapText="1"/>
    </xf>
    <xf numFmtId="0" fontId="16" fillId="0" borderId="2" xfId="4" applyFont="1" applyFill="1" applyBorder="1" applyAlignment="1">
      <alignment horizontal="center" vertical="center" wrapText="1"/>
    </xf>
    <xf numFmtId="0" fontId="16" fillId="0" borderId="3" xfId="4" applyFont="1" applyFill="1" applyBorder="1" applyAlignment="1">
      <alignment horizontal="center" vertical="center" wrapText="1"/>
    </xf>
    <xf numFmtId="0" fontId="16" fillId="0" borderId="4" xfId="4" applyFont="1" applyFill="1" applyBorder="1" applyAlignment="1">
      <alignment horizontal="center" vertical="center" wrapText="1"/>
    </xf>
    <xf numFmtId="0" fontId="25" fillId="0" borderId="2" xfId="0" applyFont="1" applyFill="1" applyBorder="1" applyAlignment="1">
      <alignment horizontal="center" vertical="center"/>
    </xf>
    <xf numFmtId="0" fontId="25" fillId="0" borderId="3" xfId="0" applyFont="1" applyFill="1" applyBorder="1" applyAlignment="1">
      <alignment horizontal="center" vertical="center"/>
    </xf>
    <xf numFmtId="0" fontId="25" fillId="0" borderId="4" xfId="0" applyFont="1" applyFill="1" applyBorder="1" applyAlignment="1">
      <alignment horizontal="center" vertical="center"/>
    </xf>
    <xf numFmtId="0" fontId="0" fillId="0" borderId="14" xfId="0" applyFill="1" applyBorder="1" applyAlignment="1">
      <alignment horizontal="center" vertical="center" wrapText="1"/>
    </xf>
    <xf numFmtId="0" fontId="0" fillId="0" borderId="7" xfId="0" applyFill="1" applyBorder="1" applyAlignment="1">
      <alignment horizontal="center" vertical="center" wrapText="1"/>
    </xf>
    <xf numFmtId="0" fontId="16" fillId="0" borderId="2" xfId="4" applyFont="1" applyFill="1" applyBorder="1" applyAlignment="1">
      <alignment horizontal="center" vertical="center"/>
    </xf>
    <xf numFmtId="0" fontId="16" fillId="0" borderId="3" xfId="4" applyFont="1" applyFill="1" applyBorder="1" applyAlignment="1">
      <alignment horizontal="center" vertical="center"/>
    </xf>
    <xf numFmtId="0" fontId="16" fillId="0" borderId="4" xfId="4" applyFont="1" applyFill="1" applyBorder="1" applyAlignment="1">
      <alignment horizontal="center" vertical="center"/>
    </xf>
    <xf numFmtId="0" fontId="0" fillId="0" borderId="14" xfId="0" applyFill="1" applyBorder="1" applyAlignment="1">
      <alignment horizontal="center" wrapText="1"/>
    </xf>
    <xf numFmtId="0" fontId="0" fillId="0" borderId="21" xfId="0" applyFill="1" applyBorder="1" applyAlignment="1">
      <alignment horizontal="center" wrapText="1"/>
    </xf>
    <xf numFmtId="0" fontId="0" fillId="0" borderId="7" xfId="0" applyFill="1" applyBorder="1" applyAlignment="1">
      <alignment horizontal="center" wrapText="1"/>
    </xf>
    <xf numFmtId="0" fontId="16" fillId="0" borderId="14" xfId="4" applyFont="1" applyFill="1" applyBorder="1" applyAlignment="1">
      <alignment horizontal="center" vertical="center" wrapText="1"/>
    </xf>
    <xf numFmtId="0" fontId="16" fillId="0" borderId="21" xfId="4" applyFont="1" applyFill="1" applyBorder="1" applyAlignment="1">
      <alignment horizontal="center" vertical="center" wrapText="1"/>
    </xf>
    <xf numFmtId="0" fontId="16" fillId="0" borderId="7" xfId="4" applyFont="1" applyFill="1" applyBorder="1" applyAlignment="1">
      <alignment horizontal="center" vertical="center" wrapText="1"/>
    </xf>
    <xf numFmtId="0" fontId="16" fillId="0" borderId="0" xfId="4" applyFont="1" applyAlignment="1">
      <alignment horizontal="center"/>
    </xf>
    <xf numFmtId="0" fontId="27" fillId="0" borderId="0" xfId="4" applyFont="1" applyAlignment="1">
      <alignment horizontal="center"/>
    </xf>
    <xf numFmtId="0" fontId="11" fillId="0" borderId="0" xfId="4" applyFill="1" applyAlignment="1">
      <alignment horizontal="center"/>
    </xf>
    <xf numFmtId="0" fontId="55" fillId="0" borderId="0" xfId="0" applyFont="1" applyFill="1" applyAlignment="1">
      <alignment horizontal="center"/>
    </xf>
    <xf numFmtId="0" fontId="8" fillId="0" borderId="0" xfId="5" applyFont="1" applyFill="1" applyBorder="1" applyAlignment="1">
      <alignment horizontal="center"/>
    </xf>
    <xf numFmtId="0" fontId="25" fillId="0" borderId="0" xfId="4" applyFont="1" applyAlignment="1">
      <alignment horizontal="center"/>
    </xf>
    <xf numFmtId="49" fontId="8" fillId="0" borderId="0" xfId="5" applyNumberFormat="1" applyFont="1" applyFill="1" applyBorder="1" applyAlignment="1">
      <alignment horizontal="center" wrapText="1"/>
    </xf>
    <xf numFmtId="49" fontId="9" fillId="0" borderId="0" xfId="5" applyNumberFormat="1" applyFont="1" applyFill="1" applyBorder="1" applyAlignment="1">
      <alignment horizontal="center"/>
    </xf>
    <xf numFmtId="0" fontId="47" fillId="0" borderId="15" xfId="4" applyFont="1" applyFill="1" applyBorder="1" applyAlignment="1">
      <alignment horizontal="center" vertical="center" wrapText="1"/>
    </xf>
    <xf numFmtId="0" fontId="47" fillId="0" borderId="1" xfId="4" applyFont="1" applyFill="1" applyBorder="1" applyAlignment="1">
      <alignment horizontal="center" vertical="center" wrapText="1"/>
    </xf>
    <xf numFmtId="0" fontId="47" fillId="0" borderId="13" xfId="4" applyFont="1" applyFill="1" applyBorder="1" applyAlignment="1">
      <alignment horizontal="center" vertical="center" wrapText="1"/>
    </xf>
    <xf numFmtId="0" fontId="47" fillId="0" borderId="1" xfId="4" applyFont="1" applyFill="1" applyBorder="1" applyAlignment="1">
      <alignment horizontal="center" vertical="center"/>
    </xf>
    <xf numFmtId="0" fontId="47" fillId="0" borderId="13" xfId="4" applyFont="1" applyFill="1" applyBorder="1" applyAlignment="1">
      <alignment horizontal="center" vertical="center"/>
    </xf>
    <xf numFmtId="165" fontId="33" fillId="0" borderId="14" xfId="23" applyNumberFormat="1" applyFont="1" applyFill="1" applyBorder="1" applyAlignment="1">
      <alignment horizontal="center" vertical="center" wrapText="1"/>
    </xf>
    <xf numFmtId="165" fontId="33" fillId="0" borderId="21" xfId="23" applyNumberFormat="1" applyFont="1" applyFill="1" applyBorder="1" applyAlignment="1">
      <alignment horizontal="center" vertical="center" wrapText="1"/>
    </xf>
    <xf numFmtId="165" fontId="33" fillId="0" borderId="7" xfId="23" applyNumberFormat="1"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66" fillId="0" borderId="2" xfId="22" applyFont="1" applyFill="1" applyBorder="1" applyAlignment="1">
      <alignment horizontal="center" vertical="center" wrapText="1"/>
    </xf>
    <xf numFmtId="0" fontId="66" fillId="0" borderId="3" xfId="22" applyFont="1" applyFill="1" applyBorder="1" applyAlignment="1">
      <alignment horizontal="center" vertical="center" wrapText="1"/>
    </xf>
    <xf numFmtId="0" fontId="66" fillId="0" borderId="4" xfId="22" applyFont="1" applyFill="1" applyBorder="1" applyAlignment="1">
      <alignment horizontal="center" vertical="center" wrapText="1"/>
    </xf>
    <xf numFmtId="0" fontId="66" fillId="0" borderId="0" xfId="22" applyFont="1" applyFill="1" applyBorder="1" applyAlignment="1">
      <alignment horizontal="center" vertical="center" wrapText="1"/>
    </xf>
    <xf numFmtId="0" fontId="66" fillId="0" borderId="26" xfId="20" applyFont="1" applyFill="1" applyBorder="1" applyAlignment="1">
      <alignment horizontal="center" vertical="center" wrapText="1"/>
    </xf>
    <xf numFmtId="0" fontId="66" fillId="0" borderId="27" xfId="20" applyFont="1" applyFill="1" applyBorder="1" applyAlignment="1">
      <alignment horizontal="center" vertical="center" wrapText="1"/>
    </xf>
    <xf numFmtId="0" fontId="66" fillId="0" borderId="2" xfId="20" applyFont="1" applyFill="1" applyBorder="1" applyAlignment="1">
      <alignment horizontal="center" vertical="center" wrapText="1"/>
    </xf>
    <xf numFmtId="0" fontId="66" fillId="0" borderId="4" xfId="20" applyFont="1" applyFill="1" applyBorder="1" applyAlignment="1">
      <alignment horizontal="center" vertical="center" wrapText="1"/>
    </xf>
    <xf numFmtId="165" fontId="66" fillId="0" borderId="26" xfId="19" applyNumberFormat="1" applyFont="1" applyFill="1" applyBorder="1" applyAlignment="1">
      <alignment horizontal="center" vertical="center" wrapText="1"/>
    </xf>
    <xf numFmtId="165" fontId="66" fillId="0" borderId="27" xfId="19" applyNumberFormat="1" applyFont="1" applyFill="1" applyBorder="1" applyAlignment="1">
      <alignment horizontal="center" vertical="center" wrapText="1"/>
    </xf>
    <xf numFmtId="0" fontId="66" fillId="0" borderId="14" xfId="20" applyFont="1" applyFill="1" applyBorder="1" applyAlignment="1">
      <alignment horizontal="center" vertical="top"/>
    </xf>
    <xf numFmtId="0" fontId="66" fillId="0" borderId="21" xfId="20" applyFont="1" applyFill="1" applyBorder="1" applyAlignment="1">
      <alignment horizontal="center" vertical="top"/>
    </xf>
    <xf numFmtId="0" fontId="66" fillId="0" borderId="7" xfId="20" applyFont="1" applyFill="1" applyBorder="1" applyAlignment="1">
      <alignment horizontal="center" vertical="top"/>
    </xf>
    <xf numFmtId="0" fontId="66" fillId="0" borderId="14" xfId="22" applyFont="1" applyFill="1" applyBorder="1" applyAlignment="1">
      <alignment horizontal="center" vertical="center" wrapText="1"/>
    </xf>
    <xf numFmtId="0" fontId="66" fillId="0" borderId="7" xfId="22" applyFont="1" applyFill="1" applyBorder="1" applyAlignment="1">
      <alignment horizontal="center" vertical="center" wrapText="1"/>
    </xf>
    <xf numFmtId="0" fontId="66" fillId="0" borderId="21" xfId="22" applyFont="1" applyFill="1" applyBorder="1" applyAlignment="1">
      <alignment horizontal="center" vertical="center" wrapText="1"/>
    </xf>
    <xf numFmtId="0" fontId="66" fillId="0" borderId="1" xfId="22" applyFont="1" applyFill="1" applyBorder="1" applyAlignment="1">
      <alignment horizontal="center" vertical="center" wrapText="1"/>
    </xf>
    <xf numFmtId="0" fontId="66" fillId="0" borderId="1" xfId="20" applyFont="1" applyFill="1" applyBorder="1" applyAlignment="1">
      <alignment horizontal="center" vertical="center" wrapText="1"/>
    </xf>
    <xf numFmtId="0" fontId="66" fillId="0" borderId="3" xfId="20" applyFont="1" applyFill="1" applyBorder="1" applyAlignment="1">
      <alignment horizontal="center" vertical="center" wrapText="1"/>
    </xf>
    <xf numFmtId="0" fontId="66" fillId="0" borderId="1" xfId="20" applyNumberFormat="1" applyFont="1" applyFill="1" applyBorder="1" applyAlignment="1">
      <alignment horizontal="center" vertical="center" wrapText="1"/>
    </xf>
    <xf numFmtId="165" fontId="66" fillId="0" borderId="1" xfId="19" applyNumberFormat="1" applyFont="1" applyFill="1" applyBorder="1" applyAlignment="1">
      <alignment horizontal="center" vertical="center" wrapText="1"/>
    </xf>
    <xf numFmtId="0" fontId="64" fillId="0" borderId="0" xfId="0" applyFont="1" applyAlignment="1">
      <alignment horizontal="center" vertical="center"/>
    </xf>
    <xf numFmtId="0" fontId="63" fillId="0" borderId="0" xfId="0" applyFont="1" applyAlignment="1">
      <alignment horizontal="center" vertical="center"/>
    </xf>
    <xf numFmtId="49" fontId="63" fillId="0" borderId="0" xfId="0" applyNumberFormat="1" applyFont="1" applyAlignment="1">
      <alignment horizontal="center" vertical="center"/>
    </xf>
    <xf numFmtId="0" fontId="34" fillId="0" borderId="16" xfId="4" applyFont="1" applyFill="1" applyBorder="1" applyAlignment="1">
      <alignment horizontal="center" vertical="center"/>
    </xf>
    <xf numFmtId="0" fontId="34" fillId="0" borderId="9" xfId="4" applyFont="1" applyFill="1" applyBorder="1" applyAlignment="1">
      <alignment horizontal="center" vertical="center"/>
    </xf>
    <xf numFmtId="0" fontId="34" fillId="0" borderId="17" xfId="4" applyFont="1" applyFill="1" applyBorder="1" applyAlignment="1">
      <alignment horizontal="center" vertical="center"/>
    </xf>
    <xf numFmtId="0" fontId="34" fillId="0" borderId="15" xfId="4" applyFont="1" applyFill="1" applyBorder="1" applyAlignment="1">
      <alignment horizontal="center" vertical="center" wrapText="1"/>
    </xf>
    <xf numFmtId="0" fontId="34" fillId="0" borderId="1" xfId="4" applyFont="1" applyFill="1" applyBorder="1" applyAlignment="1">
      <alignment horizontal="center" vertical="center" wrapText="1"/>
    </xf>
    <xf numFmtId="0" fontId="34" fillId="0" borderId="13" xfId="4" applyFont="1" applyFill="1" applyBorder="1" applyAlignment="1">
      <alignment horizontal="center" vertical="center" wrapText="1"/>
    </xf>
    <xf numFmtId="0" fontId="34" fillId="0" borderId="1" xfId="4" applyFont="1" applyFill="1" applyBorder="1" applyAlignment="1">
      <alignment horizontal="center" vertical="center"/>
    </xf>
    <xf numFmtId="0" fontId="34" fillId="0" borderId="13" xfId="4" applyFont="1" applyFill="1" applyBorder="1" applyAlignment="1">
      <alignment horizontal="center" vertical="center"/>
    </xf>
    <xf numFmtId="49" fontId="63" fillId="0" borderId="0" xfId="0" applyNumberFormat="1" applyFont="1" applyAlignment="1">
      <alignment horizontal="center" vertical="center" wrapText="1"/>
    </xf>
    <xf numFmtId="0" fontId="34" fillId="0" borderId="18" xfId="7" applyFont="1" applyFill="1" applyBorder="1" applyAlignment="1">
      <alignment horizontal="center" vertical="center" wrapText="1"/>
    </xf>
    <xf numFmtId="0" fontId="34" fillId="0" borderId="8" xfId="7" applyFont="1" applyFill="1" applyBorder="1" applyAlignment="1">
      <alignment horizontal="center" vertical="center" wrapText="1"/>
    </xf>
    <xf numFmtId="0" fontId="34" fillId="0" borderId="19" xfId="7" applyFont="1" applyFill="1" applyBorder="1" applyAlignment="1">
      <alignment horizontal="center" vertical="center" wrapText="1"/>
    </xf>
    <xf numFmtId="0" fontId="34" fillId="0" borderId="0" xfId="0" applyFont="1" applyFill="1" applyBorder="1" applyAlignment="1">
      <alignment horizontal="center"/>
    </xf>
    <xf numFmtId="0" fontId="34" fillId="0" borderId="15" xfId="7" applyFont="1" applyFill="1" applyBorder="1" applyAlignment="1">
      <alignment horizontal="center" vertical="center" wrapText="1"/>
    </xf>
    <xf numFmtId="0" fontId="34" fillId="0" borderId="1" xfId="7" applyFont="1" applyFill="1" applyBorder="1" applyAlignment="1">
      <alignment horizontal="center" vertical="center" wrapText="1"/>
    </xf>
    <xf numFmtId="0" fontId="34" fillId="0" borderId="13" xfId="7" applyFont="1" applyFill="1" applyBorder="1" applyAlignment="1">
      <alignment horizontal="center" vertical="center" wrapText="1"/>
    </xf>
    <xf numFmtId="0" fontId="34" fillId="0" borderId="15" xfId="0" applyFont="1" applyBorder="1" applyAlignment="1">
      <alignment horizontal="center" vertical="center"/>
    </xf>
    <xf numFmtId="0" fontId="16" fillId="2" borderId="1" xfId="4" applyFont="1" applyFill="1" applyBorder="1" applyAlignment="1">
      <alignment horizontal="center" vertical="center"/>
    </xf>
    <xf numFmtId="0" fontId="16" fillId="3" borderId="1" xfId="4" applyFont="1" applyFill="1" applyBorder="1" applyAlignment="1">
      <alignment horizontal="center" vertical="center"/>
    </xf>
    <xf numFmtId="0" fontId="18" fillId="0" borderId="24" xfId="0" applyFont="1" applyBorder="1" applyAlignment="1">
      <alignment horizontal="center" vertical="center" textRotation="255"/>
    </xf>
    <xf numFmtId="0" fontId="16" fillId="3" borderId="1" xfId="4" applyFont="1" applyFill="1" applyBorder="1" applyAlignment="1">
      <alignment horizontal="center" vertical="center" wrapText="1"/>
    </xf>
    <xf numFmtId="0" fontId="16" fillId="3" borderId="2" xfId="4" applyFont="1" applyFill="1" applyBorder="1" applyAlignment="1">
      <alignment horizontal="center" vertical="center" wrapText="1"/>
    </xf>
    <xf numFmtId="0" fontId="16" fillId="3" borderId="3" xfId="4" applyFont="1" applyFill="1" applyBorder="1" applyAlignment="1">
      <alignment horizontal="center" vertical="center" wrapText="1"/>
    </xf>
    <xf numFmtId="0" fontId="16" fillId="3" borderId="4" xfId="4" applyFont="1" applyFill="1" applyBorder="1" applyAlignment="1">
      <alignment horizontal="center" vertical="center" wrapText="1"/>
    </xf>
    <xf numFmtId="0" fontId="16" fillId="2" borderId="2" xfId="4" applyFont="1" applyFill="1" applyBorder="1" applyAlignment="1">
      <alignment horizontal="center" vertical="center" wrapText="1"/>
    </xf>
    <xf numFmtId="0" fontId="16" fillId="2" borderId="3" xfId="4" applyFont="1" applyFill="1" applyBorder="1" applyAlignment="1">
      <alignment horizontal="center" vertical="center" wrapText="1"/>
    </xf>
    <xf numFmtId="0" fontId="16" fillId="2" borderId="4" xfId="4" applyFont="1" applyFill="1" applyBorder="1" applyAlignment="1">
      <alignment horizontal="center" vertical="center" wrapText="1"/>
    </xf>
    <xf numFmtId="0" fontId="16" fillId="3" borderId="2" xfId="4" applyFont="1" applyFill="1" applyBorder="1" applyAlignment="1">
      <alignment horizontal="center" vertical="center"/>
    </xf>
    <xf numFmtId="0" fontId="16" fillId="3" borderId="4" xfId="4" applyFont="1" applyFill="1" applyBorder="1" applyAlignment="1">
      <alignment horizontal="center" vertical="center"/>
    </xf>
    <xf numFmtId="0" fontId="16" fillId="3" borderId="14" xfId="4" applyFont="1" applyFill="1" applyBorder="1" applyAlignment="1">
      <alignment horizontal="center" vertical="center"/>
    </xf>
    <xf numFmtId="0" fontId="16" fillId="3" borderId="7" xfId="4" applyFont="1" applyFill="1" applyBorder="1" applyAlignment="1">
      <alignment horizontal="center" vertical="center"/>
    </xf>
    <xf numFmtId="0" fontId="16" fillId="3" borderId="14" xfId="4" applyFont="1" applyFill="1" applyBorder="1" applyAlignment="1">
      <alignment horizontal="center" vertical="center" wrapText="1"/>
    </xf>
    <xf numFmtId="0" fontId="16" fillId="3" borderId="7" xfId="4" applyFont="1" applyFill="1" applyBorder="1" applyAlignment="1">
      <alignment horizontal="center" vertical="center" wrapText="1"/>
    </xf>
    <xf numFmtId="0" fontId="16" fillId="3" borderId="21" xfId="4" applyFont="1" applyFill="1" applyBorder="1" applyAlignment="1">
      <alignment horizontal="center" vertical="center" wrapText="1"/>
    </xf>
    <xf numFmtId="0" fontId="16" fillId="2" borderId="1" xfId="7" applyFont="1" applyFill="1" applyBorder="1" applyAlignment="1">
      <alignment horizontal="center" vertical="center" wrapText="1"/>
    </xf>
    <xf numFmtId="0" fontId="16" fillId="2" borderId="1" xfId="7" applyFont="1" applyFill="1" applyBorder="1" applyAlignment="1">
      <alignment horizontal="center" vertical="center"/>
    </xf>
    <xf numFmtId="0" fontId="16" fillId="3" borderId="1" xfId="7" applyFont="1" applyFill="1" applyBorder="1" applyAlignment="1">
      <alignment horizontal="center" vertical="center" wrapText="1"/>
    </xf>
    <xf numFmtId="165" fontId="34" fillId="0" borderId="2" xfId="2" applyNumberFormat="1" applyFont="1" applyFill="1" applyBorder="1" applyAlignment="1">
      <alignment horizontal="center" vertical="center" wrapText="1"/>
    </xf>
    <xf numFmtId="165" fontId="33" fillId="0" borderId="14" xfId="2" applyNumberFormat="1" applyFont="1" applyFill="1" applyBorder="1" applyAlignment="1">
      <alignment horizontal="center" vertical="center" wrapText="1"/>
    </xf>
    <xf numFmtId="165" fontId="33" fillId="0" borderId="21" xfId="2" applyNumberFormat="1" applyFont="1" applyFill="1" applyBorder="1" applyAlignment="1">
      <alignment horizontal="center" vertical="center" wrapText="1"/>
    </xf>
    <xf numFmtId="165" fontId="33" fillId="0" borderId="7" xfId="2" applyNumberFormat="1" applyFont="1" applyFill="1" applyBorder="1" applyAlignment="1">
      <alignment horizontal="center" vertical="center" wrapText="1"/>
    </xf>
    <xf numFmtId="165" fontId="34" fillId="0" borderId="4" xfId="2" applyNumberFormat="1" applyFont="1" applyFill="1" applyBorder="1" applyAlignment="1">
      <alignment horizontal="center" vertical="center" wrapText="1"/>
    </xf>
    <xf numFmtId="0" fontId="33" fillId="0" borderId="4" xfId="2" applyNumberFormat="1" applyFont="1" applyFill="1" applyBorder="1" applyAlignment="1">
      <alignment horizontal="center" vertical="center" wrapText="1"/>
    </xf>
    <xf numFmtId="0" fontId="32" fillId="0" borderId="1" xfId="0" applyFont="1" applyBorder="1" applyAlignment="1">
      <alignment horizontal="left" vertical="center"/>
    </xf>
    <xf numFmtId="165" fontId="35" fillId="0" borderId="0" xfId="2" quotePrefix="1" applyNumberFormat="1" applyFont="1" applyFill="1" applyAlignment="1">
      <alignment vertical="center"/>
    </xf>
    <xf numFmtId="0" fontId="32" fillId="2" borderId="1" xfId="0" applyFont="1" applyFill="1" applyBorder="1" applyAlignment="1">
      <alignment horizontal="left" vertical="center"/>
    </xf>
    <xf numFmtId="0" fontId="74" fillId="0" borderId="0" xfId="0" applyFont="1" applyFill="1" applyAlignment="1">
      <alignment horizontal="center" vertical="center"/>
    </xf>
    <xf numFmtId="0" fontId="32" fillId="6" borderId="1" xfId="0" applyFont="1" applyFill="1" applyBorder="1" applyAlignment="1">
      <alignment horizontal="center"/>
    </xf>
    <xf numFmtId="0" fontId="32" fillId="7" borderId="1" xfId="0" applyFont="1" applyFill="1" applyBorder="1" applyAlignment="1">
      <alignment horizontal="center"/>
    </xf>
    <xf numFmtId="0" fontId="57" fillId="0" borderId="30" xfId="7" applyFont="1" applyFill="1" applyBorder="1" applyAlignment="1">
      <alignment horizontal="center" vertical="center" wrapText="1"/>
    </xf>
    <xf numFmtId="0" fontId="57" fillId="0" borderId="31" xfId="4" applyFont="1" applyFill="1" applyBorder="1" applyAlignment="1">
      <alignment horizontal="center" vertical="center" wrapText="1"/>
    </xf>
    <xf numFmtId="0" fontId="57" fillId="0" borderId="32" xfId="4" applyFont="1" applyFill="1" applyBorder="1" applyAlignment="1">
      <alignment horizontal="center" vertical="center"/>
    </xf>
    <xf numFmtId="0" fontId="33" fillId="0" borderId="2" xfId="0" applyFont="1" applyFill="1" applyBorder="1" applyAlignment="1">
      <alignment horizontal="center" vertical="center" wrapText="1"/>
    </xf>
    <xf numFmtId="165" fontId="33" fillId="0" borderId="2" xfId="23" applyNumberFormat="1" applyFont="1" applyFill="1" applyBorder="1" applyAlignment="1">
      <alignment horizontal="center" vertical="center" wrapText="1"/>
    </xf>
    <xf numFmtId="0" fontId="57" fillId="0" borderId="33" xfId="7" applyFont="1" applyFill="1" applyBorder="1" applyAlignment="1">
      <alignment horizontal="center" vertical="center" wrapText="1"/>
    </xf>
    <xf numFmtId="0" fontId="57" fillId="0" borderId="1" xfId="4" applyFont="1" applyFill="1" applyBorder="1" applyAlignment="1">
      <alignment horizontal="center" vertical="center" wrapText="1"/>
    </xf>
    <xf numFmtId="0" fontId="57" fillId="0" borderId="1" xfId="4" applyFont="1" applyFill="1" applyBorder="1" applyAlignment="1">
      <alignment horizontal="center" vertical="center"/>
    </xf>
    <xf numFmtId="0" fontId="57" fillId="0" borderId="34" xfId="4" applyFont="1" applyFill="1" applyBorder="1" applyAlignment="1">
      <alignment horizontal="center" vertical="center"/>
    </xf>
    <xf numFmtId="0" fontId="33" fillId="0" borderId="4" xfId="0" applyFont="1" applyFill="1" applyBorder="1" applyAlignment="1">
      <alignment horizontal="center" vertical="center" wrapText="1"/>
    </xf>
    <xf numFmtId="165" fontId="33" fillId="0" borderId="4" xfId="23" applyNumberFormat="1" applyFont="1" applyFill="1" applyBorder="1" applyAlignment="1">
      <alignment horizontal="center" vertical="center" wrapText="1"/>
    </xf>
    <xf numFmtId="0" fontId="57" fillId="0" borderId="35" xfId="7" applyFont="1" applyFill="1" applyBorder="1" applyAlignment="1">
      <alignment horizontal="center" vertical="center" wrapText="1"/>
    </xf>
    <xf numFmtId="0" fontId="57" fillId="0" borderId="11" xfId="4" applyFont="1" applyFill="1" applyBorder="1" applyAlignment="1">
      <alignment horizontal="center" vertical="center" wrapText="1"/>
    </xf>
    <xf numFmtId="0" fontId="57" fillId="0" borderId="11" xfId="4" applyFont="1" applyFill="1" applyBorder="1" applyAlignment="1">
      <alignment horizontal="center" vertical="center"/>
    </xf>
    <xf numFmtId="0" fontId="57" fillId="0" borderId="36" xfId="4" applyFont="1" applyFill="1" applyBorder="1" applyAlignment="1">
      <alignment horizontal="center" vertical="center"/>
    </xf>
    <xf numFmtId="0" fontId="57" fillId="0" borderId="39" xfId="7" applyFont="1" applyFill="1" applyBorder="1" applyAlignment="1">
      <alignment horizontal="center" vertical="center"/>
    </xf>
    <xf numFmtId="0" fontId="57" fillId="0" borderId="40" xfId="7" applyFont="1" applyFill="1" applyBorder="1" applyAlignment="1">
      <alignment horizontal="center" vertical="center"/>
    </xf>
    <xf numFmtId="0" fontId="57" fillId="0" borderId="40" xfId="0" applyFont="1" applyFill="1" applyBorder="1" applyAlignment="1">
      <alignment horizontal="center" vertical="center"/>
    </xf>
    <xf numFmtId="0" fontId="57" fillId="0" borderId="41" xfId="7" applyFont="1" applyFill="1" applyBorder="1" applyAlignment="1">
      <alignment horizontal="center" vertical="center"/>
    </xf>
    <xf numFmtId="0" fontId="57" fillId="0" borderId="37" xfId="7" applyFont="1" applyFill="1" applyBorder="1" applyAlignment="1">
      <alignment horizontal="center" vertical="center"/>
    </xf>
    <xf numFmtId="0" fontId="57" fillId="0" borderId="4" xfId="7" applyFont="1" applyFill="1" applyBorder="1" applyAlignment="1">
      <alignment horizontal="center" vertical="center"/>
    </xf>
    <xf numFmtId="0" fontId="57" fillId="0" borderId="4" xfId="0" applyFont="1" applyFill="1" applyBorder="1" applyAlignment="1">
      <alignment horizontal="center" vertical="center"/>
    </xf>
    <xf numFmtId="0" fontId="57" fillId="0" borderId="38" xfId="7" applyFont="1" applyFill="1" applyBorder="1" applyAlignment="1">
      <alignment horizontal="center" vertical="center"/>
    </xf>
    <xf numFmtId="0" fontId="57" fillId="0" borderId="33" xfId="0" applyFont="1" applyFill="1" applyBorder="1" applyAlignment="1">
      <alignment horizontal="left" vertical="center"/>
    </xf>
    <xf numFmtId="0" fontId="57" fillId="0" borderId="1" xfId="0" applyFont="1" applyFill="1" applyBorder="1" applyAlignment="1">
      <alignment vertical="center" wrapText="1"/>
    </xf>
    <xf numFmtId="0" fontId="57" fillId="0" borderId="1" xfId="0" applyFont="1" applyFill="1" applyBorder="1" applyAlignment="1">
      <alignment vertical="center"/>
    </xf>
    <xf numFmtId="0" fontId="57" fillId="0" borderId="34" xfId="0" applyFont="1" applyFill="1" applyBorder="1" applyAlignment="1">
      <alignment vertical="center"/>
    </xf>
    <xf numFmtId="0" fontId="59" fillId="0" borderId="33" xfId="0" applyFont="1" applyFill="1" applyBorder="1" applyAlignment="1">
      <alignment horizontal="center" vertical="center"/>
    </xf>
    <xf numFmtId="0" fontId="32" fillId="0" borderId="1" xfId="4" applyFont="1" applyBorder="1" applyAlignment="1">
      <alignment horizontal="left" vertical="center"/>
    </xf>
    <xf numFmtId="0" fontId="59" fillId="0" borderId="1" xfId="0" applyFont="1" applyFill="1" applyBorder="1" applyAlignment="1">
      <alignment vertical="center"/>
    </xf>
    <xf numFmtId="0" fontId="59" fillId="0" borderId="1" xfId="0" applyFont="1" applyFill="1" applyBorder="1" applyAlignment="1">
      <alignment horizontal="center" vertical="center"/>
    </xf>
    <xf numFmtId="43" fontId="59" fillId="0" borderId="1" xfId="0" applyNumberFormat="1" applyFont="1" applyFill="1" applyBorder="1" applyAlignment="1">
      <alignment vertical="center"/>
    </xf>
    <xf numFmtId="0" fontId="32" fillId="0" borderId="34" xfId="0" applyFont="1" applyFill="1" applyBorder="1" applyAlignment="1">
      <alignment horizontal="center" vertical="center"/>
    </xf>
    <xf numFmtId="41" fontId="32" fillId="0" borderId="0" xfId="3" applyFont="1" applyFill="1" applyAlignment="1">
      <alignment vertical="center"/>
    </xf>
    <xf numFmtId="165" fontId="32" fillId="0" borderId="0" xfId="23" applyNumberFormat="1" applyFont="1" applyFill="1" applyAlignment="1">
      <alignment vertical="center"/>
    </xf>
    <xf numFmtId="165" fontId="32" fillId="0" borderId="0" xfId="23" quotePrefix="1" applyNumberFormat="1" applyFont="1" applyFill="1" applyAlignment="1">
      <alignment vertical="center"/>
    </xf>
    <xf numFmtId="165" fontId="32" fillId="0" borderId="0" xfId="0" applyNumberFormat="1" applyFont="1" applyAlignment="1">
      <alignment vertical="center"/>
    </xf>
    <xf numFmtId="0" fontId="32" fillId="0" borderId="1" xfId="17" applyFont="1" applyFill="1" applyBorder="1" applyAlignment="1">
      <alignment horizontal="left" vertical="center" wrapText="1"/>
    </xf>
    <xf numFmtId="0" fontId="59" fillId="0" borderId="1" xfId="0" applyFont="1" applyFill="1" applyBorder="1" applyAlignment="1">
      <alignment vertical="center" wrapText="1"/>
    </xf>
    <xf numFmtId="164" fontId="32" fillId="0" borderId="0" xfId="0" applyNumberFormat="1" applyFont="1" applyFill="1" applyAlignment="1">
      <alignment vertical="center"/>
    </xf>
    <xf numFmtId="165" fontId="32" fillId="0" borderId="0" xfId="2" applyNumberFormat="1" applyFont="1" applyFill="1" applyAlignment="1">
      <alignment vertical="center"/>
    </xf>
    <xf numFmtId="0" fontId="32" fillId="0" borderId="1" xfId="4" applyFont="1" applyBorder="1" applyAlignment="1">
      <alignment vertical="center" wrapText="1"/>
    </xf>
    <xf numFmtId="0" fontId="32" fillId="0" borderId="1" xfId="4" applyFont="1" applyBorder="1" applyAlignment="1">
      <alignment vertical="center"/>
    </xf>
    <xf numFmtId="49" fontId="59" fillId="0" borderId="1" xfId="4" applyNumberFormat="1" applyFont="1" applyFill="1" applyBorder="1" applyAlignment="1">
      <alignment horizontal="center" vertical="center"/>
    </xf>
    <xf numFmtId="165" fontId="59" fillId="0" borderId="1" xfId="3" applyNumberFormat="1" applyFont="1" applyFill="1" applyBorder="1" applyAlignment="1">
      <alignment horizontal="left" vertical="center"/>
    </xf>
    <xf numFmtId="0" fontId="59" fillId="0" borderId="33" xfId="0" applyFont="1" applyFill="1" applyBorder="1" applyAlignment="1">
      <alignment horizontal="left" vertical="center"/>
    </xf>
    <xf numFmtId="43" fontId="59" fillId="0" borderId="1" xfId="1" applyFont="1" applyFill="1" applyBorder="1" applyAlignment="1">
      <alignment vertical="center"/>
    </xf>
    <xf numFmtId="0" fontId="59" fillId="0" borderId="34" xfId="0" applyFont="1" applyFill="1" applyBorder="1" applyAlignment="1">
      <alignment vertical="center"/>
    </xf>
    <xf numFmtId="0" fontId="59" fillId="0" borderId="35" xfId="0" applyFont="1" applyFill="1" applyBorder="1" applyAlignment="1">
      <alignment horizontal="left" vertical="center"/>
    </xf>
    <xf numFmtId="0" fontId="59" fillId="0" borderId="11" xfId="0" applyFont="1" applyFill="1" applyBorder="1" applyAlignment="1">
      <alignment vertical="center"/>
    </xf>
    <xf numFmtId="0" fontId="59" fillId="0" borderId="11" xfId="0" applyFont="1" applyFill="1" applyBorder="1" applyAlignment="1">
      <alignment horizontal="center" vertical="center"/>
    </xf>
    <xf numFmtId="0" fontId="59" fillId="0" borderId="36" xfId="0" applyFont="1" applyFill="1" applyBorder="1" applyAlignment="1">
      <alignment vertical="center"/>
    </xf>
    <xf numFmtId="49" fontId="63" fillId="0" borderId="0" xfId="0" applyNumberFormat="1" applyFont="1" applyAlignment="1">
      <alignment vertical="center" wrapText="1"/>
    </xf>
    <xf numFmtId="0" fontId="63" fillId="0" borderId="0" xfId="0" applyFont="1"/>
    <xf numFmtId="49" fontId="63" fillId="0" borderId="0" xfId="0" applyNumberFormat="1" applyFont="1"/>
    <xf numFmtId="0" fontId="75" fillId="0" borderId="0" xfId="0" applyFont="1"/>
    <xf numFmtId="0" fontId="63" fillId="0" borderId="0" xfId="0" applyFont="1" applyAlignment="1">
      <alignment horizontal="left"/>
    </xf>
    <xf numFmtId="0" fontId="76" fillId="0" borderId="0" xfId="0" applyFont="1"/>
    <xf numFmtId="49" fontId="76" fillId="0" borderId="0" xfId="0" applyNumberFormat="1" applyFont="1"/>
  </cellXfs>
  <cellStyles count="27">
    <cellStyle name="Comma" xfId="1" builtinId="3"/>
    <cellStyle name="Comma [0]" xfId="2" builtinId="6"/>
    <cellStyle name="Comma [0] 2" xfId="3" xr:uid="{00000000-0005-0000-0000-000002000000}"/>
    <cellStyle name="Comma [0] 2 2 6" xfId="23" xr:uid="{00000000-0005-0000-0000-000003000000}"/>
    <cellStyle name="Comma [0] 3" xfId="19" xr:uid="{00000000-0005-0000-0000-000004000000}"/>
    <cellStyle name="Comma 2 9" xfId="21" xr:uid="{00000000-0005-0000-0000-000005000000}"/>
    <cellStyle name="Followed Hyperlink" xfId="10" builtinId="9" hidden="1"/>
    <cellStyle name="Followed Hyperlink" xfId="12" builtinId="9" hidden="1"/>
    <cellStyle name="Followed Hyperlink" xfId="14" builtinId="9" hidden="1"/>
    <cellStyle name="Followed Hyperlink" xfId="16" builtinId="9" hidden="1"/>
    <cellStyle name="Hyperlink" xfId="9" builtinId="8" hidden="1"/>
    <cellStyle name="Hyperlink" xfId="11" builtinId="8" hidden="1"/>
    <cellStyle name="Hyperlink" xfId="13" builtinId="8" hidden="1"/>
    <cellStyle name="Hyperlink" xfId="15" builtinId="8" hidden="1"/>
    <cellStyle name="Normal" xfId="0" builtinId="0"/>
    <cellStyle name="Normal 12 2" xfId="25" xr:uid="{00000000-0005-0000-0000-00000F000000}"/>
    <cellStyle name="Normal 2" xfId="4" xr:uid="{00000000-0005-0000-0000-000010000000}"/>
    <cellStyle name="Normal 2 2" xfId="17" xr:uid="{00000000-0005-0000-0000-000011000000}"/>
    <cellStyle name="Normal 2 2 17" xfId="22" xr:uid="{00000000-0005-0000-0000-000012000000}"/>
    <cellStyle name="Normal 2 3 3" xfId="20" xr:uid="{00000000-0005-0000-0000-000013000000}"/>
    <cellStyle name="Normal 2_BPMPKB 2007" xfId="5" xr:uid="{00000000-0005-0000-0000-000014000000}"/>
    <cellStyle name="Normal 2_BPMPKB 2009" xfId="6" xr:uid="{00000000-0005-0000-0000-000015000000}"/>
    <cellStyle name="Normal 3 10" xfId="24" xr:uid="{00000000-0005-0000-0000-000016000000}"/>
    <cellStyle name="Normal 4" xfId="7" xr:uid="{00000000-0005-0000-0000-000017000000}"/>
    <cellStyle name="Normal 41" xfId="18" xr:uid="{00000000-0005-0000-0000-000018000000}"/>
    <cellStyle name="Normal 5" xfId="8" xr:uid="{00000000-0005-0000-0000-000019000000}"/>
    <cellStyle name="Percent 8" xfId="26" xr:uid="{00000000-0005-0000-0000-00001A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248584</xdr:colOff>
      <xdr:row>0</xdr:row>
      <xdr:rowOff>208243</xdr:rowOff>
    </xdr:from>
    <xdr:to>
      <xdr:col>1</xdr:col>
      <xdr:colOff>867709</xdr:colOff>
      <xdr:row>2</xdr:row>
      <xdr:rowOff>283883</xdr:rowOff>
    </xdr:to>
    <xdr:pic>
      <xdr:nvPicPr>
        <xdr:cNvPr id="8582" name="Picture 1">
          <a:extLst>
            <a:ext uri="{FF2B5EF4-FFF2-40B4-BE49-F238E27FC236}">
              <a16:creationId xmlns:a16="http://schemas.microsoft.com/office/drawing/2014/main" id="{00000000-0008-0000-0100-00008621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980702" y="208243"/>
          <a:ext cx="619125" cy="7031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247650</xdr:rowOff>
    </xdr:from>
    <xdr:to>
      <xdr:col>1</xdr:col>
      <xdr:colOff>704850</xdr:colOff>
      <xdr:row>3</xdr:row>
      <xdr:rowOff>0</xdr:rowOff>
    </xdr:to>
    <xdr:pic>
      <xdr:nvPicPr>
        <xdr:cNvPr id="3415" name="Picture 1">
          <a:extLst>
            <a:ext uri="{FF2B5EF4-FFF2-40B4-BE49-F238E27FC236}">
              <a16:creationId xmlns:a16="http://schemas.microsoft.com/office/drawing/2014/main" id="{00000000-0008-0000-0B00-0000570D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447675" y="247650"/>
          <a:ext cx="6858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0</xdr:row>
      <xdr:rowOff>133350</xdr:rowOff>
    </xdr:from>
    <xdr:to>
      <xdr:col>1</xdr:col>
      <xdr:colOff>1019175</xdr:colOff>
      <xdr:row>3</xdr:row>
      <xdr:rowOff>19050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819150" y="133350"/>
          <a:ext cx="6762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549275</xdr:colOff>
      <xdr:row>0</xdr:row>
      <xdr:rowOff>238125</xdr:rowOff>
    </xdr:from>
    <xdr:to>
      <xdr:col>2</xdr:col>
      <xdr:colOff>1225550</xdr:colOff>
      <xdr:row>2</xdr:row>
      <xdr:rowOff>161925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1089025" y="238125"/>
          <a:ext cx="676275"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342900</xdr:colOff>
      <xdr:row>0</xdr:row>
      <xdr:rowOff>133350</xdr:rowOff>
    </xdr:from>
    <xdr:to>
      <xdr:col>1</xdr:col>
      <xdr:colOff>1019175</xdr:colOff>
      <xdr:row>3</xdr:row>
      <xdr:rowOff>19050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819150" y="133350"/>
          <a:ext cx="6762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342900</xdr:colOff>
      <xdr:row>0</xdr:row>
      <xdr:rowOff>133350</xdr:rowOff>
    </xdr:from>
    <xdr:to>
      <xdr:col>1</xdr:col>
      <xdr:colOff>1019175</xdr:colOff>
      <xdr:row>3</xdr:row>
      <xdr:rowOff>19050</xdr:rowOff>
    </xdr:to>
    <xdr:pic>
      <xdr:nvPicPr>
        <xdr:cNvPr id="11397" name="Picture 1">
          <a:extLst>
            <a:ext uri="{FF2B5EF4-FFF2-40B4-BE49-F238E27FC236}">
              <a16:creationId xmlns:a16="http://schemas.microsoft.com/office/drawing/2014/main" id="{00000000-0008-0000-0500-0000852C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819150" y="133350"/>
          <a:ext cx="6762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2</xdr:row>
      <xdr:rowOff>114300</xdr:rowOff>
    </xdr:from>
    <xdr:to>
      <xdr:col>1</xdr:col>
      <xdr:colOff>419100</xdr:colOff>
      <xdr:row>4</xdr:row>
      <xdr:rowOff>247650</xdr:rowOff>
    </xdr:to>
    <xdr:pic>
      <xdr:nvPicPr>
        <xdr:cNvPr id="7421" name="Picture 1">
          <a:extLst>
            <a:ext uri="{FF2B5EF4-FFF2-40B4-BE49-F238E27FC236}">
              <a16:creationId xmlns:a16="http://schemas.microsoft.com/office/drawing/2014/main" id="{00000000-0008-0000-0600-0000FD1C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152400" y="495300"/>
          <a:ext cx="6953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685800</xdr:colOff>
      <xdr:row>1</xdr:row>
      <xdr:rowOff>57150</xdr:rowOff>
    </xdr:from>
    <xdr:to>
      <xdr:col>2</xdr:col>
      <xdr:colOff>1314450</xdr:colOff>
      <xdr:row>4</xdr:row>
      <xdr:rowOff>66675</xdr:rowOff>
    </xdr:to>
    <xdr:pic>
      <xdr:nvPicPr>
        <xdr:cNvPr id="6422" name="Picture 1">
          <a:extLst>
            <a:ext uri="{FF2B5EF4-FFF2-40B4-BE49-F238E27FC236}">
              <a16:creationId xmlns:a16="http://schemas.microsoft.com/office/drawing/2014/main" id="{00000000-0008-0000-0700-00001619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1114425" y="381000"/>
          <a:ext cx="6286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361950</xdr:colOff>
      <xdr:row>0</xdr:row>
      <xdr:rowOff>133350</xdr:rowOff>
    </xdr:from>
    <xdr:to>
      <xdr:col>1</xdr:col>
      <xdr:colOff>990600</xdr:colOff>
      <xdr:row>2</xdr:row>
      <xdr:rowOff>209550</xdr:rowOff>
    </xdr:to>
    <xdr:pic>
      <xdr:nvPicPr>
        <xdr:cNvPr id="5464" name="Picture 1">
          <a:extLst>
            <a:ext uri="{FF2B5EF4-FFF2-40B4-BE49-F238E27FC236}">
              <a16:creationId xmlns:a16="http://schemas.microsoft.com/office/drawing/2014/main" id="{00000000-0008-0000-0900-00005815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790575" y="133350"/>
          <a:ext cx="628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85725</xdr:colOff>
      <xdr:row>0</xdr:row>
      <xdr:rowOff>180975</xdr:rowOff>
    </xdr:from>
    <xdr:to>
      <xdr:col>1</xdr:col>
      <xdr:colOff>790575</xdr:colOff>
      <xdr:row>2</xdr:row>
      <xdr:rowOff>314325</xdr:rowOff>
    </xdr:to>
    <xdr:pic>
      <xdr:nvPicPr>
        <xdr:cNvPr id="4439" name="Picture 1">
          <a:extLst>
            <a:ext uri="{FF2B5EF4-FFF2-40B4-BE49-F238E27FC236}">
              <a16:creationId xmlns:a16="http://schemas.microsoft.com/office/drawing/2014/main" id="{00000000-0008-0000-0A00-00005711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514350" y="180975"/>
          <a:ext cx="70485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FILE%20SASA/2019/KIB_SEMENTARA/DINAS%20PEKERJAAN%20UMUM%20DAN%20PENATAAN%20RUANG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KIB%202014/8.%20Kartu%20Inventaris%20Ruangan%20(KIR)%202015%20SMT%20I%20-%20BACK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ATA%20INVENTARIS%202014%20yang%20ada%20perubahan%20data/KKS%20DAN%20KIB%20DINAS%20KOPERASI%20UMKM/KIB%202010%20S.D%202014%20Koperasi%20UKM.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ASA/2018/ASET/KAPITALISASI/Kolaka%20Utara/Book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FILE%20SASA/2018/ASET/Daftar%20Kapitalisasi.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KANTOR%20CAMAT%20CERENT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ndows10/Downloads/KANTOR/1.%20PERWAKILAN%20PEKANBARU/16.%20Sensus%20BMD%20Inhu/02.%20Sensus%20SKPD%202012/P_KIB%202007%20SD%202012%20Kehutanan_Ed%20Jul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ASA/2018/ASET/KAPITALISASI/LKPD%20KOLUT%202006%20NET%20BUANGET/BUKU%201/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ASA/2018/ASET/KAPITALISASI/My%20Work/HAPSEM%20I%20KENDARI%202007/2_LHP%20Kendari%20Semester%20I%202007/1_LKPD/05_LHP%20LKPD%20Kolaka%20Utara/Buku%201/LRA%20Keuangan%20Audi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ERLENGKAPAN/Dinas%20Pendidikanf_master%20KK%20Penyusutan%20Aset%20Tetap_Akru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KANTOR/1.%20PERWAKILAN%20PEKANBARU/16.%20Sensus%20BMD%20Inhu/02.%20Sensus%20SKPD%202012/P_KIB%202007%20SD%202012%20Kehutanan_Ed%20Juli.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SASA/2018/ASET/KAPITALISASI/LRA%20Kolut%2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ASET%202016/Penyusutan%202015/Dinas%20Kesehatan%20201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Users/Macbook/Documents/ASET/BG%20ELIS%20OK%20-%20KURANG%2010/KECAMATAN%20KUANTAN%20TENGAH%20OK/Dinas%20Peternakan%202014%20Penyusut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row r="4">
          <cell r="C4" t="str">
            <v>Kode Aset</v>
          </cell>
          <cell r="E4" t="str">
            <v>Kelompok Aset Tetap</v>
          </cell>
          <cell r="F4" t="str">
            <v>Masa Manfaat</v>
          </cell>
        </row>
        <row r="5">
          <cell r="E5" t="str">
            <v>Peralatan dan Mesin</v>
          </cell>
        </row>
        <row r="6">
          <cell r="C6" t="str">
            <v>02.02.01</v>
          </cell>
          <cell r="D6" t="str">
            <v>2.02.01</v>
          </cell>
          <cell r="E6" t="str">
            <v>Alat-Alat Besar Darat</v>
          </cell>
          <cell r="F6">
            <v>10</v>
          </cell>
        </row>
        <row r="7">
          <cell r="C7" t="str">
            <v>02.02.02</v>
          </cell>
          <cell r="D7" t="str">
            <v>2.02.02</v>
          </cell>
          <cell r="E7" t="str">
            <v>Alat-Alat Besar Apung</v>
          </cell>
          <cell r="F7">
            <v>8</v>
          </cell>
        </row>
        <row r="8">
          <cell r="C8" t="str">
            <v>02.02.03</v>
          </cell>
          <cell r="D8" t="str">
            <v>2.02.03</v>
          </cell>
          <cell r="E8" t="str">
            <v>Alat-alat Bantu</v>
          </cell>
          <cell r="F8">
            <v>7</v>
          </cell>
        </row>
        <row r="9">
          <cell r="C9" t="str">
            <v>02.03.01</v>
          </cell>
          <cell r="D9" t="str">
            <v>2.03.01</v>
          </cell>
          <cell r="E9" t="str">
            <v>Alat Angkutan Darat Bermotor</v>
          </cell>
          <cell r="F9">
            <v>7</v>
          </cell>
        </row>
        <row r="10">
          <cell r="C10" t="str">
            <v>02.03.02</v>
          </cell>
          <cell r="D10" t="str">
            <v>2.03.02</v>
          </cell>
          <cell r="E10" t="str">
            <v>Alat Angkutan Berat Tak Bermotor</v>
          </cell>
          <cell r="F10">
            <v>2</v>
          </cell>
        </row>
        <row r="11">
          <cell r="C11" t="str">
            <v>02.03.03</v>
          </cell>
          <cell r="D11" t="str">
            <v>2.03.03</v>
          </cell>
          <cell r="E11" t="str">
            <v>Alat Angkut Apung Bermotor</v>
          </cell>
          <cell r="F11">
            <v>10</v>
          </cell>
        </row>
        <row r="12">
          <cell r="C12" t="str">
            <v>02.03.04</v>
          </cell>
          <cell r="D12" t="str">
            <v>2.03.04</v>
          </cell>
          <cell r="E12" t="str">
            <v>Alat Angkut Apung Tak Bermotor</v>
          </cell>
          <cell r="F12">
            <v>3</v>
          </cell>
        </row>
        <row r="13">
          <cell r="C13" t="str">
            <v>02.03.05</v>
          </cell>
          <cell r="D13" t="str">
            <v>2.03.05</v>
          </cell>
          <cell r="E13" t="str">
            <v>Alat Angkut Bermotor Udara</v>
          </cell>
          <cell r="F13">
            <v>20</v>
          </cell>
        </row>
        <row r="14">
          <cell r="C14" t="str">
            <v>02.04.01</v>
          </cell>
          <cell r="D14" t="str">
            <v>2.04.01</v>
          </cell>
          <cell r="E14" t="str">
            <v>Alat Bengkel Bermesin</v>
          </cell>
          <cell r="F14">
            <v>10</v>
          </cell>
        </row>
        <row r="15">
          <cell r="C15" t="str">
            <v>02.04.02</v>
          </cell>
          <cell r="D15" t="str">
            <v>2.04.02</v>
          </cell>
          <cell r="E15" t="str">
            <v>Alat Bengkel Tak Bermesin</v>
          </cell>
          <cell r="F15">
            <v>5</v>
          </cell>
        </row>
        <row r="16">
          <cell r="C16" t="str">
            <v>02.04.03</v>
          </cell>
          <cell r="D16" t="str">
            <v>2.04.03</v>
          </cell>
          <cell r="E16" t="str">
            <v>Alat Ukur</v>
          </cell>
          <cell r="F16">
            <v>5</v>
          </cell>
        </row>
        <row r="17">
          <cell r="C17" t="str">
            <v>02.05.01</v>
          </cell>
          <cell r="D17" t="str">
            <v>2.05.01</v>
          </cell>
          <cell r="E17" t="str">
            <v>Alat Pengolahan Pertanian</v>
          </cell>
          <cell r="F17">
            <v>4</v>
          </cell>
        </row>
        <row r="18">
          <cell r="C18" t="str">
            <v>02.05.02</v>
          </cell>
          <cell r="D18" t="str">
            <v>2.05.02</v>
          </cell>
          <cell r="E18" t="str">
            <v>Alat Pemeliharaan Tanaman/Alat Penyimpan Pertanian</v>
          </cell>
          <cell r="F18">
            <v>4</v>
          </cell>
        </row>
        <row r="19">
          <cell r="C19" t="str">
            <v>02.06.01</v>
          </cell>
          <cell r="D19" t="str">
            <v>2.06.01</v>
          </cell>
          <cell r="E19" t="str">
            <v>Alat Kantor</v>
          </cell>
          <cell r="F19">
            <v>5</v>
          </cell>
        </row>
        <row r="20">
          <cell r="C20" t="str">
            <v>02.06.02</v>
          </cell>
          <cell r="D20" t="str">
            <v>2.06.02</v>
          </cell>
          <cell r="E20" t="str">
            <v>Alat Rumah Tangga</v>
          </cell>
          <cell r="F20">
            <v>5</v>
          </cell>
        </row>
        <row r="21">
          <cell r="C21" t="str">
            <v>02.06.03</v>
          </cell>
          <cell r="D21" t="str">
            <v>2.06.03</v>
          </cell>
          <cell r="E21" t="str">
            <v>Peralatan Komputer</v>
          </cell>
          <cell r="F21">
            <v>4</v>
          </cell>
        </row>
        <row r="22">
          <cell r="C22" t="str">
            <v>02.06.04</v>
          </cell>
          <cell r="D22" t="str">
            <v>2.06.04</v>
          </cell>
          <cell r="E22" t="str">
            <v>Meja Dan Kursi Kerja/Rapat Pejabat</v>
          </cell>
          <cell r="F22">
            <v>5</v>
          </cell>
        </row>
        <row r="23">
          <cell r="C23" t="str">
            <v>02.07.01</v>
          </cell>
          <cell r="D23" t="str">
            <v>2.07.01</v>
          </cell>
          <cell r="E23" t="str">
            <v>Alat Studio</v>
          </cell>
          <cell r="F23">
            <v>5</v>
          </cell>
        </row>
        <row r="24">
          <cell r="C24" t="str">
            <v>02.07.02</v>
          </cell>
          <cell r="D24" t="str">
            <v>2.07.02</v>
          </cell>
          <cell r="E24" t="str">
            <v>Alat Komunikasi</v>
          </cell>
          <cell r="F24">
            <v>5</v>
          </cell>
        </row>
        <row r="25">
          <cell r="C25" t="str">
            <v>02.07.03</v>
          </cell>
          <cell r="D25" t="str">
            <v>2.07.03</v>
          </cell>
          <cell r="E25" t="str">
            <v>Peralatan Pemancar</v>
          </cell>
          <cell r="F25">
            <v>10</v>
          </cell>
        </row>
        <row r="26">
          <cell r="C26" t="str">
            <v>02.08.01</v>
          </cell>
          <cell r="D26" t="str">
            <v>2.08.01</v>
          </cell>
          <cell r="E26" t="str">
            <v>Alat Kedokteran</v>
          </cell>
          <cell r="F26">
            <v>5</v>
          </cell>
        </row>
        <row r="27">
          <cell r="C27" t="str">
            <v>02.08.02</v>
          </cell>
          <cell r="D27" t="str">
            <v>2.08.02</v>
          </cell>
          <cell r="E27" t="str">
            <v>Alat Kesehatan</v>
          </cell>
          <cell r="F27">
            <v>5</v>
          </cell>
        </row>
        <row r="28">
          <cell r="C28" t="str">
            <v>02.09.01</v>
          </cell>
          <cell r="D28" t="str">
            <v>2.09.01</v>
          </cell>
          <cell r="E28" t="str">
            <v>Unit-Unit Laboratorium</v>
          </cell>
          <cell r="F28">
            <v>8</v>
          </cell>
        </row>
        <row r="29">
          <cell r="C29" t="str">
            <v>02.09.02</v>
          </cell>
          <cell r="D29" t="str">
            <v>2.09.02</v>
          </cell>
          <cell r="E29" t="str">
            <v>Alat Peraga/Praktek Sekolah</v>
          </cell>
          <cell r="F29">
            <v>10</v>
          </cell>
        </row>
        <row r="30">
          <cell r="C30" t="str">
            <v>02.09.03</v>
          </cell>
          <cell r="D30" t="str">
            <v>2.09.03</v>
          </cell>
          <cell r="E30" t="str">
            <v>Unit Alat Laboratorium Kimia Nuklir</v>
          </cell>
          <cell r="F30">
            <v>15</v>
          </cell>
        </row>
        <row r="31">
          <cell r="C31" t="str">
            <v>02.09.04</v>
          </cell>
          <cell r="D31" t="str">
            <v>2.09.04</v>
          </cell>
          <cell r="E31" t="str">
            <v>Alat Laboratorium Fisika Nuklir / Elektronika</v>
          </cell>
          <cell r="F31">
            <v>15</v>
          </cell>
        </row>
        <row r="32">
          <cell r="C32" t="str">
            <v>02.09.05</v>
          </cell>
          <cell r="D32" t="str">
            <v>2.09.05</v>
          </cell>
          <cell r="E32" t="str">
            <v>Alat Proteksi Radiasi / Proteksi Lingkungan</v>
          </cell>
          <cell r="F32">
            <v>10</v>
          </cell>
        </row>
        <row r="33">
          <cell r="C33" t="str">
            <v>02.09.06</v>
          </cell>
          <cell r="D33" t="str">
            <v>2.09.06</v>
          </cell>
          <cell r="E33" t="str">
            <v>Radiation Aplication and Non Destructive Testing Laboratory (BATAM)</v>
          </cell>
          <cell r="F33">
            <v>10</v>
          </cell>
        </row>
        <row r="34">
          <cell r="C34" t="str">
            <v>02.09.07</v>
          </cell>
          <cell r="D34" t="str">
            <v>2.09.07</v>
          </cell>
          <cell r="E34" t="str">
            <v>Alat Laboratorium Lingkungan Hidup</v>
          </cell>
          <cell r="F34">
            <v>7</v>
          </cell>
        </row>
        <row r="35">
          <cell r="C35" t="str">
            <v>02.09.08</v>
          </cell>
          <cell r="D35" t="str">
            <v>2.09.08</v>
          </cell>
          <cell r="E35" t="str">
            <v>Peralatan Laboratorium Hidrodinamika</v>
          </cell>
          <cell r="F35">
            <v>15</v>
          </cell>
        </row>
        <row r="36">
          <cell r="C36" t="str">
            <v>02.10.01</v>
          </cell>
          <cell r="D36" t="str">
            <v>2.10.01</v>
          </cell>
          <cell r="E36" t="str">
            <v>Senjata Api</v>
          </cell>
          <cell r="F36">
            <v>10</v>
          </cell>
        </row>
        <row r="37">
          <cell r="C37" t="str">
            <v>02.10.02</v>
          </cell>
          <cell r="D37" t="str">
            <v>2.10.02</v>
          </cell>
          <cell r="E37" t="str">
            <v>Persenjataan Non Senjata Api</v>
          </cell>
          <cell r="F37">
            <v>3</v>
          </cell>
        </row>
        <row r="38">
          <cell r="C38" t="str">
            <v>02.10.03</v>
          </cell>
          <cell r="D38" t="str">
            <v>2.10.03</v>
          </cell>
          <cell r="E38" t="str">
            <v>Amunisi</v>
          </cell>
        </row>
        <row r="39">
          <cell r="C39" t="str">
            <v>02.10.04</v>
          </cell>
          <cell r="D39" t="str">
            <v>2.10.04</v>
          </cell>
          <cell r="E39" t="str">
            <v>Alat Keamanan dan Perlindungan</v>
          </cell>
          <cell r="F39">
            <v>5</v>
          </cell>
        </row>
        <row r="40">
          <cell r="D40" t="str">
            <v/>
          </cell>
          <cell r="E40" t="str">
            <v>Gedung dan Bangunan</v>
          </cell>
        </row>
        <row r="41">
          <cell r="C41" t="str">
            <v>03.11.01</v>
          </cell>
          <cell r="D41" t="str">
            <v>3.11.01</v>
          </cell>
          <cell r="E41" t="str">
            <v>Bangunan Gedung Tempat Kerja</v>
          </cell>
          <cell r="F41">
            <v>50</v>
          </cell>
        </row>
        <row r="42">
          <cell r="C42" t="str">
            <v>03.11.02</v>
          </cell>
          <cell r="D42" t="str">
            <v>3.11.02</v>
          </cell>
          <cell r="E42" t="str">
            <v>Bangunan Gedung Tempat Tinggal</v>
          </cell>
          <cell r="F42">
            <v>50</v>
          </cell>
        </row>
        <row r="43">
          <cell r="C43" t="str">
            <v>03.11.03</v>
          </cell>
          <cell r="D43" t="str">
            <v>3.11.03</v>
          </cell>
          <cell r="E43" t="str">
            <v>Bangunan Menara</v>
          </cell>
          <cell r="F43">
            <v>40</v>
          </cell>
        </row>
        <row r="44">
          <cell r="C44" t="str">
            <v>03.12.01</v>
          </cell>
          <cell r="D44" t="str">
            <v>3.12.01</v>
          </cell>
          <cell r="E44" t="str">
            <v>Bangunan Bersejarah</v>
          </cell>
          <cell r="F44">
            <v>50</v>
          </cell>
        </row>
        <row r="45">
          <cell r="C45" t="str">
            <v>03.12.05</v>
          </cell>
          <cell r="D45" t="str">
            <v>3.12.05</v>
          </cell>
          <cell r="E45" t="str">
            <v>Tugu Peringatan</v>
          </cell>
          <cell r="F45">
            <v>50</v>
          </cell>
        </row>
        <row r="46">
          <cell r="C46" t="str">
            <v>03.12.03</v>
          </cell>
          <cell r="D46" t="str">
            <v>3.12.03</v>
          </cell>
          <cell r="E46" t="str">
            <v>Candi</v>
          </cell>
          <cell r="F46">
            <v>50</v>
          </cell>
        </row>
        <row r="47">
          <cell r="C47" t="str">
            <v>03.12.04</v>
          </cell>
          <cell r="D47" t="str">
            <v>3.12.04</v>
          </cell>
          <cell r="E47" t="str">
            <v>Monumen/Bangunan Bersejarah</v>
          </cell>
          <cell r="F47">
            <v>50</v>
          </cell>
        </row>
        <row r="48">
          <cell r="C48" t="str">
            <v>03.12.05</v>
          </cell>
          <cell r="D48" t="str">
            <v>3.12.05</v>
          </cell>
          <cell r="E48" t="str">
            <v>Tugu Peringatan Lain</v>
          </cell>
          <cell r="F48">
            <v>50</v>
          </cell>
        </row>
        <row r="49">
          <cell r="C49" t="str">
            <v>03.12.06</v>
          </cell>
          <cell r="D49" t="str">
            <v>3.12.06</v>
          </cell>
          <cell r="E49" t="str">
            <v>Tugu Titik Kontrol/Pasti</v>
          </cell>
          <cell r="F49">
            <v>50</v>
          </cell>
        </row>
        <row r="50">
          <cell r="C50" t="str">
            <v>03.12.07</v>
          </cell>
          <cell r="D50" t="str">
            <v>3.12.07</v>
          </cell>
          <cell r="E50" t="str">
            <v>Rambu-Rambu</v>
          </cell>
          <cell r="F50">
            <v>50</v>
          </cell>
        </row>
        <row r="51">
          <cell r="C51" t="str">
            <v>03.12.08</v>
          </cell>
          <cell r="D51" t="str">
            <v>3.12.08</v>
          </cell>
          <cell r="E51" t="str">
            <v>Rambu-Rambu Lalu Lintas Udara</v>
          </cell>
          <cell r="F51">
            <v>50</v>
          </cell>
        </row>
        <row r="52">
          <cell r="D52" t="str">
            <v/>
          </cell>
          <cell r="E52" t="str">
            <v>Jalan, Irigasi, dan Jaringan</v>
          </cell>
        </row>
        <row r="53">
          <cell r="C53" t="str">
            <v>04.13.01</v>
          </cell>
          <cell r="D53" t="str">
            <v>4.13.01</v>
          </cell>
          <cell r="E53" t="str">
            <v>Jalan</v>
          </cell>
          <cell r="F53">
            <v>10</v>
          </cell>
        </row>
        <row r="54">
          <cell r="C54" t="str">
            <v>04.13.02</v>
          </cell>
          <cell r="D54" t="str">
            <v>4.13.02</v>
          </cell>
          <cell r="E54" t="str">
            <v>Jembatan</v>
          </cell>
          <cell r="F54">
            <v>50</v>
          </cell>
        </row>
        <row r="55">
          <cell r="C55" t="str">
            <v>04.14.01</v>
          </cell>
          <cell r="D55" t="str">
            <v>4.14.01</v>
          </cell>
          <cell r="E55" t="str">
            <v>Bangunan Air Irigasi</v>
          </cell>
          <cell r="F55">
            <v>50</v>
          </cell>
        </row>
        <row r="56">
          <cell r="C56" t="str">
            <v>04.14.02</v>
          </cell>
          <cell r="D56" t="str">
            <v>4.14.02</v>
          </cell>
          <cell r="E56" t="str">
            <v>Bangunan Air Pasang Surut</v>
          </cell>
          <cell r="F56">
            <v>50</v>
          </cell>
        </row>
        <row r="57">
          <cell r="C57" t="str">
            <v>04.14.03</v>
          </cell>
          <cell r="D57" t="str">
            <v>4.14.03</v>
          </cell>
          <cell r="E57" t="str">
            <v>Bangunan Air Rawa</v>
          </cell>
          <cell r="F57">
            <v>25</v>
          </cell>
        </row>
        <row r="58">
          <cell r="C58" t="str">
            <v>04.14.04</v>
          </cell>
          <cell r="D58" t="str">
            <v>4.14.04</v>
          </cell>
          <cell r="E58" t="str">
            <v>Bangunan Pengaman Sungai dan Penanggulangan Bencana Alam</v>
          </cell>
          <cell r="F58">
            <v>10</v>
          </cell>
        </row>
        <row r="59">
          <cell r="C59" t="str">
            <v>04.14.05</v>
          </cell>
          <cell r="D59" t="str">
            <v>4.14.05</v>
          </cell>
          <cell r="E59" t="str">
            <v>Bangunan Pengembangan Sumber Air dan Air Tanah</v>
          </cell>
          <cell r="F59">
            <v>30</v>
          </cell>
        </row>
        <row r="60">
          <cell r="C60" t="str">
            <v>04.14.06</v>
          </cell>
          <cell r="D60" t="str">
            <v>4.14.06</v>
          </cell>
          <cell r="E60" t="str">
            <v>Bangunan Air Bersih/Baku</v>
          </cell>
          <cell r="F60">
            <v>40</v>
          </cell>
        </row>
        <row r="61">
          <cell r="C61" t="str">
            <v>04.14.07</v>
          </cell>
          <cell r="D61" t="str">
            <v>4.14.07</v>
          </cell>
          <cell r="E61" t="str">
            <v>Bangunan Air Kotor</v>
          </cell>
          <cell r="F61">
            <v>40</v>
          </cell>
        </row>
        <row r="62">
          <cell r="C62" t="str">
            <v>04.14.08</v>
          </cell>
          <cell r="D62" t="str">
            <v>4.14.08</v>
          </cell>
          <cell r="E62" t="str">
            <v>Bangunan Air</v>
          </cell>
          <cell r="F62">
            <v>40</v>
          </cell>
        </row>
        <row r="63">
          <cell r="C63" t="str">
            <v>04.15.01</v>
          </cell>
          <cell r="D63" t="str">
            <v>4.15.01</v>
          </cell>
          <cell r="E63" t="str">
            <v>Instalasi Air Minum/Air Bersih</v>
          </cell>
          <cell r="F63">
            <v>30</v>
          </cell>
        </row>
        <row r="64">
          <cell r="C64" t="str">
            <v>04.15.02</v>
          </cell>
          <cell r="D64" t="str">
            <v>4.15.02</v>
          </cell>
          <cell r="E64" t="str">
            <v>Instalasi Air Kotor</v>
          </cell>
          <cell r="F64">
            <v>30</v>
          </cell>
        </row>
        <row r="65">
          <cell r="C65" t="str">
            <v>04.15.03</v>
          </cell>
          <cell r="D65" t="str">
            <v>4.15.03</v>
          </cell>
          <cell r="E65" t="str">
            <v>Instalasi Pengolahan Sampah</v>
          </cell>
          <cell r="F65">
            <v>10</v>
          </cell>
        </row>
        <row r="66">
          <cell r="C66" t="str">
            <v>04.15.04</v>
          </cell>
          <cell r="D66" t="str">
            <v>4.15.04</v>
          </cell>
          <cell r="E66" t="str">
            <v>Instalasi Pengolahan Bahan Bangunan</v>
          </cell>
          <cell r="F66">
            <v>10</v>
          </cell>
        </row>
        <row r="67">
          <cell r="C67" t="str">
            <v>04.15.05</v>
          </cell>
          <cell r="D67" t="str">
            <v>4.15.05</v>
          </cell>
          <cell r="E67" t="str">
            <v>Instalasi Pembangkit Listrik</v>
          </cell>
          <cell r="F67">
            <v>40</v>
          </cell>
        </row>
        <row r="68">
          <cell r="C68" t="str">
            <v>04.15.06</v>
          </cell>
          <cell r="D68" t="str">
            <v>4.15.06</v>
          </cell>
          <cell r="E68" t="str">
            <v>Instalasi Gardu Listrik</v>
          </cell>
          <cell r="F68">
            <v>40</v>
          </cell>
        </row>
        <row r="69">
          <cell r="C69" t="str">
            <v>04.15.07</v>
          </cell>
          <cell r="D69" t="str">
            <v>4.15.07</v>
          </cell>
          <cell r="E69" t="str">
            <v>Instalasi Pertahanan</v>
          </cell>
          <cell r="F69">
            <v>30</v>
          </cell>
        </row>
        <row r="70">
          <cell r="C70" t="str">
            <v>04.15.08</v>
          </cell>
          <cell r="D70" t="str">
            <v>4.15.08</v>
          </cell>
          <cell r="E70" t="str">
            <v>Instalasi Gas</v>
          </cell>
          <cell r="F70">
            <v>30</v>
          </cell>
        </row>
        <row r="71">
          <cell r="C71" t="str">
            <v>04.15.09</v>
          </cell>
          <cell r="D71" t="str">
            <v>4.15.09</v>
          </cell>
          <cell r="E71" t="str">
            <v>Instalasi Pengaman</v>
          </cell>
          <cell r="F71">
            <v>20</v>
          </cell>
        </row>
        <row r="72">
          <cell r="C72" t="str">
            <v>04.16.01</v>
          </cell>
          <cell r="D72" t="str">
            <v>4.16.01</v>
          </cell>
          <cell r="E72" t="str">
            <v>Jaringan Air Minum</v>
          </cell>
          <cell r="F72">
            <v>30</v>
          </cell>
        </row>
        <row r="73">
          <cell r="C73" t="str">
            <v>04.16.02</v>
          </cell>
          <cell r="D73" t="str">
            <v>4.16.02</v>
          </cell>
          <cell r="E73" t="str">
            <v>Jaringan Listrik</v>
          </cell>
          <cell r="F73">
            <v>40</v>
          </cell>
        </row>
        <row r="74">
          <cell r="C74" t="str">
            <v>04.16.03</v>
          </cell>
          <cell r="D74" t="str">
            <v>4.16.03</v>
          </cell>
          <cell r="E74" t="str">
            <v>Jaringan Telepon</v>
          </cell>
          <cell r="F74">
            <v>20</v>
          </cell>
        </row>
        <row r="75">
          <cell r="C75" t="str">
            <v>04.16.04</v>
          </cell>
          <cell r="D75" t="str">
            <v>4.16.04</v>
          </cell>
          <cell r="E75" t="str">
            <v>Jaringan Gas</v>
          </cell>
          <cell r="F75">
            <v>30</v>
          </cell>
        </row>
      </sheetData>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row r="592">
          <cell r="D592">
            <v>97700000</v>
          </cell>
          <cell r="E592">
            <v>2012</v>
          </cell>
        </row>
        <row r="593">
          <cell r="D593">
            <v>98837000</v>
          </cell>
          <cell r="E593">
            <v>2012</v>
          </cell>
        </row>
        <row r="594">
          <cell r="D594">
            <v>98808000</v>
          </cell>
          <cell r="E594">
            <v>2012</v>
          </cell>
        </row>
        <row r="595">
          <cell r="D595">
            <v>99133000</v>
          </cell>
          <cell r="E595">
            <v>2012</v>
          </cell>
        </row>
        <row r="596">
          <cell r="D596">
            <v>85228200.18037653</v>
          </cell>
          <cell r="E596">
            <v>2013</v>
          </cell>
        </row>
        <row r="597">
          <cell r="D597">
            <v>394888000</v>
          </cell>
          <cell r="E597">
            <v>2015</v>
          </cell>
        </row>
        <row r="598">
          <cell r="D598">
            <v>10790891754</v>
          </cell>
          <cell r="E598">
            <v>2007</v>
          </cell>
        </row>
        <row r="599">
          <cell r="D599">
            <v>1519697850</v>
          </cell>
          <cell r="E599">
            <v>2007</v>
          </cell>
        </row>
        <row r="600">
          <cell r="D600">
            <v>9817024325</v>
          </cell>
          <cell r="E600">
            <v>2007</v>
          </cell>
        </row>
        <row r="601">
          <cell r="D601">
            <v>2336767000</v>
          </cell>
          <cell r="E601">
            <v>2007</v>
          </cell>
        </row>
        <row r="602">
          <cell r="D602">
            <v>1300003636.4000001</v>
          </cell>
          <cell r="E602">
            <v>2007</v>
          </cell>
        </row>
        <row r="603">
          <cell r="D603">
            <v>130000363.59999999</v>
          </cell>
          <cell r="E603">
            <v>2007</v>
          </cell>
        </row>
        <row r="604">
          <cell r="D604">
            <v>993901000</v>
          </cell>
          <cell r="E604">
            <v>2007</v>
          </cell>
        </row>
        <row r="605">
          <cell r="D605">
            <v>474381180</v>
          </cell>
          <cell r="E605">
            <v>2007</v>
          </cell>
        </row>
        <row r="606">
          <cell r="D606">
            <v>2703573800</v>
          </cell>
          <cell r="E606">
            <v>2007</v>
          </cell>
        </row>
        <row r="607">
          <cell r="D607">
            <v>44799000</v>
          </cell>
          <cell r="E607">
            <v>2007</v>
          </cell>
        </row>
        <row r="608">
          <cell r="D608">
            <v>387073802.91121233</v>
          </cell>
          <cell r="E608">
            <v>2008</v>
          </cell>
        </row>
        <row r="609">
          <cell r="D609">
            <v>993199090.17379224</v>
          </cell>
          <cell r="E609">
            <v>2008</v>
          </cell>
        </row>
        <row r="610">
          <cell r="D610">
            <v>254393659.82620782</v>
          </cell>
          <cell r="E610">
            <v>2008</v>
          </cell>
        </row>
        <row r="611">
          <cell r="D611">
            <v>240015540</v>
          </cell>
          <cell r="E611">
            <v>2008</v>
          </cell>
        </row>
        <row r="612">
          <cell r="D612">
            <v>162000000</v>
          </cell>
          <cell r="E612">
            <v>2008</v>
          </cell>
        </row>
        <row r="613">
          <cell r="D613">
            <v>133560660.74659312</v>
          </cell>
          <cell r="E613">
            <v>2008</v>
          </cell>
        </row>
        <row r="614">
          <cell r="D614">
            <v>133367239.25340688</v>
          </cell>
          <cell r="E614">
            <v>2008</v>
          </cell>
        </row>
        <row r="615">
          <cell r="D615">
            <v>266240349.76335436</v>
          </cell>
          <cell r="E615">
            <v>2008</v>
          </cell>
        </row>
        <row r="616">
          <cell r="D616">
            <v>391678610.4209711</v>
          </cell>
          <cell r="E616">
            <v>2008</v>
          </cell>
        </row>
        <row r="617">
          <cell r="D617">
            <v>78630016.685688838</v>
          </cell>
          <cell r="E617">
            <v>2008</v>
          </cell>
        </row>
        <row r="618">
          <cell r="D618">
            <v>162801023.12998566</v>
          </cell>
          <cell r="E618">
            <v>2008</v>
          </cell>
        </row>
        <row r="619">
          <cell r="D619">
            <v>1346900000</v>
          </cell>
          <cell r="E619">
            <v>2008</v>
          </cell>
        </row>
        <row r="620">
          <cell r="D620">
            <v>103501800</v>
          </cell>
          <cell r="E620">
            <v>2008</v>
          </cell>
        </row>
        <row r="621">
          <cell r="D621">
            <v>126169200</v>
          </cell>
          <cell r="E621">
            <v>2008</v>
          </cell>
        </row>
        <row r="622">
          <cell r="D622">
            <v>166466700</v>
          </cell>
          <cell r="E622">
            <v>2008</v>
          </cell>
        </row>
        <row r="623">
          <cell r="D623">
            <v>103188000</v>
          </cell>
          <cell r="E623">
            <v>2008</v>
          </cell>
        </row>
        <row r="624">
          <cell r="D624">
            <v>170169300</v>
          </cell>
          <cell r="E624">
            <v>2008</v>
          </cell>
        </row>
        <row r="625">
          <cell r="D625">
            <v>88200000</v>
          </cell>
          <cell r="E625">
            <v>2008</v>
          </cell>
        </row>
        <row r="626">
          <cell r="D626">
            <v>103501800</v>
          </cell>
          <cell r="E626">
            <v>2008</v>
          </cell>
        </row>
        <row r="627">
          <cell r="D627">
            <v>100798200</v>
          </cell>
          <cell r="E627">
            <v>2008</v>
          </cell>
        </row>
        <row r="628">
          <cell r="D628">
            <v>99850500</v>
          </cell>
          <cell r="E628">
            <v>2008</v>
          </cell>
        </row>
        <row r="629">
          <cell r="D629">
            <v>155017800</v>
          </cell>
          <cell r="E629">
            <v>2008</v>
          </cell>
        </row>
        <row r="630">
          <cell r="D630">
            <v>11500000</v>
          </cell>
          <cell r="E630">
            <v>2008</v>
          </cell>
        </row>
        <row r="631">
          <cell r="D631">
            <v>14018800</v>
          </cell>
          <cell r="E631">
            <v>2008</v>
          </cell>
        </row>
        <row r="632">
          <cell r="D632">
            <v>18496300</v>
          </cell>
          <cell r="E632">
            <v>2008</v>
          </cell>
        </row>
        <row r="633">
          <cell r="D633">
            <v>11250000</v>
          </cell>
          <cell r="E633">
            <v>2008</v>
          </cell>
        </row>
        <row r="634">
          <cell r="D634">
            <v>18907700</v>
          </cell>
          <cell r="E634">
            <v>2008</v>
          </cell>
        </row>
        <row r="635">
          <cell r="D635">
            <v>9800000</v>
          </cell>
          <cell r="E635">
            <v>2008</v>
          </cell>
        </row>
        <row r="636">
          <cell r="D636">
            <v>11700000</v>
          </cell>
          <cell r="E636">
            <v>2008</v>
          </cell>
        </row>
        <row r="637">
          <cell r="D637">
            <v>11000000</v>
          </cell>
          <cell r="E637">
            <v>2008</v>
          </cell>
        </row>
        <row r="638">
          <cell r="D638">
            <v>11094500</v>
          </cell>
          <cell r="E638">
            <v>2008</v>
          </cell>
        </row>
        <row r="639">
          <cell r="D639">
            <v>17224400</v>
          </cell>
          <cell r="E639">
            <v>2008</v>
          </cell>
        </row>
        <row r="640">
          <cell r="D640">
            <v>487790000</v>
          </cell>
          <cell r="E640">
            <v>2008</v>
          </cell>
        </row>
        <row r="641">
          <cell r="D641">
            <v>2611532728</v>
          </cell>
          <cell r="E641">
            <v>2008</v>
          </cell>
        </row>
        <row r="642">
          <cell r="D642">
            <v>278070909</v>
          </cell>
          <cell r="E642">
            <v>2008</v>
          </cell>
        </row>
        <row r="643">
          <cell r="D643">
            <v>261153272</v>
          </cell>
          <cell r="E643">
            <v>2008</v>
          </cell>
        </row>
        <row r="644">
          <cell r="D644">
            <v>27807091</v>
          </cell>
          <cell r="E644">
            <v>2008</v>
          </cell>
        </row>
        <row r="645">
          <cell r="D645">
            <v>1208559000</v>
          </cell>
          <cell r="E645">
            <v>2008</v>
          </cell>
        </row>
        <row r="646">
          <cell r="D646">
            <v>278624000</v>
          </cell>
          <cell r="E646">
            <v>2008</v>
          </cell>
        </row>
        <row r="647">
          <cell r="D647">
            <v>58546000</v>
          </cell>
          <cell r="E647">
            <v>2008</v>
          </cell>
        </row>
        <row r="648">
          <cell r="D648">
            <v>962466046.16631413</v>
          </cell>
          <cell r="E648">
            <v>2008</v>
          </cell>
        </row>
        <row r="649">
          <cell r="D649">
            <v>188000000</v>
          </cell>
          <cell r="E649">
            <v>2013</v>
          </cell>
        </row>
        <row r="650">
          <cell r="D650">
            <v>390003200</v>
          </cell>
          <cell r="E650">
            <v>2013</v>
          </cell>
        </row>
        <row r="651">
          <cell r="D651">
            <v>94800000</v>
          </cell>
          <cell r="E651">
            <v>2013</v>
          </cell>
        </row>
        <row r="652">
          <cell r="D652">
            <v>369945000</v>
          </cell>
          <cell r="E652">
            <v>2013</v>
          </cell>
        </row>
        <row r="653">
          <cell r="D653">
            <v>156828000</v>
          </cell>
          <cell r="E653">
            <v>2013</v>
          </cell>
        </row>
        <row r="654">
          <cell r="D654">
            <v>766949312.29735994</v>
          </cell>
          <cell r="E654">
            <v>2009</v>
          </cell>
        </row>
        <row r="655">
          <cell r="D655">
            <v>1568052481.3917563</v>
          </cell>
          <cell r="E655">
            <v>2009</v>
          </cell>
        </row>
        <row r="656">
          <cell r="D656">
            <v>474869332.85883301</v>
          </cell>
          <cell r="E656">
            <v>2010</v>
          </cell>
        </row>
        <row r="657">
          <cell r="D657">
            <v>406454267.44035602</v>
          </cell>
          <cell r="E657">
            <v>2010</v>
          </cell>
        </row>
        <row r="658">
          <cell r="D658">
            <v>49225000</v>
          </cell>
          <cell r="E658">
            <v>2011</v>
          </cell>
        </row>
        <row r="659">
          <cell r="D659">
            <v>360271116.84319699</v>
          </cell>
          <cell r="E659">
            <v>2011</v>
          </cell>
        </row>
        <row r="660">
          <cell r="D660">
            <v>105422055.34248437</v>
          </cell>
          <cell r="E660">
            <v>2011</v>
          </cell>
        </row>
        <row r="661">
          <cell r="D661">
            <v>82118232.582566783</v>
          </cell>
          <cell r="E661">
            <v>2011</v>
          </cell>
        </row>
        <row r="662">
          <cell r="D662">
            <v>162793847.5657101</v>
          </cell>
          <cell r="E662">
            <v>2011</v>
          </cell>
        </row>
        <row r="663">
          <cell r="D663">
            <v>45039631.159846455</v>
          </cell>
          <cell r="E663">
            <v>2011</v>
          </cell>
        </row>
        <row r="664">
          <cell r="D664">
            <v>38395822.261578523</v>
          </cell>
          <cell r="E664">
            <v>2011</v>
          </cell>
        </row>
        <row r="665">
          <cell r="D665">
            <v>493388676.94870102</v>
          </cell>
          <cell r="E665">
            <v>2012</v>
          </cell>
        </row>
        <row r="666">
          <cell r="D666">
            <v>388878394.88692087</v>
          </cell>
          <cell r="E666">
            <v>2012</v>
          </cell>
        </row>
        <row r="667">
          <cell r="D667">
            <v>30012703.490769427</v>
          </cell>
          <cell r="E667">
            <v>2012</v>
          </cell>
        </row>
        <row r="668">
          <cell r="D668">
            <v>49449125.880956002</v>
          </cell>
          <cell r="E668">
            <v>2012</v>
          </cell>
        </row>
        <row r="669">
          <cell r="D669">
            <v>482796398.79265285</v>
          </cell>
          <cell r="E669">
            <v>2012</v>
          </cell>
        </row>
        <row r="670">
          <cell r="D670">
            <v>198265000</v>
          </cell>
          <cell r="E670">
            <v>2013</v>
          </cell>
        </row>
        <row r="671">
          <cell r="D671">
            <v>198168000</v>
          </cell>
          <cell r="E671">
            <v>2013</v>
          </cell>
        </row>
        <row r="672">
          <cell r="D672">
            <v>74529390.572603837</v>
          </cell>
          <cell r="E672">
            <v>2013</v>
          </cell>
        </row>
        <row r="673">
          <cell r="D673">
            <v>412452000</v>
          </cell>
          <cell r="E673">
            <v>2013</v>
          </cell>
        </row>
        <row r="674">
          <cell r="D674">
            <v>718008000</v>
          </cell>
          <cell r="E674">
            <v>2013</v>
          </cell>
        </row>
        <row r="675">
          <cell r="D675">
            <v>221324968.6019634</v>
          </cell>
          <cell r="E675">
            <v>2013</v>
          </cell>
        </row>
        <row r="676">
          <cell r="D676">
            <v>246003000</v>
          </cell>
          <cell r="E676">
            <v>2014</v>
          </cell>
        </row>
        <row r="677">
          <cell r="D677">
            <v>601050000</v>
          </cell>
          <cell r="E677">
            <v>2014</v>
          </cell>
        </row>
        <row r="678">
          <cell r="D678">
            <v>198898000</v>
          </cell>
          <cell r="E678">
            <v>2014</v>
          </cell>
        </row>
        <row r="679">
          <cell r="D679">
            <v>142292000</v>
          </cell>
          <cell r="E679">
            <v>2014</v>
          </cell>
        </row>
        <row r="680">
          <cell r="D680">
            <v>144231000</v>
          </cell>
          <cell r="E680">
            <v>2014</v>
          </cell>
        </row>
        <row r="681">
          <cell r="D681">
            <v>114261885.15693964</v>
          </cell>
          <cell r="E681">
            <v>2014</v>
          </cell>
        </row>
        <row r="682">
          <cell r="D682">
            <v>74728376.872205257</v>
          </cell>
          <cell r="E682">
            <v>2014</v>
          </cell>
        </row>
        <row r="683">
          <cell r="D683">
            <v>19068737.970855102</v>
          </cell>
          <cell r="E683">
            <v>2014</v>
          </cell>
        </row>
        <row r="684">
          <cell r="D684">
            <v>137833000</v>
          </cell>
          <cell r="E684">
            <v>2015</v>
          </cell>
        </row>
        <row r="685">
          <cell r="D685">
            <v>365000000</v>
          </cell>
          <cell r="E685">
            <v>2016</v>
          </cell>
        </row>
        <row r="686">
          <cell r="D686">
            <v>577777000</v>
          </cell>
          <cell r="E686">
            <v>2016</v>
          </cell>
        </row>
        <row r="687">
          <cell r="D687">
            <v>555000000</v>
          </cell>
          <cell r="E687">
            <v>2016</v>
          </cell>
        </row>
        <row r="688">
          <cell r="D688">
            <v>10200000</v>
          </cell>
          <cell r="E688">
            <v>1980</v>
          </cell>
        </row>
        <row r="689">
          <cell r="D689">
            <v>33150000</v>
          </cell>
          <cell r="E689">
            <v>2004</v>
          </cell>
        </row>
        <row r="690">
          <cell r="D690">
            <v>19337500</v>
          </cell>
          <cell r="E690">
            <v>1975</v>
          </cell>
        </row>
        <row r="691">
          <cell r="D691">
            <v>19337500</v>
          </cell>
          <cell r="E691">
            <v>1975</v>
          </cell>
        </row>
        <row r="692">
          <cell r="D692">
            <v>382500000</v>
          </cell>
          <cell r="E692">
            <v>1999</v>
          </cell>
        </row>
        <row r="693">
          <cell r="D693">
            <v>17680000</v>
          </cell>
          <cell r="E693">
            <v>1986</v>
          </cell>
        </row>
        <row r="694">
          <cell r="D694">
            <v>20825000</v>
          </cell>
          <cell r="E694">
            <v>1981</v>
          </cell>
        </row>
        <row r="695">
          <cell r="D695">
            <v>20825000</v>
          </cell>
          <cell r="E695">
            <v>1978</v>
          </cell>
        </row>
        <row r="696">
          <cell r="D696">
            <v>9520000</v>
          </cell>
          <cell r="E696">
            <v>1985</v>
          </cell>
        </row>
        <row r="697">
          <cell r="D697">
            <v>74850000</v>
          </cell>
          <cell r="E697">
            <v>1970</v>
          </cell>
        </row>
        <row r="698">
          <cell r="D698">
            <v>408000000</v>
          </cell>
          <cell r="E698">
            <v>1992</v>
          </cell>
        </row>
        <row r="699">
          <cell r="D699">
            <v>28000000</v>
          </cell>
          <cell r="E699">
            <v>1986</v>
          </cell>
        </row>
        <row r="700">
          <cell r="D700">
            <v>16800000</v>
          </cell>
          <cell r="E700">
            <v>2000</v>
          </cell>
        </row>
        <row r="701">
          <cell r="D701">
            <v>88200000</v>
          </cell>
          <cell r="E701">
            <v>2000</v>
          </cell>
        </row>
        <row r="702">
          <cell r="D702">
            <v>72800000</v>
          </cell>
          <cell r="E702">
            <v>2000</v>
          </cell>
        </row>
        <row r="703">
          <cell r="D703">
            <v>72800000</v>
          </cell>
          <cell r="E703">
            <v>2000</v>
          </cell>
        </row>
        <row r="704">
          <cell r="D704">
            <v>72800000</v>
          </cell>
          <cell r="E704">
            <v>2000</v>
          </cell>
        </row>
        <row r="705">
          <cell r="D705">
            <v>210000000</v>
          </cell>
          <cell r="E705">
            <v>2000</v>
          </cell>
        </row>
        <row r="706">
          <cell r="D706">
            <v>2779648000</v>
          </cell>
          <cell r="E706">
            <v>2007</v>
          </cell>
        </row>
        <row r="707">
          <cell r="D707">
            <v>282200000</v>
          </cell>
          <cell r="E707">
            <v>2007</v>
          </cell>
        </row>
        <row r="708">
          <cell r="D708">
            <v>220000000</v>
          </cell>
          <cell r="E708">
            <v>2008</v>
          </cell>
        </row>
        <row r="709">
          <cell r="D709">
            <v>6440797062</v>
          </cell>
          <cell r="E709">
            <v>2009</v>
          </cell>
        </row>
        <row r="710">
          <cell r="D710">
            <v>49222000</v>
          </cell>
          <cell r="E710">
            <v>2010</v>
          </cell>
        </row>
        <row r="711">
          <cell r="D711">
            <v>2566886647</v>
          </cell>
          <cell r="E711">
            <v>2010</v>
          </cell>
        </row>
        <row r="712">
          <cell r="D712">
            <v>1283493564</v>
          </cell>
          <cell r="E712">
            <v>2010</v>
          </cell>
        </row>
        <row r="713">
          <cell r="D713">
            <v>563256690.27361846</v>
          </cell>
          <cell r="E713">
            <v>2011</v>
          </cell>
        </row>
        <row r="714">
          <cell r="D714">
            <v>364211928.3288675</v>
          </cell>
          <cell r="E714">
            <v>2011</v>
          </cell>
        </row>
        <row r="715">
          <cell r="D715">
            <v>365047601.72667986</v>
          </cell>
          <cell r="E715">
            <v>2011</v>
          </cell>
        </row>
        <row r="716">
          <cell r="D716">
            <v>620888795.27332008</v>
          </cell>
          <cell r="E716">
            <v>2011</v>
          </cell>
        </row>
        <row r="717">
          <cell r="D717">
            <v>9859150</v>
          </cell>
          <cell r="E717">
            <v>2011</v>
          </cell>
        </row>
        <row r="718">
          <cell r="D718">
            <v>16524015</v>
          </cell>
          <cell r="E718">
            <v>2011</v>
          </cell>
        </row>
        <row r="719">
          <cell r="D719">
            <v>39305670</v>
          </cell>
          <cell r="E719">
            <v>2011</v>
          </cell>
        </row>
        <row r="720">
          <cell r="D720">
            <v>132520350</v>
          </cell>
          <cell r="E720">
            <v>2011</v>
          </cell>
        </row>
        <row r="721">
          <cell r="D721">
            <v>431293227.73232901</v>
          </cell>
          <cell r="E721">
            <v>2012</v>
          </cell>
        </row>
        <row r="722">
          <cell r="D722">
            <v>274556745.46946824</v>
          </cell>
          <cell r="E722">
            <v>2012</v>
          </cell>
        </row>
        <row r="723">
          <cell r="D723">
            <v>387796432.0453642</v>
          </cell>
          <cell r="E723">
            <v>2012</v>
          </cell>
        </row>
        <row r="724">
          <cell r="D724">
            <v>90837130.90006797</v>
          </cell>
          <cell r="E724">
            <v>2012</v>
          </cell>
        </row>
        <row r="725">
          <cell r="D725">
            <v>100902046.8516902</v>
          </cell>
          <cell r="E725">
            <v>2012</v>
          </cell>
        </row>
        <row r="726">
          <cell r="D726">
            <v>462808554.4462983</v>
          </cell>
          <cell r="E726">
            <v>2012</v>
          </cell>
        </row>
        <row r="727">
          <cell r="D727">
            <v>303731994.89147037</v>
          </cell>
          <cell r="E727">
            <v>2012</v>
          </cell>
        </row>
        <row r="728">
          <cell r="D728">
            <v>311209754.13048106</v>
          </cell>
          <cell r="E728">
            <v>2013</v>
          </cell>
        </row>
        <row r="729">
          <cell r="D729">
            <v>306191245.86951894</v>
          </cell>
          <cell r="E729">
            <v>2013</v>
          </cell>
        </row>
        <row r="730">
          <cell r="D730">
            <v>428031998.81311899</v>
          </cell>
          <cell r="E730">
            <v>2013</v>
          </cell>
        </row>
        <row r="731">
          <cell r="D731">
            <v>461923046.19</v>
          </cell>
          <cell r="E731">
            <v>2013</v>
          </cell>
        </row>
        <row r="732">
          <cell r="D732">
            <v>364356538.12</v>
          </cell>
          <cell r="E732">
            <v>2013</v>
          </cell>
        </row>
        <row r="733">
          <cell r="D733">
            <v>1203700390</v>
          </cell>
          <cell r="E733">
            <v>2013</v>
          </cell>
        </row>
        <row r="734">
          <cell r="D734">
            <v>199750000</v>
          </cell>
          <cell r="E734">
            <v>2013</v>
          </cell>
        </row>
        <row r="735">
          <cell r="D735">
            <v>199750000</v>
          </cell>
          <cell r="E735">
            <v>2013</v>
          </cell>
        </row>
        <row r="736">
          <cell r="D736">
            <v>99750000</v>
          </cell>
          <cell r="E736">
            <v>2013</v>
          </cell>
        </row>
        <row r="737">
          <cell r="D737">
            <v>199870000</v>
          </cell>
          <cell r="E737">
            <v>2013</v>
          </cell>
        </row>
        <row r="738">
          <cell r="D738">
            <v>199850000</v>
          </cell>
          <cell r="E738">
            <v>2013</v>
          </cell>
        </row>
        <row r="739">
          <cell r="D739">
            <v>199875000</v>
          </cell>
          <cell r="E739">
            <v>2013</v>
          </cell>
        </row>
        <row r="740">
          <cell r="D740">
            <v>124750000</v>
          </cell>
          <cell r="E740">
            <v>2013</v>
          </cell>
        </row>
        <row r="741">
          <cell r="D741">
            <v>199750000</v>
          </cell>
          <cell r="E741">
            <v>2013</v>
          </cell>
        </row>
        <row r="742">
          <cell r="D742">
            <v>197739968</v>
          </cell>
          <cell r="E742">
            <v>2014</v>
          </cell>
        </row>
        <row r="743">
          <cell r="D743">
            <v>197918604</v>
          </cell>
          <cell r="E743">
            <v>2014</v>
          </cell>
        </row>
        <row r="744">
          <cell r="D744">
            <v>197925372</v>
          </cell>
          <cell r="E744">
            <v>2014</v>
          </cell>
        </row>
        <row r="745">
          <cell r="D745">
            <v>197626366</v>
          </cell>
          <cell r="E745">
            <v>2014</v>
          </cell>
        </row>
        <row r="746">
          <cell r="D746">
            <v>904050000</v>
          </cell>
          <cell r="E746">
            <v>2014</v>
          </cell>
        </row>
        <row r="747">
          <cell r="D747">
            <v>173287568.5703457</v>
          </cell>
          <cell r="E747">
            <v>2014</v>
          </cell>
        </row>
        <row r="748">
          <cell r="D748">
            <v>194364451.48156792</v>
          </cell>
          <cell r="E748">
            <v>2014</v>
          </cell>
        </row>
        <row r="749">
          <cell r="D749">
            <v>194266334.13678473</v>
          </cell>
          <cell r="E749">
            <v>2014</v>
          </cell>
        </row>
        <row r="750">
          <cell r="D750">
            <v>194205094.58212945</v>
          </cell>
          <cell r="E750">
            <v>2014</v>
          </cell>
        </row>
        <row r="751">
          <cell r="D751">
            <v>186951267.2291722</v>
          </cell>
          <cell r="E751">
            <v>2014</v>
          </cell>
        </row>
        <row r="752">
          <cell r="D752">
            <v>1101649000</v>
          </cell>
          <cell r="E752">
            <v>2014</v>
          </cell>
        </row>
        <row r="753">
          <cell r="D753">
            <v>201132000</v>
          </cell>
          <cell r="E753">
            <v>2014</v>
          </cell>
        </row>
        <row r="754">
          <cell r="D754">
            <v>150472353.22522232</v>
          </cell>
          <cell r="E754">
            <v>2014</v>
          </cell>
        </row>
        <row r="755">
          <cell r="D755">
            <v>150140095.77079391</v>
          </cell>
          <cell r="E755">
            <v>2014</v>
          </cell>
        </row>
        <row r="756">
          <cell r="D756">
            <v>199807551.00398377</v>
          </cell>
          <cell r="E756">
            <v>2014</v>
          </cell>
        </row>
        <row r="757">
          <cell r="D757">
            <v>199202385.13592538</v>
          </cell>
          <cell r="E757">
            <v>2014</v>
          </cell>
        </row>
        <row r="758">
          <cell r="D758">
            <v>199168358.08113036</v>
          </cell>
          <cell r="E758">
            <v>2014</v>
          </cell>
        </row>
        <row r="759">
          <cell r="D759">
            <v>149118563.66056189</v>
          </cell>
          <cell r="E759">
            <v>2014</v>
          </cell>
        </row>
        <row r="760">
          <cell r="D760">
            <v>199192377.17863271</v>
          </cell>
          <cell r="E760">
            <v>2014</v>
          </cell>
        </row>
        <row r="761">
          <cell r="D761">
            <v>199293457.54728854</v>
          </cell>
          <cell r="E761">
            <v>2014</v>
          </cell>
        </row>
        <row r="762">
          <cell r="D762">
            <v>199223401.84623992</v>
          </cell>
          <cell r="E762">
            <v>2014</v>
          </cell>
        </row>
        <row r="763">
          <cell r="D763">
            <v>199256428.1053057</v>
          </cell>
          <cell r="E763">
            <v>2014</v>
          </cell>
        </row>
        <row r="764">
          <cell r="D764">
            <v>199240415.37363744</v>
          </cell>
          <cell r="E764">
            <v>2014</v>
          </cell>
        </row>
        <row r="765">
          <cell r="D765">
            <v>199287452.77291292</v>
          </cell>
          <cell r="E765">
            <v>2014</v>
          </cell>
        </row>
        <row r="766">
          <cell r="D766">
            <v>199229406.62061554</v>
          </cell>
          <cell r="E766">
            <v>2014</v>
          </cell>
        </row>
        <row r="767">
          <cell r="D767">
            <v>164213565.64507365</v>
          </cell>
          <cell r="E767">
            <v>2014</v>
          </cell>
        </row>
        <row r="768">
          <cell r="D768">
            <v>199158350.12383768</v>
          </cell>
          <cell r="E768">
            <v>2014</v>
          </cell>
        </row>
        <row r="769">
          <cell r="D769">
            <v>199310471.07468602</v>
          </cell>
          <cell r="E769">
            <v>2014</v>
          </cell>
        </row>
        <row r="770">
          <cell r="D770">
            <v>199179366.83415228</v>
          </cell>
          <cell r="E770">
            <v>2014</v>
          </cell>
        </row>
        <row r="771">
          <cell r="D771">
            <v>200305000</v>
          </cell>
          <cell r="E771">
            <v>2014</v>
          </cell>
        </row>
        <row r="772">
          <cell r="D772">
            <v>198265000</v>
          </cell>
          <cell r="E772">
            <v>2014</v>
          </cell>
        </row>
        <row r="773">
          <cell r="D773">
            <v>199600000</v>
          </cell>
          <cell r="E773">
            <v>2014</v>
          </cell>
        </row>
        <row r="774">
          <cell r="D774">
            <v>199532000</v>
          </cell>
          <cell r="E774">
            <v>2014</v>
          </cell>
        </row>
        <row r="775">
          <cell r="D775">
            <v>200050000</v>
          </cell>
          <cell r="E775">
            <v>2014</v>
          </cell>
        </row>
        <row r="776">
          <cell r="D776">
            <v>200200000</v>
          </cell>
          <cell r="E776">
            <v>2014</v>
          </cell>
        </row>
        <row r="777">
          <cell r="D777">
            <v>199710000</v>
          </cell>
          <cell r="E777">
            <v>2014</v>
          </cell>
        </row>
        <row r="778">
          <cell r="D778">
            <v>199750000</v>
          </cell>
          <cell r="E778">
            <v>2014</v>
          </cell>
        </row>
        <row r="779">
          <cell r="D779">
            <v>200025000</v>
          </cell>
          <cell r="E779">
            <v>2014</v>
          </cell>
        </row>
        <row r="780">
          <cell r="D780">
            <v>199930000</v>
          </cell>
          <cell r="E780">
            <v>2014</v>
          </cell>
        </row>
        <row r="781">
          <cell r="D781">
            <v>199000000</v>
          </cell>
          <cell r="E781">
            <v>2014</v>
          </cell>
        </row>
        <row r="782">
          <cell r="D782">
            <v>199167000</v>
          </cell>
          <cell r="E782">
            <v>2014</v>
          </cell>
        </row>
        <row r="783">
          <cell r="D783">
            <v>198300000</v>
          </cell>
          <cell r="E783">
            <v>2014</v>
          </cell>
        </row>
        <row r="784">
          <cell r="D784">
            <v>197650000</v>
          </cell>
          <cell r="E784">
            <v>2014</v>
          </cell>
        </row>
        <row r="785">
          <cell r="D785">
            <v>198150000</v>
          </cell>
          <cell r="E785">
            <v>2014</v>
          </cell>
        </row>
        <row r="786">
          <cell r="D786">
            <v>195475522</v>
          </cell>
          <cell r="E786">
            <v>2015</v>
          </cell>
        </row>
        <row r="787">
          <cell r="D787">
            <v>193579751</v>
          </cell>
          <cell r="E787">
            <v>2015</v>
          </cell>
        </row>
        <row r="788">
          <cell r="D788">
            <v>194854327</v>
          </cell>
          <cell r="E788">
            <v>2015</v>
          </cell>
        </row>
        <row r="789">
          <cell r="D789">
            <v>194008286</v>
          </cell>
          <cell r="E789">
            <v>2015</v>
          </cell>
        </row>
        <row r="790">
          <cell r="D790">
            <v>194273613</v>
          </cell>
          <cell r="E790">
            <v>2015</v>
          </cell>
        </row>
        <row r="791">
          <cell r="D791">
            <v>193725722</v>
          </cell>
          <cell r="E791">
            <v>2015</v>
          </cell>
        </row>
        <row r="792">
          <cell r="D792">
            <v>194683613</v>
          </cell>
          <cell r="E792">
            <v>2015</v>
          </cell>
        </row>
        <row r="793">
          <cell r="D793">
            <v>193951280</v>
          </cell>
          <cell r="E793">
            <v>2015</v>
          </cell>
        </row>
        <row r="794">
          <cell r="D794">
            <v>184030734</v>
          </cell>
          <cell r="E794">
            <v>2015</v>
          </cell>
        </row>
        <row r="795">
          <cell r="D795">
            <v>194469852</v>
          </cell>
          <cell r="E795">
            <v>2015</v>
          </cell>
        </row>
        <row r="796">
          <cell r="D796">
            <v>188897648</v>
          </cell>
          <cell r="E796">
            <v>2015</v>
          </cell>
        </row>
        <row r="797">
          <cell r="D797">
            <v>1374815000</v>
          </cell>
          <cell r="E797">
            <v>2015</v>
          </cell>
        </row>
        <row r="798">
          <cell r="D798">
            <v>1013490000</v>
          </cell>
          <cell r="E798">
            <v>2015</v>
          </cell>
        </row>
        <row r="799">
          <cell r="D799">
            <v>182640000</v>
          </cell>
          <cell r="E799">
            <v>2015</v>
          </cell>
        </row>
        <row r="800">
          <cell r="D800">
            <v>181790000</v>
          </cell>
          <cell r="E800">
            <v>2015</v>
          </cell>
        </row>
        <row r="801">
          <cell r="D801">
            <v>180955000</v>
          </cell>
          <cell r="E801">
            <v>2015</v>
          </cell>
        </row>
        <row r="802">
          <cell r="D802">
            <v>182340000</v>
          </cell>
          <cell r="E802">
            <v>2015</v>
          </cell>
        </row>
        <row r="803">
          <cell r="D803">
            <v>182140000</v>
          </cell>
          <cell r="E803">
            <v>2015</v>
          </cell>
        </row>
        <row r="804">
          <cell r="D804">
            <v>181304000</v>
          </cell>
          <cell r="E804">
            <v>2015</v>
          </cell>
        </row>
        <row r="805">
          <cell r="D805">
            <v>182524000</v>
          </cell>
          <cell r="E805">
            <v>2015</v>
          </cell>
        </row>
        <row r="806">
          <cell r="D806">
            <v>182932000</v>
          </cell>
          <cell r="E806">
            <v>2015</v>
          </cell>
        </row>
        <row r="807">
          <cell r="D807">
            <v>180962000</v>
          </cell>
          <cell r="E807">
            <v>2015</v>
          </cell>
        </row>
        <row r="808">
          <cell r="D808">
            <v>180961000</v>
          </cell>
          <cell r="E808">
            <v>2015</v>
          </cell>
        </row>
        <row r="809">
          <cell r="D809">
            <v>181590000</v>
          </cell>
          <cell r="E809">
            <v>2015</v>
          </cell>
        </row>
        <row r="810">
          <cell r="D810">
            <v>180145000</v>
          </cell>
          <cell r="E810">
            <v>2015</v>
          </cell>
        </row>
        <row r="811">
          <cell r="D811">
            <v>181404000</v>
          </cell>
          <cell r="E811">
            <v>2015</v>
          </cell>
        </row>
        <row r="812">
          <cell r="D812">
            <v>180771000</v>
          </cell>
          <cell r="E812">
            <v>2015</v>
          </cell>
        </row>
        <row r="813">
          <cell r="D813">
            <v>174040000</v>
          </cell>
          <cell r="E813">
            <v>2015</v>
          </cell>
        </row>
        <row r="814">
          <cell r="D814">
            <v>179840000</v>
          </cell>
          <cell r="E814">
            <v>2015</v>
          </cell>
        </row>
        <row r="815">
          <cell r="D815">
            <v>180140000</v>
          </cell>
          <cell r="E815">
            <v>2015</v>
          </cell>
        </row>
        <row r="816">
          <cell r="D816">
            <v>180040000</v>
          </cell>
          <cell r="E816">
            <v>2015</v>
          </cell>
        </row>
        <row r="817">
          <cell r="D817">
            <v>189350000</v>
          </cell>
          <cell r="E817">
            <v>2015</v>
          </cell>
        </row>
        <row r="818">
          <cell r="D818">
            <v>809566000</v>
          </cell>
          <cell r="E818">
            <v>2015</v>
          </cell>
        </row>
        <row r="819">
          <cell r="D819">
            <v>391901000</v>
          </cell>
          <cell r="E819">
            <v>2015</v>
          </cell>
        </row>
        <row r="820">
          <cell r="D820">
            <v>464259700</v>
          </cell>
          <cell r="E820">
            <v>2015</v>
          </cell>
        </row>
        <row r="821">
          <cell r="D821">
            <v>191981000</v>
          </cell>
          <cell r="E821">
            <v>2015</v>
          </cell>
        </row>
        <row r="822">
          <cell r="D822">
            <v>190936000</v>
          </cell>
          <cell r="E822">
            <v>2015</v>
          </cell>
        </row>
        <row r="823">
          <cell r="D823">
            <v>191500000</v>
          </cell>
          <cell r="E823">
            <v>2015</v>
          </cell>
        </row>
        <row r="824">
          <cell r="D824">
            <v>191200000</v>
          </cell>
          <cell r="E824">
            <v>2015</v>
          </cell>
        </row>
        <row r="825">
          <cell r="D825">
            <v>190820000</v>
          </cell>
          <cell r="E825">
            <v>2015</v>
          </cell>
        </row>
        <row r="826">
          <cell r="D826">
            <v>190360000</v>
          </cell>
          <cell r="E826">
            <v>2015</v>
          </cell>
        </row>
        <row r="827">
          <cell r="D827">
            <v>191477000</v>
          </cell>
          <cell r="E827">
            <v>2015</v>
          </cell>
        </row>
        <row r="828">
          <cell r="D828">
            <v>190690000</v>
          </cell>
          <cell r="E828">
            <v>2015</v>
          </cell>
        </row>
        <row r="829">
          <cell r="D829">
            <v>191846000</v>
          </cell>
          <cell r="E829">
            <v>2015</v>
          </cell>
        </row>
        <row r="830">
          <cell r="D830">
            <v>1241345150</v>
          </cell>
          <cell r="E830">
            <v>2015</v>
          </cell>
        </row>
        <row r="831">
          <cell r="D831">
            <v>34650000</v>
          </cell>
          <cell r="E831">
            <v>2016</v>
          </cell>
        </row>
        <row r="832">
          <cell r="D832">
            <v>1436621000</v>
          </cell>
          <cell r="E832">
            <v>2016</v>
          </cell>
        </row>
        <row r="833">
          <cell r="D833">
            <v>1469936000</v>
          </cell>
          <cell r="E833">
            <v>2016</v>
          </cell>
        </row>
        <row r="834">
          <cell r="D834">
            <v>343248700</v>
          </cell>
          <cell r="E834">
            <v>2016</v>
          </cell>
        </row>
        <row r="835">
          <cell r="D835">
            <v>671012000</v>
          </cell>
          <cell r="E835">
            <v>2016</v>
          </cell>
        </row>
        <row r="836">
          <cell r="D836">
            <v>604876000</v>
          </cell>
          <cell r="E836">
            <v>2016</v>
          </cell>
        </row>
        <row r="837">
          <cell r="D837">
            <v>198750000</v>
          </cell>
          <cell r="E837">
            <v>2016</v>
          </cell>
        </row>
        <row r="838">
          <cell r="D838">
            <v>956331940.60419047</v>
          </cell>
          <cell r="E838">
            <v>2016</v>
          </cell>
        </row>
        <row r="839">
          <cell r="D839">
            <v>336929357.28234023</v>
          </cell>
          <cell r="E839">
            <v>2016</v>
          </cell>
        </row>
        <row r="840">
          <cell r="D840">
            <v>1135941291.9377246</v>
          </cell>
          <cell r="E840">
            <v>2016</v>
          </cell>
        </row>
        <row r="841">
          <cell r="D841">
            <v>362743119.08185184</v>
          </cell>
          <cell r="E841">
            <v>2016</v>
          </cell>
        </row>
        <row r="842">
          <cell r="D842">
            <v>718915413.7353797</v>
          </cell>
          <cell r="E842">
            <v>2016</v>
          </cell>
        </row>
        <row r="843">
          <cell r="D843">
            <v>790283293.48653066</v>
          </cell>
          <cell r="E843">
            <v>2016</v>
          </cell>
        </row>
        <row r="844">
          <cell r="D844">
            <v>340989191.43586475</v>
          </cell>
          <cell r="E844">
            <v>2016</v>
          </cell>
        </row>
        <row r="845">
          <cell r="D845">
            <v>708347994.3886112</v>
          </cell>
          <cell r="E845">
            <v>2016</v>
          </cell>
        </row>
        <row r="846">
          <cell r="D846">
            <v>190702953</v>
          </cell>
          <cell r="E846">
            <v>2016</v>
          </cell>
        </row>
        <row r="847">
          <cell r="D847">
            <v>320329000</v>
          </cell>
          <cell r="E847">
            <v>2016</v>
          </cell>
        </row>
        <row r="848">
          <cell r="D848">
            <v>919375000</v>
          </cell>
          <cell r="E848">
            <v>2015</v>
          </cell>
        </row>
        <row r="849">
          <cell r="D849">
            <v>1775636000</v>
          </cell>
          <cell r="E849">
            <v>2015</v>
          </cell>
        </row>
        <row r="850">
          <cell r="D850">
            <v>314300000</v>
          </cell>
          <cell r="E850">
            <v>2015</v>
          </cell>
        </row>
        <row r="851">
          <cell r="D851">
            <v>0</v>
          </cell>
        </row>
        <row r="852">
          <cell r="D852">
            <v>0</v>
          </cell>
        </row>
        <row r="853">
          <cell r="D853">
            <v>0</v>
          </cell>
        </row>
        <row r="854">
          <cell r="D854">
            <v>0</v>
          </cell>
        </row>
        <row r="855">
          <cell r="D855">
            <v>0</v>
          </cell>
        </row>
        <row r="856">
          <cell r="D856">
            <v>0</v>
          </cell>
        </row>
        <row r="857">
          <cell r="D857">
            <v>0</v>
          </cell>
        </row>
        <row r="858">
          <cell r="D858">
            <v>0</v>
          </cell>
        </row>
        <row r="859">
          <cell r="D859">
            <v>0</v>
          </cell>
        </row>
        <row r="860">
          <cell r="D860">
            <v>0</v>
          </cell>
        </row>
        <row r="861">
          <cell r="D861">
            <v>0</v>
          </cell>
        </row>
        <row r="862">
          <cell r="D862">
            <v>0</v>
          </cell>
        </row>
        <row r="863">
          <cell r="D863">
            <v>0</v>
          </cell>
        </row>
        <row r="864">
          <cell r="D864">
            <v>0</v>
          </cell>
        </row>
        <row r="865">
          <cell r="D865">
            <v>0</v>
          </cell>
        </row>
        <row r="866">
          <cell r="D866">
            <v>0</v>
          </cell>
        </row>
        <row r="867">
          <cell r="D867">
            <v>0</v>
          </cell>
        </row>
        <row r="868">
          <cell r="D868">
            <v>0</v>
          </cell>
        </row>
        <row r="869">
          <cell r="D869">
            <v>0</v>
          </cell>
        </row>
        <row r="870">
          <cell r="D870">
            <v>0</v>
          </cell>
        </row>
        <row r="871">
          <cell r="D871">
            <v>0</v>
          </cell>
        </row>
        <row r="872">
          <cell r="D872">
            <v>0</v>
          </cell>
        </row>
        <row r="873">
          <cell r="D873">
            <v>0</v>
          </cell>
        </row>
        <row r="874">
          <cell r="D874">
            <v>0</v>
          </cell>
        </row>
        <row r="875">
          <cell r="D875">
            <v>0</v>
          </cell>
        </row>
        <row r="876">
          <cell r="D876">
            <v>0</v>
          </cell>
        </row>
        <row r="877">
          <cell r="D877">
            <v>0</v>
          </cell>
        </row>
        <row r="878">
          <cell r="D878">
            <v>0</v>
          </cell>
        </row>
        <row r="879">
          <cell r="D879">
            <v>0</v>
          </cell>
        </row>
        <row r="880">
          <cell r="D880">
            <v>0</v>
          </cell>
        </row>
        <row r="881">
          <cell r="D881">
            <v>0</v>
          </cell>
        </row>
        <row r="882">
          <cell r="D882">
            <v>0</v>
          </cell>
        </row>
        <row r="883">
          <cell r="D883">
            <v>0</v>
          </cell>
        </row>
        <row r="884">
          <cell r="D884">
            <v>0</v>
          </cell>
        </row>
        <row r="885">
          <cell r="D885">
            <v>0</v>
          </cell>
        </row>
        <row r="886">
          <cell r="D886">
            <v>0</v>
          </cell>
        </row>
        <row r="887">
          <cell r="D887">
            <v>0</v>
          </cell>
        </row>
        <row r="888">
          <cell r="D888">
            <v>0</v>
          </cell>
        </row>
        <row r="889">
          <cell r="D889">
            <v>0</v>
          </cell>
        </row>
        <row r="890">
          <cell r="D890">
            <v>0</v>
          </cell>
        </row>
        <row r="891">
          <cell r="D891">
            <v>0</v>
          </cell>
        </row>
        <row r="892">
          <cell r="D892">
            <v>0</v>
          </cell>
        </row>
        <row r="893">
          <cell r="D893">
            <v>0</v>
          </cell>
        </row>
        <row r="894">
          <cell r="D894">
            <v>0</v>
          </cell>
        </row>
        <row r="895">
          <cell r="D895">
            <v>0</v>
          </cell>
        </row>
        <row r="896">
          <cell r="D896">
            <v>0</v>
          </cell>
        </row>
        <row r="897">
          <cell r="D897">
            <v>0</v>
          </cell>
        </row>
        <row r="898">
          <cell r="D898">
            <v>0</v>
          </cell>
        </row>
        <row r="899">
          <cell r="D899">
            <v>0</v>
          </cell>
        </row>
        <row r="900">
          <cell r="D900">
            <v>0</v>
          </cell>
        </row>
        <row r="901">
          <cell r="D901">
            <v>0</v>
          </cell>
        </row>
        <row r="902">
          <cell r="D902">
            <v>0</v>
          </cell>
        </row>
        <row r="903">
          <cell r="D903">
            <v>0</v>
          </cell>
        </row>
        <row r="904">
          <cell r="D904">
            <v>0</v>
          </cell>
        </row>
        <row r="905">
          <cell r="D905">
            <v>0</v>
          </cell>
        </row>
        <row r="906">
          <cell r="D906">
            <v>0</v>
          </cell>
        </row>
        <row r="907">
          <cell r="D907">
            <v>0</v>
          </cell>
        </row>
        <row r="908">
          <cell r="D908">
            <v>0</v>
          </cell>
        </row>
        <row r="909">
          <cell r="D909">
            <v>0</v>
          </cell>
        </row>
        <row r="910">
          <cell r="D910">
            <v>0</v>
          </cell>
        </row>
        <row r="911">
          <cell r="D911">
            <v>0</v>
          </cell>
        </row>
        <row r="912">
          <cell r="D912">
            <v>0</v>
          </cell>
        </row>
        <row r="913">
          <cell r="D913">
            <v>0</v>
          </cell>
        </row>
        <row r="914">
          <cell r="D914">
            <v>0</v>
          </cell>
        </row>
        <row r="915">
          <cell r="D915">
            <v>0</v>
          </cell>
        </row>
        <row r="916">
          <cell r="D916">
            <v>0</v>
          </cell>
        </row>
        <row r="917">
          <cell r="D917">
            <v>0</v>
          </cell>
        </row>
        <row r="918">
          <cell r="D918">
            <v>0</v>
          </cell>
        </row>
        <row r="919">
          <cell r="D919">
            <v>0</v>
          </cell>
        </row>
        <row r="920">
          <cell r="D920">
            <v>0</v>
          </cell>
        </row>
        <row r="921">
          <cell r="D921">
            <v>0</v>
          </cell>
        </row>
        <row r="922">
          <cell r="D922">
            <v>0</v>
          </cell>
        </row>
        <row r="923">
          <cell r="D923">
            <v>0</v>
          </cell>
        </row>
        <row r="924">
          <cell r="D924">
            <v>0</v>
          </cell>
        </row>
        <row r="925">
          <cell r="D925">
            <v>0</v>
          </cell>
        </row>
        <row r="926">
          <cell r="D926">
            <v>0</v>
          </cell>
        </row>
        <row r="927">
          <cell r="D927">
            <v>0</v>
          </cell>
        </row>
        <row r="928">
          <cell r="D928">
            <v>0</v>
          </cell>
        </row>
        <row r="929">
          <cell r="D929">
            <v>0</v>
          </cell>
        </row>
        <row r="930">
          <cell r="D930">
            <v>0</v>
          </cell>
        </row>
        <row r="931">
          <cell r="D931">
            <v>0</v>
          </cell>
        </row>
        <row r="932">
          <cell r="D932">
            <v>0</v>
          </cell>
        </row>
        <row r="933">
          <cell r="D933">
            <v>0</v>
          </cell>
        </row>
        <row r="934">
          <cell r="D934">
            <v>0</v>
          </cell>
        </row>
        <row r="935">
          <cell r="D935">
            <v>0</v>
          </cell>
        </row>
        <row r="936">
          <cell r="D936">
            <v>0</v>
          </cell>
        </row>
        <row r="937">
          <cell r="D937">
            <v>0</v>
          </cell>
        </row>
        <row r="938">
          <cell r="D938">
            <v>0</v>
          </cell>
        </row>
        <row r="939">
          <cell r="D939">
            <v>0</v>
          </cell>
        </row>
        <row r="940">
          <cell r="D940">
            <v>0</v>
          </cell>
        </row>
        <row r="941">
          <cell r="D941">
            <v>0</v>
          </cell>
        </row>
        <row r="942">
          <cell r="D942">
            <v>0</v>
          </cell>
        </row>
        <row r="943">
          <cell r="D943">
            <v>0</v>
          </cell>
        </row>
        <row r="944">
          <cell r="D944">
            <v>0</v>
          </cell>
        </row>
        <row r="945">
          <cell r="D945">
            <v>0</v>
          </cell>
        </row>
        <row r="946">
          <cell r="D946">
            <v>0</v>
          </cell>
        </row>
        <row r="947">
          <cell r="D947">
            <v>0</v>
          </cell>
        </row>
        <row r="948">
          <cell r="D948">
            <v>0</v>
          </cell>
        </row>
        <row r="949">
          <cell r="D949">
            <v>0</v>
          </cell>
        </row>
        <row r="950">
          <cell r="D950">
            <v>0</v>
          </cell>
        </row>
        <row r="951">
          <cell r="D951">
            <v>0</v>
          </cell>
        </row>
        <row r="952">
          <cell r="D952">
            <v>0</v>
          </cell>
        </row>
        <row r="953">
          <cell r="D953">
            <v>0</v>
          </cell>
        </row>
        <row r="954">
          <cell r="D954">
            <v>0</v>
          </cell>
        </row>
        <row r="955">
          <cell r="D955">
            <v>0</v>
          </cell>
        </row>
        <row r="956">
          <cell r="D956">
            <v>0</v>
          </cell>
        </row>
        <row r="957">
          <cell r="D957">
            <v>0</v>
          </cell>
        </row>
        <row r="958">
          <cell r="D958">
            <v>0</v>
          </cell>
        </row>
        <row r="959">
          <cell r="D959">
            <v>0</v>
          </cell>
        </row>
        <row r="960">
          <cell r="D960">
            <v>0</v>
          </cell>
        </row>
        <row r="961">
          <cell r="D961">
            <v>0</v>
          </cell>
        </row>
        <row r="962">
          <cell r="D962">
            <v>0</v>
          </cell>
        </row>
        <row r="963">
          <cell r="D963">
            <v>0</v>
          </cell>
        </row>
        <row r="964">
          <cell r="D964">
            <v>0</v>
          </cell>
        </row>
        <row r="965">
          <cell r="D965">
            <v>0</v>
          </cell>
        </row>
        <row r="966">
          <cell r="D966">
            <v>0</v>
          </cell>
        </row>
        <row r="967">
          <cell r="D967">
            <v>0</v>
          </cell>
        </row>
        <row r="968">
          <cell r="D968">
            <v>0</v>
          </cell>
        </row>
        <row r="969">
          <cell r="D969">
            <v>0</v>
          </cell>
        </row>
        <row r="970">
          <cell r="D970">
            <v>0</v>
          </cell>
        </row>
        <row r="971">
          <cell r="D971">
            <v>0</v>
          </cell>
        </row>
        <row r="972">
          <cell r="D972">
            <v>0</v>
          </cell>
        </row>
        <row r="973">
          <cell r="D973">
            <v>0</v>
          </cell>
        </row>
        <row r="974">
          <cell r="D974">
            <v>0</v>
          </cell>
        </row>
        <row r="975">
          <cell r="D975">
            <v>0</v>
          </cell>
        </row>
        <row r="976">
          <cell r="D976">
            <v>0</v>
          </cell>
        </row>
        <row r="977">
          <cell r="D977">
            <v>0</v>
          </cell>
        </row>
        <row r="978">
          <cell r="D978">
            <v>0</v>
          </cell>
        </row>
        <row r="979">
          <cell r="D979">
            <v>0</v>
          </cell>
        </row>
        <row r="980">
          <cell r="D980">
            <v>0</v>
          </cell>
        </row>
        <row r="981">
          <cell r="D981">
            <v>0</v>
          </cell>
        </row>
        <row r="982">
          <cell r="D982">
            <v>0</v>
          </cell>
        </row>
        <row r="983">
          <cell r="D983">
            <v>0</v>
          </cell>
        </row>
        <row r="984">
          <cell r="D984">
            <v>0</v>
          </cell>
        </row>
        <row r="985">
          <cell r="D985">
            <v>0</v>
          </cell>
        </row>
        <row r="986">
          <cell r="D986">
            <v>0</v>
          </cell>
        </row>
        <row r="987">
          <cell r="D987">
            <v>0</v>
          </cell>
        </row>
        <row r="988">
          <cell r="D988">
            <v>0</v>
          </cell>
        </row>
        <row r="989">
          <cell r="D989">
            <v>0</v>
          </cell>
        </row>
        <row r="990">
          <cell r="D990">
            <v>0</v>
          </cell>
        </row>
        <row r="991">
          <cell r="D991">
            <v>0</v>
          </cell>
        </row>
        <row r="992">
          <cell r="D992">
            <v>0</v>
          </cell>
        </row>
        <row r="993">
          <cell r="D993">
            <v>0</v>
          </cell>
        </row>
        <row r="994">
          <cell r="D994">
            <v>0</v>
          </cell>
        </row>
        <row r="995">
          <cell r="D995">
            <v>0</v>
          </cell>
        </row>
        <row r="996">
          <cell r="D996">
            <v>0</v>
          </cell>
        </row>
        <row r="997">
          <cell r="D997">
            <v>0</v>
          </cell>
        </row>
        <row r="998">
          <cell r="D998">
            <v>0</v>
          </cell>
        </row>
        <row r="999">
          <cell r="D999">
            <v>0</v>
          </cell>
        </row>
        <row r="1000">
          <cell r="D1000">
            <v>0</v>
          </cell>
        </row>
        <row r="1001">
          <cell r="D1001">
            <v>0</v>
          </cell>
        </row>
        <row r="1002">
          <cell r="D1002">
            <v>0</v>
          </cell>
        </row>
        <row r="1003">
          <cell r="D1003">
            <v>0</v>
          </cell>
        </row>
        <row r="1004">
          <cell r="D1004">
            <v>0</v>
          </cell>
        </row>
        <row r="1005">
          <cell r="D1005">
            <v>0</v>
          </cell>
        </row>
        <row r="1006">
          <cell r="D1006">
            <v>0</v>
          </cell>
        </row>
        <row r="1007">
          <cell r="D1007">
            <v>0</v>
          </cell>
        </row>
        <row r="1008">
          <cell r="D1008">
            <v>0</v>
          </cell>
        </row>
        <row r="1009">
          <cell r="D1009">
            <v>0</v>
          </cell>
        </row>
        <row r="1010">
          <cell r="D1010">
            <v>0</v>
          </cell>
        </row>
        <row r="1011">
          <cell r="D1011">
            <v>0</v>
          </cell>
        </row>
        <row r="1012">
          <cell r="D1012">
            <v>0</v>
          </cell>
        </row>
        <row r="1013">
          <cell r="D1013">
            <v>0</v>
          </cell>
        </row>
        <row r="1014">
          <cell r="D1014">
            <v>0</v>
          </cell>
        </row>
        <row r="1015">
          <cell r="D1015">
            <v>0</v>
          </cell>
        </row>
        <row r="1016">
          <cell r="D1016">
            <v>0</v>
          </cell>
        </row>
        <row r="1017">
          <cell r="D1017">
            <v>0</v>
          </cell>
        </row>
        <row r="1018">
          <cell r="D1018">
            <v>0</v>
          </cell>
        </row>
        <row r="1019">
          <cell r="D1019">
            <v>0</v>
          </cell>
        </row>
        <row r="1020">
          <cell r="D1020">
            <v>0</v>
          </cell>
        </row>
        <row r="1021">
          <cell r="D1021">
            <v>0</v>
          </cell>
        </row>
        <row r="1022">
          <cell r="D1022">
            <v>0</v>
          </cell>
        </row>
        <row r="1023">
          <cell r="D1023">
            <v>0</v>
          </cell>
        </row>
        <row r="1024">
          <cell r="D1024">
            <v>0</v>
          </cell>
        </row>
        <row r="1025">
          <cell r="D1025">
            <v>0</v>
          </cell>
        </row>
        <row r="1026">
          <cell r="D1026">
            <v>0</v>
          </cell>
        </row>
        <row r="1027">
          <cell r="D1027">
            <v>0</v>
          </cell>
        </row>
        <row r="1028">
          <cell r="D1028">
            <v>0</v>
          </cell>
        </row>
        <row r="1029">
          <cell r="D1029">
            <v>0</v>
          </cell>
        </row>
        <row r="1030">
          <cell r="D1030">
            <v>0</v>
          </cell>
        </row>
        <row r="1031">
          <cell r="D1031">
            <v>0</v>
          </cell>
        </row>
        <row r="1032">
          <cell r="D1032">
            <v>0</v>
          </cell>
        </row>
        <row r="1033">
          <cell r="D1033">
            <v>0</v>
          </cell>
        </row>
        <row r="1034">
          <cell r="D1034">
            <v>0</v>
          </cell>
        </row>
        <row r="1035">
          <cell r="D1035">
            <v>0</v>
          </cell>
        </row>
        <row r="1036">
          <cell r="D1036">
            <v>0</v>
          </cell>
        </row>
        <row r="1037">
          <cell r="D1037">
            <v>0</v>
          </cell>
        </row>
        <row r="1038">
          <cell r="D1038">
            <v>0</v>
          </cell>
        </row>
        <row r="1039">
          <cell r="D1039">
            <v>0</v>
          </cell>
        </row>
        <row r="1040">
          <cell r="D1040">
            <v>0</v>
          </cell>
        </row>
        <row r="1041">
          <cell r="D1041">
            <v>0</v>
          </cell>
        </row>
        <row r="1042">
          <cell r="D1042">
            <v>0</v>
          </cell>
        </row>
        <row r="1043">
          <cell r="D1043">
            <v>0</v>
          </cell>
        </row>
        <row r="1044">
          <cell r="D1044">
            <v>0</v>
          </cell>
        </row>
        <row r="1045">
          <cell r="D1045">
            <v>0</v>
          </cell>
        </row>
        <row r="1046">
          <cell r="D1046">
            <v>0</v>
          </cell>
        </row>
        <row r="1047">
          <cell r="D1047">
            <v>0</v>
          </cell>
        </row>
        <row r="1048">
          <cell r="D1048">
            <v>0</v>
          </cell>
        </row>
        <row r="1049">
          <cell r="D1049">
            <v>0</v>
          </cell>
        </row>
        <row r="1050">
          <cell r="D1050">
            <v>0</v>
          </cell>
        </row>
        <row r="1051">
          <cell r="D1051">
            <v>0</v>
          </cell>
        </row>
        <row r="1052">
          <cell r="D1052">
            <v>0</v>
          </cell>
        </row>
        <row r="1053">
          <cell r="D1053">
            <v>0</v>
          </cell>
        </row>
        <row r="1054">
          <cell r="D1054">
            <v>0</v>
          </cell>
        </row>
        <row r="1055">
          <cell r="D1055">
            <v>0</v>
          </cell>
        </row>
        <row r="1056">
          <cell r="D1056">
            <v>0</v>
          </cell>
        </row>
        <row r="1057">
          <cell r="D1057">
            <v>0</v>
          </cell>
        </row>
        <row r="1058">
          <cell r="D1058">
            <v>0</v>
          </cell>
        </row>
        <row r="1059">
          <cell r="D1059">
            <v>0</v>
          </cell>
        </row>
        <row r="1060">
          <cell r="D1060">
            <v>0</v>
          </cell>
        </row>
        <row r="1061">
          <cell r="D1061">
            <v>0</v>
          </cell>
        </row>
        <row r="1062">
          <cell r="D1062">
            <v>0</v>
          </cell>
        </row>
        <row r="1063">
          <cell r="D1063">
            <v>0</v>
          </cell>
        </row>
        <row r="1064">
          <cell r="D1064">
            <v>0</v>
          </cell>
        </row>
        <row r="1065">
          <cell r="D1065">
            <v>0</v>
          </cell>
        </row>
        <row r="1066">
          <cell r="D1066">
            <v>0</v>
          </cell>
        </row>
        <row r="1067">
          <cell r="D1067">
            <v>0</v>
          </cell>
        </row>
        <row r="1068">
          <cell r="D1068">
            <v>0</v>
          </cell>
        </row>
        <row r="1069">
          <cell r="D1069">
            <v>0</v>
          </cell>
        </row>
        <row r="1070">
          <cell r="D1070">
            <v>0</v>
          </cell>
        </row>
        <row r="1071">
          <cell r="D1071">
            <v>0</v>
          </cell>
        </row>
        <row r="1072">
          <cell r="D1072">
            <v>0</v>
          </cell>
        </row>
        <row r="1073">
          <cell r="D1073">
            <v>0</v>
          </cell>
        </row>
        <row r="1074">
          <cell r="D1074">
            <v>0</v>
          </cell>
        </row>
        <row r="1075">
          <cell r="D1075">
            <v>0</v>
          </cell>
        </row>
        <row r="1076">
          <cell r="D1076">
            <v>0</v>
          </cell>
        </row>
        <row r="1077">
          <cell r="D1077">
            <v>0</v>
          </cell>
        </row>
        <row r="1078">
          <cell r="D1078">
            <v>0</v>
          </cell>
        </row>
        <row r="1079">
          <cell r="D1079">
            <v>0</v>
          </cell>
        </row>
        <row r="1080">
          <cell r="D1080">
            <v>0</v>
          </cell>
        </row>
        <row r="1081">
          <cell r="D1081">
            <v>0</v>
          </cell>
        </row>
        <row r="1082">
          <cell r="D1082">
            <v>0</v>
          </cell>
        </row>
        <row r="1083">
          <cell r="D1083">
            <v>0</v>
          </cell>
        </row>
        <row r="1084">
          <cell r="D1084">
            <v>0</v>
          </cell>
        </row>
        <row r="1085">
          <cell r="D1085">
            <v>0</v>
          </cell>
        </row>
        <row r="1086">
          <cell r="D1086">
            <v>0</v>
          </cell>
        </row>
        <row r="1087">
          <cell r="D1087">
            <v>0</v>
          </cell>
        </row>
        <row r="1088">
          <cell r="D1088">
            <v>0</v>
          </cell>
        </row>
        <row r="1089">
          <cell r="D1089">
            <v>0</v>
          </cell>
        </row>
        <row r="1090">
          <cell r="D1090">
            <v>0</v>
          </cell>
        </row>
        <row r="1091">
          <cell r="D1091">
            <v>0</v>
          </cell>
        </row>
        <row r="1092">
          <cell r="D1092">
            <v>0</v>
          </cell>
        </row>
        <row r="1093">
          <cell r="D1093">
            <v>0</v>
          </cell>
        </row>
        <row r="1094">
          <cell r="D1094">
            <v>0</v>
          </cell>
        </row>
        <row r="1095">
          <cell r="D1095">
            <v>0</v>
          </cell>
        </row>
        <row r="1096">
          <cell r="D1096">
            <v>0</v>
          </cell>
        </row>
        <row r="1097">
          <cell r="D1097">
            <v>0</v>
          </cell>
        </row>
        <row r="1098">
          <cell r="D1098">
            <v>0</v>
          </cell>
        </row>
        <row r="1099">
          <cell r="D1099">
            <v>0</v>
          </cell>
        </row>
        <row r="1100">
          <cell r="D1100">
            <v>0</v>
          </cell>
        </row>
        <row r="1101">
          <cell r="D1101">
            <v>0</v>
          </cell>
        </row>
        <row r="1102">
          <cell r="D1102">
            <v>0</v>
          </cell>
        </row>
        <row r="1103">
          <cell r="D1103">
            <v>0</v>
          </cell>
        </row>
        <row r="1104">
          <cell r="D1104">
            <v>0</v>
          </cell>
        </row>
        <row r="1105">
          <cell r="D1105">
            <v>0</v>
          </cell>
        </row>
        <row r="1106">
          <cell r="D1106">
            <v>0</v>
          </cell>
        </row>
        <row r="1107">
          <cell r="D1107">
            <v>0</v>
          </cell>
        </row>
        <row r="1108">
          <cell r="D1108">
            <v>0</v>
          </cell>
        </row>
        <row r="1109">
          <cell r="D1109">
            <v>0</v>
          </cell>
        </row>
        <row r="1110">
          <cell r="D1110">
            <v>0</v>
          </cell>
        </row>
        <row r="1111">
          <cell r="D1111">
            <v>0</v>
          </cell>
        </row>
        <row r="1112">
          <cell r="D1112">
            <v>0</v>
          </cell>
        </row>
        <row r="1113">
          <cell r="D1113">
            <v>0</v>
          </cell>
        </row>
        <row r="1114">
          <cell r="D1114">
            <v>0</v>
          </cell>
        </row>
        <row r="1115">
          <cell r="D1115">
            <v>0</v>
          </cell>
        </row>
        <row r="1116">
          <cell r="D1116">
            <v>0</v>
          </cell>
        </row>
        <row r="1117">
          <cell r="D1117">
            <v>0</v>
          </cell>
        </row>
        <row r="1118">
          <cell r="D1118">
            <v>0</v>
          </cell>
        </row>
        <row r="1119">
          <cell r="D1119">
            <v>0</v>
          </cell>
        </row>
        <row r="1120">
          <cell r="D1120">
            <v>0</v>
          </cell>
        </row>
        <row r="1121">
          <cell r="D1121">
            <v>0</v>
          </cell>
        </row>
        <row r="1122">
          <cell r="D1122">
            <v>0</v>
          </cell>
        </row>
        <row r="1123">
          <cell r="D1123">
            <v>0</v>
          </cell>
        </row>
        <row r="1124">
          <cell r="D1124">
            <v>0</v>
          </cell>
        </row>
        <row r="1125">
          <cell r="D1125">
            <v>0</v>
          </cell>
        </row>
        <row r="1126">
          <cell r="D1126">
            <v>0</v>
          </cell>
        </row>
        <row r="1127">
          <cell r="D1127">
            <v>0</v>
          </cell>
        </row>
        <row r="1128">
          <cell r="D1128">
            <v>0</v>
          </cell>
        </row>
        <row r="1129">
          <cell r="D1129">
            <v>0</v>
          </cell>
        </row>
        <row r="1130">
          <cell r="D1130">
            <v>0</v>
          </cell>
        </row>
        <row r="1131">
          <cell r="D1131">
            <v>0</v>
          </cell>
        </row>
        <row r="1132">
          <cell r="D1132">
            <v>0</v>
          </cell>
        </row>
        <row r="1133">
          <cell r="D1133">
            <v>0</v>
          </cell>
        </row>
        <row r="1134">
          <cell r="D1134">
            <v>0</v>
          </cell>
        </row>
        <row r="1135">
          <cell r="D1135">
            <v>0</v>
          </cell>
        </row>
        <row r="1136">
          <cell r="D1136">
            <v>0</v>
          </cell>
        </row>
        <row r="1137">
          <cell r="D1137">
            <v>0</v>
          </cell>
        </row>
        <row r="1138">
          <cell r="D1138">
            <v>0</v>
          </cell>
        </row>
        <row r="1139">
          <cell r="D1139">
            <v>0</v>
          </cell>
        </row>
        <row r="1140">
          <cell r="D1140">
            <v>0</v>
          </cell>
        </row>
        <row r="1141">
          <cell r="D1141">
            <v>0</v>
          </cell>
        </row>
        <row r="1142">
          <cell r="D1142">
            <v>0</v>
          </cell>
        </row>
        <row r="1143">
          <cell r="D1143">
            <v>0</v>
          </cell>
        </row>
        <row r="1144">
          <cell r="D1144">
            <v>0</v>
          </cell>
        </row>
        <row r="1145">
          <cell r="D1145">
            <v>0</v>
          </cell>
        </row>
        <row r="1146">
          <cell r="D1146">
            <v>0</v>
          </cell>
        </row>
        <row r="1147">
          <cell r="D1147">
            <v>0</v>
          </cell>
        </row>
        <row r="1148">
          <cell r="D1148">
            <v>0</v>
          </cell>
        </row>
        <row r="1149">
          <cell r="D1149">
            <v>0</v>
          </cell>
        </row>
        <row r="1150">
          <cell r="D1150">
            <v>0</v>
          </cell>
        </row>
        <row r="1151">
          <cell r="D1151">
            <v>0</v>
          </cell>
        </row>
        <row r="1152">
          <cell r="D1152">
            <v>0</v>
          </cell>
        </row>
        <row r="1153">
          <cell r="D1153">
            <v>0</v>
          </cell>
        </row>
        <row r="1154">
          <cell r="D1154">
            <v>0</v>
          </cell>
        </row>
        <row r="1155">
          <cell r="D1155">
            <v>0</v>
          </cell>
        </row>
        <row r="1156">
          <cell r="D1156">
            <v>0</v>
          </cell>
        </row>
        <row r="1157">
          <cell r="D1157">
            <v>0</v>
          </cell>
        </row>
        <row r="1158">
          <cell r="D1158">
            <v>0</v>
          </cell>
        </row>
        <row r="1159">
          <cell r="D1159">
            <v>0</v>
          </cell>
        </row>
        <row r="1160">
          <cell r="D1160">
            <v>0</v>
          </cell>
        </row>
        <row r="1161">
          <cell r="D1161">
            <v>0</v>
          </cell>
        </row>
        <row r="1162">
          <cell r="D1162">
            <v>0</v>
          </cell>
        </row>
        <row r="1163">
          <cell r="D1163">
            <v>0</v>
          </cell>
        </row>
        <row r="1164">
          <cell r="D1164">
            <v>0</v>
          </cell>
        </row>
        <row r="1165">
          <cell r="D1165">
            <v>0</v>
          </cell>
        </row>
        <row r="1166">
          <cell r="D1166">
            <v>0</v>
          </cell>
        </row>
        <row r="1167">
          <cell r="D1167">
            <v>0</v>
          </cell>
        </row>
        <row r="1168">
          <cell r="D1168">
            <v>0</v>
          </cell>
        </row>
        <row r="1169">
          <cell r="D1169">
            <v>0</v>
          </cell>
        </row>
        <row r="1170">
          <cell r="D1170">
            <v>0</v>
          </cell>
        </row>
        <row r="1171">
          <cell r="D1171">
            <v>0</v>
          </cell>
        </row>
        <row r="1172">
          <cell r="D1172">
            <v>0</v>
          </cell>
        </row>
        <row r="1173">
          <cell r="D1173">
            <v>0</v>
          </cell>
        </row>
        <row r="1174">
          <cell r="D1174">
            <v>0</v>
          </cell>
        </row>
        <row r="1175">
          <cell r="D1175">
            <v>0</v>
          </cell>
        </row>
        <row r="1176">
          <cell r="D1176">
            <v>0</v>
          </cell>
        </row>
        <row r="1177">
          <cell r="D1177">
            <v>0</v>
          </cell>
        </row>
        <row r="1178">
          <cell r="D1178">
            <v>0</v>
          </cell>
        </row>
        <row r="1179">
          <cell r="D1179">
            <v>0</v>
          </cell>
        </row>
        <row r="1180">
          <cell r="D1180">
            <v>0</v>
          </cell>
        </row>
        <row r="1181">
          <cell r="D1181">
            <v>0</v>
          </cell>
        </row>
        <row r="1182">
          <cell r="D1182">
            <v>0</v>
          </cell>
        </row>
        <row r="1183">
          <cell r="D1183">
            <v>0</v>
          </cell>
        </row>
        <row r="1184">
          <cell r="D1184">
            <v>0</v>
          </cell>
        </row>
        <row r="1185">
          <cell r="D1185">
            <v>0</v>
          </cell>
        </row>
        <row r="1186">
          <cell r="D1186">
            <v>0</v>
          </cell>
        </row>
        <row r="1187">
          <cell r="D1187">
            <v>0</v>
          </cell>
        </row>
        <row r="1188">
          <cell r="D1188">
            <v>0</v>
          </cell>
        </row>
        <row r="1189">
          <cell r="D1189">
            <v>0</v>
          </cell>
        </row>
        <row r="1190">
          <cell r="D1190">
            <v>0</v>
          </cell>
        </row>
        <row r="1191">
          <cell r="D1191">
            <v>0</v>
          </cell>
        </row>
        <row r="1192">
          <cell r="D1192">
            <v>0</v>
          </cell>
        </row>
        <row r="1193">
          <cell r="D1193">
            <v>0</v>
          </cell>
        </row>
        <row r="1194">
          <cell r="D1194">
            <v>0</v>
          </cell>
        </row>
        <row r="1195">
          <cell r="D1195">
            <v>0</v>
          </cell>
        </row>
        <row r="1196">
          <cell r="D1196">
            <v>0</v>
          </cell>
        </row>
        <row r="1197">
          <cell r="D1197">
            <v>0</v>
          </cell>
        </row>
        <row r="1198">
          <cell r="D1198">
            <v>0</v>
          </cell>
        </row>
        <row r="1199">
          <cell r="D1199">
            <v>0</v>
          </cell>
        </row>
        <row r="1200">
          <cell r="D1200">
            <v>0</v>
          </cell>
        </row>
        <row r="1201">
          <cell r="D1201">
            <v>0</v>
          </cell>
        </row>
        <row r="1202">
          <cell r="D1202">
            <v>0</v>
          </cell>
        </row>
        <row r="1203">
          <cell r="D1203">
            <v>0</v>
          </cell>
        </row>
        <row r="1204">
          <cell r="D1204">
            <v>0</v>
          </cell>
        </row>
        <row r="1205">
          <cell r="D1205">
            <v>0</v>
          </cell>
        </row>
        <row r="1206">
          <cell r="D1206">
            <v>0</v>
          </cell>
        </row>
        <row r="1207">
          <cell r="D1207">
            <v>0</v>
          </cell>
        </row>
        <row r="1208">
          <cell r="D1208">
            <v>0</v>
          </cell>
        </row>
        <row r="1209">
          <cell r="D1209">
            <v>0</v>
          </cell>
        </row>
        <row r="1210">
          <cell r="D1210">
            <v>0</v>
          </cell>
        </row>
        <row r="1211">
          <cell r="D1211">
            <v>0</v>
          </cell>
        </row>
        <row r="1212">
          <cell r="D1212">
            <v>0</v>
          </cell>
        </row>
        <row r="1213">
          <cell r="D1213">
            <v>0</v>
          </cell>
        </row>
        <row r="1214">
          <cell r="D1214">
            <v>0</v>
          </cell>
        </row>
        <row r="1215">
          <cell r="D1215">
            <v>0</v>
          </cell>
        </row>
        <row r="1216">
          <cell r="D1216">
            <v>0</v>
          </cell>
        </row>
        <row r="1217">
          <cell r="D1217">
            <v>0</v>
          </cell>
        </row>
        <row r="1218">
          <cell r="D1218">
            <v>0</v>
          </cell>
        </row>
        <row r="1219">
          <cell r="D1219">
            <v>0</v>
          </cell>
        </row>
        <row r="1220">
          <cell r="D1220">
            <v>0</v>
          </cell>
        </row>
        <row r="1221">
          <cell r="D1221">
            <v>0</v>
          </cell>
        </row>
        <row r="1222">
          <cell r="D1222">
            <v>0</v>
          </cell>
        </row>
        <row r="1223">
          <cell r="D1223">
            <v>0</v>
          </cell>
        </row>
        <row r="1224">
          <cell r="D1224">
            <v>0</v>
          </cell>
        </row>
        <row r="1225">
          <cell r="D1225">
            <v>0</v>
          </cell>
        </row>
        <row r="1226">
          <cell r="D1226">
            <v>0</v>
          </cell>
        </row>
        <row r="1227">
          <cell r="D1227">
            <v>0</v>
          </cell>
        </row>
        <row r="1228">
          <cell r="D1228">
            <v>0</v>
          </cell>
        </row>
        <row r="1229">
          <cell r="D1229">
            <v>0</v>
          </cell>
        </row>
        <row r="1230">
          <cell r="D1230">
            <v>0</v>
          </cell>
        </row>
        <row r="1231">
          <cell r="D1231">
            <v>0</v>
          </cell>
        </row>
        <row r="1232">
          <cell r="D1232">
            <v>0</v>
          </cell>
        </row>
        <row r="1233">
          <cell r="D1233">
            <v>0</v>
          </cell>
        </row>
        <row r="1234">
          <cell r="D1234">
            <v>0</v>
          </cell>
        </row>
        <row r="1235">
          <cell r="D1235">
            <v>0</v>
          </cell>
        </row>
        <row r="1236">
          <cell r="D1236">
            <v>0</v>
          </cell>
        </row>
        <row r="1237">
          <cell r="D1237">
            <v>0</v>
          </cell>
        </row>
        <row r="1238">
          <cell r="D1238">
            <v>0</v>
          </cell>
        </row>
        <row r="1239">
          <cell r="D1239">
            <v>0</v>
          </cell>
        </row>
        <row r="1240">
          <cell r="D1240">
            <v>0</v>
          </cell>
        </row>
        <row r="1241">
          <cell r="D1241">
            <v>0</v>
          </cell>
        </row>
        <row r="1242">
          <cell r="D1242">
            <v>0</v>
          </cell>
        </row>
        <row r="1243">
          <cell r="D1243">
            <v>0</v>
          </cell>
        </row>
        <row r="1244">
          <cell r="D1244">
            <v>0</v>
          </cell>
        </row>
        <row r="1245">
          <cell r="D1245">
            <v>0</v>
          </cell>
        </row>
        <row r="1246">
          <cell r="D1246">
            <v>0</v>
          </cell>
        </row>
        <row r="1247">
          <cell r="D1247">
            <v>0</v>
          </cell>
        </row>
        <row r="1248">
          <cell r="D1248">
            <v>0</v>
          </cell>
        </row>
        <row r="1249">
          <cell r="D1249">
            <v>0</v>
          </cell>
        </row>
        <row r="1250">
          <cell r="D1250">
            <v>0</v>
          </cell>
        </row>
        <row r="1251">
          <cell r="D1251">
            <v>0</v>
          </cell>
        </row>
        <row r="1252">
          <cell r="D1252">
            <v>0</v>
          </cell>
        </row>
        <row r="1253">
          <cell r="D1253">
            <v>0</v>
          </cell>
        </row>
        <row r="1254">
          <cell r="D1254">
            <v>0</v>
          </cell>
        </row>
        <row r="1255">
          <cell r="D1255">
            <v>0</v>
          </cell>
        </row>
        <row r="1256">
          <cell r="D1256">
            <v>0</v>
          </cell>
        </row>
        <row r="1257">
          <cell r="D1257">
            <v>0</v>
          </cell>
        </row>
        <row r="1258">
          <cell r="D1258">
            <v>0</v>
          </cell>
        </row>
        <row r="1259">
          <cell r="D1259">
            <v>0</v>
          </cell>
        </row>
        <row r="1260">
          <cell r="D1260">
            <v>0</v>
          </cell>
        </row>
        <row r="1261">
          <cell r="D1261">
            <v>0</v>
          </cell>
        </row>
        <row r="1262">
          <cell r="D1262">
            <v>0</v>
          </cell>
        </row>
        <row r="1263">
          <cell r="D1263">
            <v>0</v>
          </cell>
        </row>
        <row r="1264">
          <cell r="D1264">
            <v>0</v>
          </cell>
        </row>
        <row r="1265">
          <cell r="D1265">
            <v>0</v>
          </cell>
        </row>
        <row r="1266">
          <cell r="D1266">
            <v>0</v>
          </cell>
        </row>
        <row r="1267">
          <cell r="D1267">
            <v>0</v>
          </cell>
        </row>
        <row r="1268">
          <cell r="D1268">
            <v>0</v>
          </cell>
        </row>
        <row r="1269">
          <cell r="D1269">
            <v>0</v>
          </cell>
        </row>
        <row r="1270">
          <cell r="D1270">
            <v>0</v>
          </cell>
        </row>
        <row r="1271">
          <cell r="D1271">
            <v>0</v>
          </cell>
        </row>
        <row r="1272">
          <cell r="D1272">
            <v>0</v>
          </cell>
        </row>
        <row r="1273">
          <cell r="D1273">
            <v>0</v>
          </cell>
        </row>
        <row r="1274">
          <cell r="D1274">
            <v>0</v>
          </cell>
        </row>
        <row r="1275">
          <cell r="D1275">
            <v>0</v>
          </cell>
        </row>
        <row r="1276">
          <cell r="D1276">
            <v>0</v>
          </cell>
        </row>
        <row r="1277">
          <cell r="D1277">
            <v>0</v>
          </cell>
        </row>
        <row r="1278">
          <cell r="D1278">
            <v>0</v>
          </cell>
        </row>
        <row r="1279">
          <cell r="D1279">
            <v>0</v>
          </cell>
        </row>
        <row r="1280">
          <cell r="D1280">
            <v>0</v>
          </cell>
        </row>
        <row r="1281">
          <cell r="D1281">
            <v>0</v>
          </cell>
        </row>
        <row r="1282">
          <cell r="D1282">
            <v>0</v>
          </cell>
        </row>
        <row r="1283">
          <cell r="D1283">
            <v>0</v>
          </cell>
        </row>
        <row r="1284">
          <cell r="D1284">
            <v>0</v>
          </cell>
        </row>
        <row r="1285">
          <cell r="D1285">
            <v>0</v>
          </cell>
        </row>
        <row r="1286">
          <cell r="D1286">
            <v>0</v>
          </cell>
        </row>
        <row r="1287">
          <cell r="D1287">
            <v>0</v>
          </cell>
        </row>
        <row r="1288">
          <cell r="D1288">
            <v>0</v>
          </cell>
        </row>
        <row r="1289">
          <cell r="D1289">
            <v>0</v>
          </cell>
        </row>
        <row r="1290">
          <cell r="D1290">
            <v>0</v>
          </cell>
        </row>
        <row r="1291">
          <cell r="D1291">
            <v>0</v>
          </cell>
        </row>
        <row r="1292">
          <cell r="D1292">
            <v>0</v>
          </cell>
        </row>
        <row r="1293">
          <cell r="D1293">
            <v>0</v>
          </cell>
        </row>
        <row r="1294">
          <cell r="D1294">
            <v>0</v>
          </cell>
        </row>
        <row r="1295">
          <cell r="D1295">
            <v>0</v>
          </cell>
        </row>
        <row r="1296">
          <cell r="D1296">
            <v>0</v>
          </cell>
        </row>
        <row r="1297">
          <cell r="D1297">
            <v>0</v>
          </cell>
        </row>
        <row r="1298">
          <cell r="D1298">
            <v>0</v>
          </cell>
        </row>
        <row r="1299">
          <cell r="D1299">
            <v>0</v>
          </cell>
        </row>
        <row r="1300">
          <cell r="D1300">
            <v>0</v>
          </cell>
        </row>
        <row r="1301">
          <cell r="D1301">
            <v>0</v>
          </cell>
        </row>
        <row r="1302">
          <cell r="D1302">
            <v>0</v>
          </cell>
        </row>
        <row r="1303">
          <cell r="D1303">
            <v>0</v>
          </cell>
        </row>
        <row r="1304">
          <cell r="D1304">
            <v>0</v>
          </cell>
        </row>
        <row r="1305">
          <cell r="D1305">
            <v>0</v>
          </cell>
        </row>
        <row r="1306">
          <cell r="D1306">
            <v>0</v>
          </cell>
        </row>
        <row r="1307">
          <cell r="D1307">
            <v>0</v>
          </cell>
        </row>
        <row r="1308">
          <cell r="D1308">
            <v>0</v>
          </cell>
        </row>
        <row r="1309">
          <cell r="D1309">
            <v>0</v>
          </cell>
        </row>
        <row r="1310">
          <cell r="D1310">
            <v>0</v>
          </cell>
        </row>
        <row r="1311">
          <cell r="D1311">
            <v>0</v>
          </cell>
        </row>
        <row r="1312">
          <cell r="D1312">
            <v>0</v>
          </cell>
        </row>
        <row r="1313">
          <cell r="D1313">
            <v>0</v>
          </cell>
        </row>
        <row r="1314">
          <cell r="D1314">
            <v>0</v>
          </cell>
        </row>
        <row r="1315">
          <cell r="D1315">
            <v>0</v>
          </cell>
        </row>
        <row r="1316">
          <cell r="D1316">
            <v>0</v>
          </cell>
        </row>
        <row r="1317">
          <cell r="D1317">
            <v>0</v>
          </cell>
        </row>
        <row r="1318">
          <cell r="D1318">
            <v>0</v>
          </cell>
        </row>
        <row r="1319">
          <cell r="D1319">
            <v>0</v>
          </cell>
        </row>
        <row r="1320">
          <cell r="D1320">
            <v>0</v>
          </cell>
        </row>
        <row r="1321">
          <cell r="D1321">
            <v>0</v>
          </cell>
        </row>
        <row r="1322">
          <cell r="D1322">
            <v>0</v>
          </cell>
        </row>
        <row r="1323">
          <cell r="D1323">
            <v>0</v>
          </cell>
        </row>
        <row r="1324">
          <cell r="D1324">
            <v>0</v>
          </cell>
        </row>
        <row r="1325">
          <cell r="D1325">
            <v>0</v>
          </cell>
        </row>
        <row r="1326">
          <cell r="D1326">
            <v>0</v>
          </cell>
        </row>
        <row r="1327">
          <cell r="D1327">
            <v>0</v>
          </cell>
        </row>
        <row r="1328">
          <cell r="D1328">
            <v>0</v>
          </cell>
        </row>
        <row r="1329">
          <cell r="D1329">
            <v>0</v>
          </cell>
        </row>
        <row r="1330">
          <cell r="D1330">
            <v>0</v>
          </cell>
        </row>
        <row r="1331">
          <cell r="D1331">
            <v>0</v>
          </cell>
        </row>
        <row r="1332">
          <cell r="D1332">
            <v>0</v>
          </cell>
        </row>
        <row r="1333">
          <cell r="D1333">
            <v>0</v>
          </cell>
        </row>
        <row r="1334">
          <cell r="D1334">
            <v>0</v>
          </cell>
        </row>
        <row r="1335">
          <cell r="D1335">
            <v>0</v>
          </cell>
        </row>
        <row r="1336">
          <cell r="D1336">
            <v>0</v>
          </cell>
        </row>
        <row r="1337">
          <cell r="D1337">
            <v>0</v>
          </cell>
        </row>
        <row r="1338">
          <cell r="D1338">
            <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A"/>
      <sheetName val="KIB B MASTER"/>
      <sheetName val="KIB B "/>
      <sheetName val="KIB B ( + )"/>
      <sheetName val="KIB C"/>
      <sheetName val="KIB D"/>
      <sheetName val="KIB E "/>
      <sheetName val="KIB F"/>
      <sheetName val="UE"/>
      <sheetName val="Sheet2"/>
      <sheetName val="kopindag"/>
      <sheetName val="PETERNAKAN"/>
      <sheetName val="CIPTA KARYA"/>
      <sheetName val="Sheet3"/>
      <sheetName val="BKD"/>
      <sheetName val="ESDM"/>
      <sheetName val="Pol PP"/>
      <sheetName val="Inuman"/>
      <sheetName val="kuantan hilir"/>
      <sheetName val="Sheet1"/>
    </sheetNames>
    <sheetDataSet>
      <sheetData sheetId="0"/>
      <sheetData sheetId="1"/>
      <sheetData sheetId="2"/>
      <sheetData sheetId="3"/>
      <sheetData sheetId="4"/>
      <sheetData sheetId="5"/>
      <sheetData sheetId="6"/>
      <sheetData sheetId="7"/>
      <sheetData sheetId="8">
        <row r="6">
          <cell r="C6" t="str">
            <v>02.02.01</v>
          </cell>
          <cell r="D6" t="str">
            <v>2.02.01</v>
          </cell>
          <cell r="E6" t="str">
            <v>Alat-Alat Besar Darat</v>
          </cell>
          <cell r="F6">
            <v>10</v>
          </cell>
        </row>
        <row r="7">
          <cell r="C7" t="str">
            <v>02.02.02</v>
          </cell>
          <cell r="D7" t="str">
            <v>2.02.02</v>
          </cell>
          <cell r="E7" t="str">
            <v>Alat-Alat Besar Apung</v>
          </cell>
          <cell r="F7">
            <v>8</v>
          </cell>
        </row>
        <row r="8">
          <cell r="C8" t="str">
            <v>02.02.03</v>
          </cell>
          <cell r="D8" t="str">
            <v>2.02.03</v>
          </cell>
          <cell r="E8" t="str">
            <v>Alat-alat Bantu</v>
          </cell>
          <cell r="F8">
            <v>7</v>
          </cell>
        </row>
        <row r="9">
          <cell r="C9" t="str">
            <v>02.03.01</v>
          </cell>
          <cell r="D9" t="str">
            <v>2.03.01</v>
          </cell>
          <cell r="E9" t="str">
            <v>Alat Angkutan Darat Bermotor</v>
          </cell>
          <cell r="F9">
            <v>7</v>
          </cell>
        </row>
        <row r="10">
          <cell r="C10" t="str">
            <v>02.03.02</v>
          </cell>
          <cell r="D10" t="str">
            <v>2.03.02</v>
          </cell>
          <cell r="E10" t="str">
            <v>Alat Angkutan Berat Tak Bermotor</v>
          </cell>
          <cell r="F10">
            <v>2</v>
          </cell>
        </row>
        <row r="11">
          <cell r="C11" t="str">
            <v>02.03.03</v>
          </cell>
          <cell r="D11" t="str">
            <v>2.03.03</v>
          </cell>
          <cell r="E11" t="str">
            <v>Alat Angkut Apung Bermotor</v>
          </cell>
          <cell r="F11">
            <v>10</v>
          </cell>
        </row>
        <row r="12">
          <cell r="C12" t="str">
            <v>02.03.04</v>
          </cell>
          <cell r="D12" t="str">
            <v>2.03.04</v>
          </cell>
          <cell r="E12" t="str">
            <v>Alat Angkut Apung Tak Bermotor</v>
          </cell>
          <cell r="F12">
            <v>3</v>
          </cell>
        </row>
        <row r="13">
          <cell r="C13" t="str">
            <v>02.03.05</v>
          </cell>
          <cell r="D13" t="str">
            <v>2.03.05</v>
          </cell>
          <cell r="E13" t="str">
            <v>Alat Angkut Bermotor Udara</v>
          </cell>
          <cell r="F13">
            <v>20</v>
          </cell>
        </row>
        <row r="14">
          <cell r="C14" t="str">
            <v>02.04.01</v>
          </cell>
          <cell r="D14" t="str">
            <v>2.04.01</v>
          </cell>
          <cell r="E14" t="str">
            <v>Alat Bengkel Bermesin</v>
          </cell>
          <cell r="F14">
            <v>10</v>
          </cell>
        </row>
        <row r="15">
          <cell r="C15" t="str">
            <v>02.04.02</v>
          </cell>
          <cell r="D15" t="str">
            <v>2.04.02</v>
          </cell>
          <cell r="E15" t="str">
            <v>Alat Bengkel Tak Bermesin</v>
          </cell>
          <cell r="F15">
            <v>5</v>
          </cell>
        </row>
        <row r="16">
          <cell r="C16" t="str">
            <v>02.04.03</v>
          </cell>
          <cell r="D16" t="str">
            <v>2.04.03</v>
          </cell>
          <cell r="E16" t="str">
            <v>Alat Ukur</v>
          </cell>
          <cell r="F16">
            <v>5</v>
          </cell>
        </row>
        <row r="17">
          <cell r="C17" t="str">
            <v>02.05.01</v>
          </cell>
          <cell r="D17" t="str">
            <v>2.05.01</v>
          </cell>
          <cell r="E17" t="str">
            <v>Alat Pengolahan Pertanian</v>
          </cell>
          <cell r="F17">
            <v>4</v>
          </cell>
        </row>
        <row r="18">
          <cell r="C18" t="str">
            <v>02.05.02</v>
          </cell>
          <cell r="D18" t="str">
            <v>2.05.02</v>
          </cell>
          <cell r="E18" t="str">
            <v>Alat Pemeliharaan Tanaman/Alat Penyimpan Pertanian</v>
          </cell>
          <cell r="F18">
            <v>4</v>
          </cell>
        </row>
        <row r="19">
          <cell r="C19" t="str">
            <v>02.06.01</v>
          </cell>
          <cell r="D19" t="str">
            <v>2.06.01</v>
          </cell>
          <cell r="E19" t="str">
            <v>Alat Kantor</v>
          </cell>
          <cell r="F19">
            <v>5</v>
          </cell>
        </row>
        <row r="20">
          <cell r="C20" t="str">
            <v>02.06.02</v>
          </cell>
          <cell r="D20" t="str">
            <v>2.06.02</v>
          </cell>
          <cell r="E20" t="str">
            <v>Alat Rumah Tangga</v>
          </cell>
          <cell r="F20">
            <v>5</v>
          </cell>
        </row>
        <row r="21">
          <cell r="C21" t="str">
            <v>02.06.03</v>
          </cell>
          <cell r="D21" t="str">
            <v>2.06.03</v>
          </cell>
          <cell r="E21" t="str">
            <v>Peralatan Komputer</v>
          </cell>
          <cell r="F21">
            <v>4</v>
          </cell>
        </row>
        <row r="22">
          <cell r="C22" t="str">
            <v>02.06.04</v>
          </cell>
          <cell r="D22" t="str">
            <v>2.06.04</v>
          </cell>
          <cell r="E22" t="str">
            <v>Meja Dan Kursi Kerja/Rapat Pejabat</v>
          </cell>
          <cell r="F22">
            <v>5</v>
          </cell>
        </row>
        <row r="23">
          <cell r="C23" t="str">
            <v>02.07.01</v>
          </cell>
          <cell r="D23" t="str">
            <v>2.07.01</v>
          </cell>
          <cell r="E23" t="str">
            <v>Alat Studio</v>
          </cell>
          <cell r="F23">
            <v>5</v>
          </cell>
        </row>
        <row r="24">
          <cell r="C24" t="str">
            <v>02.07.02</v>
          </cell>
          <cell r="D24" t="str">
            <v>2.07.02</v>
          </cell>
          <cell r="E24" t="str">
            <v>Alat Komunikasi</v>
          </cell>
          <cell r="F24">
            <v>5</v>
          </cell>
        </row>
        <row r="25">
          <cell r="C25" t="str">
            <v>02.07.03</v>
          </cell>
          <cell r="D25" t="str">
            <v>2.07.03</v>
          </cell>
          <cell r="E25" t="str">
            <v>Peralatan Pemancar</v>
          </cell>
          <cell r="F25">
            <v>10</v>
          </cell>
        </row>
        <row r="26">
          <cell r="C26" t="str">
            <v>02.08.01</v>
          </cell>
          <cell r="D26" t="str">
            <v>2.08.01</v>
          </cell>
          <cell r="E26" t="str">
            <v>Alat Kedokteran</v>
          </cell>
          <cell r="F26">
            <v>5</v>
          </cell>
        </row>
        <row r="27">
          <cell r="C27" t="str">
            <v>02.08.02</v>
          </cell>
          <cell r="D27" t="str">
            <v>2.08.02</v>
          </cell>
          <cell r="E27" t="str">
            <v>Alat Kesehatan</v>
          </cell>
          <cell r="F27">
            <v>5</v>
          </cell>
        </row>
        <row r="28">
          <cell r="C28" t="str">
            <v>02.09.01</v>
          </cell>
          <cell r="D28" t="str">
            <v>2.09.01</v>
          </cell>
          <cell r="E28" t="str">
            <v>Unit-Unit Laboratorium</v>
          </cell>
          <cell r="F28">
            <v>8</v>
          </cell>
        </row>
        <row r="29">
          <cell r="C29" t="str">
            <v>02.09.02</v>
          </cell>
          <cell r="D29" t="str">
            <v>2.09.02</v>
          </cell>
          <cell r="E29" t="str">
            <v>Alat Peraga/Praktek Sekolah</v>
          </cell>
          <cell r="F29">
            <v>10</v>
          </cell>
        </row>
        <row r="30">
          <cell r="C30" t="str">
            <v>02.09.03</v>
          </cell>
          <cell r="D30" t="str">
            <v>2.09.03</v>
          </cell>
          <cell r="E30" t="str">
            <v>Unit Alat Laboratorium Kimia Nuklir</v>
          </cell>
          <cell r="F30">
            <v>15</v>
          </cell>
        </row>
        <row r="31">
          <cell r="C31" t="str">
            <v>02.09.04</v>
          </cell>
          <cell r="D31" t="str">
            <v>2.09.04</v>
          </cell>
          <cell r="E31" t="str">
            <v>Alat Laboratorium Fisika Nuklir / Elektronika</v>
          </cell>
          <cell r="F31">
            <v>15</v>
          </cell>
        </row>
        <row r="32">
          <cell r="C32" t="str">
            <v>02.09.05</v>
          </cell>
          <cell r="D32" t="str">
            <v>2.09.05</v>
          </cell>
          <cell r="E32" t="str">
            <v>Alat Proteksi Radiasi / Proteksi Lingkungan</v>
          </cell>
          <cell r="F32">
            <v>10</v>
          </cell>
        </row>
        <row r="33">
          <cell r="C33" t="str">
            <v>02.09.06</v>
          </cell>
          <cell r="D33" t="str">
            <v>2.09.06</v>
          </cell>
          <cell r="E33" t="str">
            <v>Radiation Aplication and Non Destructive Testing Laboratory (BATAM)</v>
          </cell>
          <cell r="F33">
            <v>10</v>
          </cell>
        </row>
        <row r="34">
          <cell r="C34" t="str">
            <v>02.09.07</v>
          </cell>
          <cell r="D34" t="str">
            <v>2.09.07</v>
          </cell>
          <cell r="E34" t="str">
            <v>Alat Laboratorium Lingkungan Hidup</v>
          </cell>
          <cell r="F34">
            <v>7</v>
          </cell>
        </row>
        <row r="35">
          <cell r="C35" t="str">
            <v>02.09.08</v>
          </cell>
          <cell r="D35" t="str">
            <v>2.09.08</v>
          </cell>
          <cell r="E35" t="str">
            <v>Peralatan Laboratorium Hidrodinamika</v>
          </cell>
          <cell r="F35">
            <v>15</v>
          </cell>
        </row>
        <row r="36">
          <cell r="C36" t="str">
            <v>02.10.01</v>
          </cell>
          <cell r="D36" t="str">
            <v>2.10.01</v>
          </cell>
          <cell r="E36" t="str">
            <v>Senjata Api</v>
          </cell>
          <cell r="F36">
            <v>10</v>
          </cell>
        </row>
        <row r="37">
          <cell r="C37" t="str">
            <v>02.10.02</v>
          </cell>
          <cell r="D37" t="str">
            <v>2.10.02</v>
          </cell>
          <cell r="E37" t="str">
            <v>Persenjataan Non Senjata Api</v>
          </cell>
          <cell r="F37">
            <v>3</v>
          </cell>
        </row>
        <row r="38">
          <cell r="C38" t="str">
            <v>02.10.03</v>
          </cell>
          <cell r="D38" t="str">
            <v>2.10.03</v>
          </cell>
          <cell r="E38" t="str">
            <v>Amunisi</v>
          </cell>
        </row>
        <row r="39">
          <cell r="C39" t="str">
            <v>02.10.04</v>
          </cell>
          <cell r="D39" t="str">
            <v>2.10.04</v>
          </cell>
          <cell r="E39" t="str">
            <v>Alat Keamanan dan Perlindungan</v>
          </cell>
          <cell r="F39">
            <v>5</v>
          </cell>
        </row>
        <row r="40">
          <cell r="D40" t="str">
            <v/>
          </cell>
          <cell r="E40" t="str">
            <v>Gedung dan Bangunan</v>
          </cell>
        </row>
        <row r="41">
          <cell r="C41" t="str">
            <v>03.11.01</v>
          </cell>
          <cell r="D41" t="str">
            <v>3.11.01</v>
          </cell>
          <cell r="E41" t="str">
            <v>Bangunan Gedung Tempat Kerja</v>
          </cell>
          <cell r="F41">
            <v>50</v>
          </cell>
        </row>
        <row r="42">
          <cell r="C42" t="str">
            <v>03.11.02</v>
          </cell>
          <cell r="D42" t="str">
            <v>3.11.02</v>
          </cell>
          <cell r="E42" t="str">
            <v>Bangunan Gedung Tempat Tinggal</v>
          </cell>
          <cell r="F42">
            <v>50</v>
          </cell>
        </row>
        <row r="43">
          <cell r="C43" t="str">
            <v>03.11.03</v>
          </cell>
          <cell r="D43" t="str">
            <v>3.11.03</v>
          </cell>
          <cell r="E43" t="str">
            <v>Bangunan Menara</v>
          </cell>
          <cell r="F43">
            <v>40</v>
          </cell>
        </row>
        <row r="44">
          <cell r="C44" t="str">
            <v>03.12.01</v>
          </cell>
          <cell r="D44" t="str">
            <v>3.12.01</v>
          </cell>
          <cell r="E44" t="str">
            <v>Bangunan Bersejarah</v>
          </cell>
          <cell r="F44">
            <v>50</v>
          </cell>
        </row>
        <row r="45">
          <cell r="C45" t="str">
            <v>03.12.05</v>
          </cell>
          <cell r="D45" t="str">
            <v>3.12.05</v>
          </cell>
          <cell r="E45" t="str">
            <v>Tugu Peringatan</v>
          </cell>
          <cell r="F45">
            <v>50</v>
          </cell>
        </row>
        <row r="46">
          <cell r="C46" t="str">
            <v>03.12.03</v>
          </cell>
          <cell r="D46" t="str">
            <v>3.12.03</v>
          </cell>
          <cell r="E46" t="str">
            <v>Candi</v>
          </cell>
          <cell r="F46">
            <v>50</v>
          </cell>
        </row>
        <row r="47">
          <cell r="C47" t="str">
            <v>03.12.04</v>
          </cell>
          <cell r="D47" t="str">
            <v>3.12.04</v>
          </cell>
          <cell r="E47" t="str">
            <v>Monumen/Bangunan Bersejarah</v>
          </cell>
          <cell r="F47">
            <v>50</v>
          </cell>
        </row>
        <row r="48">
          <cell r="C48" t="str">
            <v>03.12.05</v>
          </cell>
          <cell r="D48" t="str">
            <v>3.12.05</v>
          </cell>
          <cell r="E48" t="str">
            <v>Tugu Peringatan Lain</v>
          </cell>
          <cell r="F48">
            <v>50</v>
          </cell>
        </row>
        <row r="49">
          <cell r="C49" t="str">
            <v>03.12.06</v>
          </cell>
          <cell r="D49" t="str">
            <v>3.12.06</v>
          </cell>
          <cell r="E49" t="str">
            <v>Tugu Titik Kontrol/Pasti</v>
          </cell>
          <cell r="F49">
            <v>50</v>
          </cell>
        </row>
        <row r="50">
          <cell r="C50" t="str">
            <v>03.12.07</v>
          </cell>
          <cell r="D50" t="str">
            <v>3.12.07</v>
          </cell>
          <cell r="E50" t="str">
            <v>Rambu-Rambu</v>
          </cell>
          <cell r="F50">
            <v>50</v>
          </cell>
        </row>
        <row r="51">
          <cell r="C51" t="str">
            <v>03.12.08</v>
          </cell>
          <cell r="D51" t="str">
            <v>3.12.08</v>
          </cell>
          <cell r="E51" t="str">
            <v>Rambu-Rambu Lalu Lintas Udara</v>
          </cell>
          <cell r="F51">
            <v>50</v>
          </cell>
        </row>
        <row r="52">
          <cell r="D52" t="str">
            <v/>
          </cell>
          <cell r="E52" t="str">
            <v>Jalan, Irigasi, dan Jaringan</v>
          </cell>
        </row>
        <row r="53">
          <cell r="C53" t="str">
            <v>04.13.01</v>
          </cell>
          <cell r="D53" t="str">
            <v>4.13.01</v>
          </cell>
          <cell r="E53" t="str">
            <v>Jalan</v>
          </cell>
          <cell r="F53">
            <v>10</v>
          </cell>
        </row>
        <row r="54">
          <cell r="C54" t="str">
            <v>04.13.02</v>
          </cell>
          <cell r="D54" t="str">
            <v>4.13.02</v>
          </cell>
          <cell r="E54" t="str">
            <v>Jembatan</v>
          </cell>
          <cell r="F54">
            <v>50</v>
          </cell>
        </row>
        <row r="55">
          <cell r="C55" t="str">
            <v>04.14.01</v>
          </cell>
          <cell r="D55" t="str">
            <v>4.14.01</v>
          </cell>
          <cell r="E55" t="str">
            <v>Bangunan Air Irigasi</v>
          </cell>
          <cell r="F55">
            <v>50</v>
          </cell>
        </row>
        <row r="56">
          <cell r="C56" t="str">
            <v>04.14.02</v>
          </cell>
          <cell r="D56" t="str">
            <v>4.14.02</v>
          </cell>
          <cell r="E56" t="str">
            <v>Bangunan Air Pasang Surut</v>
          </cell>
          <cell r="F56">
            <v>50</v>
          </cell>
        </row>
        <row r="57">
          <cell r="C57" t="str">
            <v>04.14.03</v>
          </cell>
          <cell r="D57" t="str">
            <v>4.14.03</v>
          </cell>
          <cell r="E57" t="str">
            <v>Bangunan Air Rawa</v>
          </cell>
          <cell r="F57">
            <v>25</v>
          </cell>
        </row>
        <row r="58">
          <cell r="C58" t="str">
            <v>04.14.04</v>
          </cell>
          <cell r="D58" t="str">
            <v>4.14.04</v>
          </cell>
          <cell r="E58" t="str">
            <v>Bangunan Pengaman Sungai dan Penanggulangan Bencana Alam</v>
          </cell>
          <cell r="F58">
            <v>10</v>
          </cell>
        </row>
        <row r="59">
          <cell r="C59" t="str">
            <v>04.14.05</v>
          </cell>
          <cell r="D59" t="str">
            <v>4.14.05</v>
          </cell>
          <cell r="E59" t="str">
            <v>Bangunan Pengembangan Sumber Air dan Air Tanah</v>
          </cell>
          <cell r="F59">
            <v>30</v>
          </cell>
        </row>
        <row r="60">
          <cell r="C60" t="str">
            <v>04.14.06</v>
          </cell>
          <cell r="D60" t="str">
            <v>4.14.06</v>
          </cell>
          <cell r="E60" t="str">
            <v>Bangunan Air Bersih/Baku</v>
          </cell>
          <cell r="F60">
            <v>40</v>
          </cell>
        </row>
        <row r="61">
          <cell r="C61" t="str">
            <v>04.14.07</v>
          </cell>
          <cell r="D61" t="str">
            <v>4.14.07</v>
          </cell>
          <cell r="E61" t="str">
            <v>Bangunan Air Kotor</v>
          </cell>
          <cell r="F61">
            <v>40</v>
          </cell>
        </row>
        <row r="62">
          <cell r="C62" t="str">
            <v>04.14.08</v>
          </cell>
          <cell r="D62" t="str">
            <v>4.14.08</v>
          </cell>
          <cell r="E62" t="str">
            <v>Bangunan Air</v>
          </cell>
          <cell r="F62">
            <v>40</v>
          </cell>
        </row>
        <row r="63">
          <cell r="C63" t="str">
            <v>04.15.01</v>
          </cell>
          <cell r="D63" t="str">
            <v>4.15.01</v>
          </cell>
          <cell r="E63" t="str">
            <v>Instalasi Air Minum/Air Bersih</v>
          </cell>
          <cell r="F63">
            <v>30</v>
          </cell>
        </row>
        <row r="64">
          <cell r="C64" t="str">
            <v>04.15.02</v>
          </cell>
          <cell r="D64" t="str">
            <v>4.15.02</v>
          </cell>
          <cell r="E64" t="str">
            <v>Instalasi Air Kotor</v>
          </cell>
          <cell r="F64">
            <v>30</v>
          </cell>
        </row>
        <row r="65">
          <cell r="C65" t="str">
            <v>04.15.03</v>
          </cell>
          <cell r="D65" t="str">
            <v>4.15.03</v>
          </cell>
          <cell r="E65" t="str">
            <v>Instalasi Pengolahan Sampah</v>
          </cell>
          <cell r="F65">
            <v>10</v>
          </cell>
        </row>
        <row r="66">
          <cell r="C66" t="str">
            <v>04.15.04</v>
          </cell>
          <cell r="D66" t="str">
            <v>4.15.04</v>
          </cell>
          <cell r="E66" t="str">
            <v>Instalasi Pengolahan Bahan Bangunan</v>
          </cell>
          <cell r="F66">
            <v>10</v>
          </cell>
        </row>
        <row r="67">
          <cell r="C67" t="str">
            <v>04.15.05</v>
          </cell>
          <cell r="D67" t="str">
            <v>4.15.05</v>
          </cell>
          <cell r="E67" t="str">
            <v>Instalasi Pembangkit Listrik</v>
          </cell>
          <cell r="F67">
            <v>40</v>
          </cell>
        </row>
        <row r="68">
          <cell r="C68" t="str">
            <v>04.15.06</v>
          </cell>
          <cell r="D68" t="str">
            <v>4.15.06</v>
          </cell>
          <cell r="E68" t="str">
            <v>Instalasi Gardu Listrik</v>
          </cell>
          <cell r="F68">
            <v>40</v>
          </cell>
        </row>
        <row r="69">
          <cell r="C69" t="str">
            <v>04.15.07</v>
          </cell>
          <cell r="D69" t="str">
            <v>4.15.07</v>
          </cell>
          <cell r="E69" t="str">
            <v>Instalasi Pertahanan</v>
          </cell>
          <cell r="F69">
            <v>30</v>
          </cell>
        </row>
        <row r="70">
          <cell r="C70" t="str">
            <v>04.15.08</v>
          </cell>
          <cell r="D70" t="str">
            <v>4.15.08</v>
          </cell>
          <cell r="E70" t="str">
            <v>Instalasi Gas</v>
          </cell>
          <cell r="F70">
            <v>30</v>
          </cell>
        </row>
        <row r="71">
          <cell r="C71" t="str">
            <v>04.15.09</v>
          </cell>
          <cell r="D71" t="str">
            <v>4.15.09</v>
          </cell>
          <cell r="E71" t="str">
            <v>Instalasi Pengaman</v>
          </cell>
          <cell r="F71">
            <v>20</v>
          </cell>
        </row>
        <row r="72">
          <cell r="C72" t="str">
            <v>04.16.01</v>
          </cell>
          <cell r="D72" t="str">
            <v>4.16.01</v>
          </cell>
          <cell r="E72" t="str">
            <v>Jaringan Air Minum</v>
          </cell>
          <cell r="F72">
            <v>30</v>
          </cell>
        </row>
        <row r="73">
          <cell r="C73" t="str">
            <v>04.16.02</v>
          </cell>
          <cell r="D73" t="str">
            <v>4.16.02</v>
          </cell>
          <cell r="E73" t="str">
            <v>Jaringan Listrik</v>
          </cell>
          <cell r="F73">
            <v>40</v>
          </cell>
        </row>
        <row r="74">
          <cell r="C74" t="str">
            <v>04.16.03</v>
          </cell>
          <cell r="D74" t="str">
            <v>4.16.03</v>
          </cell>
          <cell r="E74" t="str">
            <v>Jaringan Telepon</v>
          </cell>
          <cell r="F74">
            <v>20</v>
          </cell>
        </row>
        <row r="75">
          <cell r="C75" t="str">
            <v>04.16.04</v>
          </cell>
          <cell r="D75" t="str">
            <v>4.16.04</v>
          </cell>
          <cell r="E75" t="str">
            <v>Jaringan Gas</v>
          </cell>
          <cell r="F75">
            <v>30</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t="str">
            <v/>
          </cell>
        </row>
        <row r="3">
          <cell r="H3" t="str">
            <v/>
          </cell>
        </row>
        <row r="4">
          <cell r="H4" t="str">
            <v/>
          </cell>
        </row>
        <row r="5">
          <cell r="H5" t="str">
            <v/>
          </cell>
        </row>
        <row r="6">
          <cell r="H6" t="str">
            <v/>
          </cell>
        </row>
        <row r="7">
          <cell r="H7" t="str">
            <v/>
          </cell>
        </row>
        <row r="8">
          <cell r="H8" t="str">
            <v/>
          </cell>
        </row>
        <row r="9">
          <cell r="H9" t="str">
            <v/>
          </cell>
        </row>
        <row r="10">
          <cell r="H10" t="str">
            <v/>
          </cell>
        </row>
        <row r="11">
          <cell r="H11" t="str">
            <v/>
          </cell>
        </row>
        <row r="12">
          <cell r="H12" t="str">
            <v/>
          </cell>
        </row>
        <row r="13">
          <cell r="H13" t="str">
            <v/>
          </cell>
        </row>
        <row r="14">
          <cell r="H14" t="str">
            <v/>
          </cell>
        </row>
        <row r="15">
          <cell r="H15" t="str">
            <v/>
          </cell>
        </row>
        <row r="16">
          <cell r="H16" t="str">
            <v/>
          </cell>
        </row>
        <row r="17">
          <cell r="H17" t="str">
            <v/>
          </cell>
        </row>
        <row r="18">
          <cell r="H18" t="str">
            <v/>
          </cell>
        </row>
        <row r="19">
          <cell r="H19" t="str">
            <v/>
          </cell>
        </row>
        <row r="20">
          <cell r="H20" t="str">
            <v/>
          </cell>
        </row>
        <row r="21">
          <cell r="H21" t="str">
            <v/>
          </cell>
        </row>
        <row r="22">
          <cell r="H22" t="str">
            <v/>
          </cell>
        </row>
        <row r="23">
          <cell r="H23" t="str">
            <v/>
          </cell>
        </row>
        <row r="24">
          <cell r="H24" t="str">
            <v/>
          </cell>
        </row>
        <row r="25">
          <cell r="H25" t="str">
            <v/>
          </cell>
        </row>
        <row r="26">
          <cell r="H26" t="str">
            <v/>
          </cell>
        </row>
        <row r="27">
          <cell r="H27" t="str">
            <v/>
          </cell>
        </row>
        <row r="28">
          <cell r="H28" t="str">
            <v/>
          </cell>
        </row>
        <row r="29">
          <cell r="H29" t="str">
            <v/>
          </cell>
        </row>
        <row r="30">
          <cell r="H30" t="str">
            <v/>
          </cell>
        </row>
        <row r="31">
          <cell r="H31" t="str">
            <v/>
          </cell>
        </row>
        <row r="32">
          <cell r="H32" t="str">
            <v/>
          </cell>
        </row>
        <row r="33">
          <cell r="H33" t="str">
            <v/>
          </cell>
        </row>
        <row r="34">
          <cell r="H34" t="str">
            <v/>
          </cell>
        </row>
        <row r="35">
          <cell r="H35" t="str">
            <v/>
          </cell>
        </row>
        <row r="36">
          <cell r="H36" t="str">
            <v/>
          </cell>
        </row>
        <row r="37">
          <cell r="H37" t="str">
            <v/>
          </cell>
        </row>
        <row r="38">
          <cell r="H38" t="str">
            <v/>
          </cell>
        </row>
        <row r="39">
          <cell r="H39" t="str">
            <v/>
          </cell>
        </row>
        <row r="40">
          <cell r="H40" t="str">
            <v/>
          </cell>
        </row>
        <row r="41">
          <cell r="H41" t="str">
            <v/>
          </cell>
        </row>
        <row r="42">
          <cell r="H42" t="str">
            <v/>
          </cell>
        </row>
        <row r="43">
          <cell r="H43" t="str">
            <v/>
          </cell>
        </row>
        <row r="44">
          <cell r="H44" t="str">
            <v/>
          </cell>
        </row>
        <row r="45">
          <cell r="H45" t="str">
            <v/>
          </cell>
        </row>
        <row r="46">
          <cell r="H46" t="str">
            <v/>
          </cell>
        </row>
        <row r="47">
          <cell r="H47" t="str">
            <v/>
          </cell>
        </row>
        <row r="48">
          <cell r="H48" t="str">
            <v/>
          </cell>
        </row>
        <row r="49">
          <cell r="H49" t="str">
            <v/>
          </cell>
        </row>
        <row r="50">
          <cell r="H50" t="str">
            <v/>
          </cell>
        </row>
        <row r="51">
          <cell r="H51" t="str">
            <v/>
          </cell>
        </row>
        <row r="52">
          <cell r="H52" t="str">
            <v/>
          </cell>
        </row>
        <row r="53">
          <cell r="H53" t="str">
            <v/>
          </cell>
        </row>
        <row r="54">
          <cell r="H54" t="str">
            <v/>
          </cell>
        </row>
        <row r="55">
          <cell r="H55" t="str">
            <v/>
          </cell>
        </row>
        <row r="56">
          <cell r="H56" t="str">
            <v/>
          </cell>
        </row>
        <row r="57">
          <cell r="H57" t="str">
            <v/>
          </cell>
        </row>
        <row r="58">
          <cell r="H58" t="str">
            <v/>
          </cell>
        </row>
        <row r="59">
          <cell r="H59" t="str">
            <v/>
          </cell>
        </row>
        <row r="60">
          <cell r="H60" t="str">
            <v/>
          </cell>
        </row>
        <row r="61">
          <cell r="H61" t="str">
            <v/>
          </cell>
        </row>
        <row r="62">
          <cell r="H62" t="str">
            <v/>
          </cell>
        </row>
        <row r="63">
          <cell r="H63" t="str">
            <v/>
          </cell>
        </row>
        <row r="64">
          <cell r="H64" t="str">
            <v/>
          </cell>
        </row>
        <row r="65">
          <cell r="H65" t="str">
            <v/>
          </cell>
        </row>
        <row r="66">
          <cell r="H66" t="str">
            <v/>
          </cell>
        </row>
        <row r="67">
          <cell r="H67" t="str">
            <v/>
          </cell>
        </row>
        <row r="68">
          <cell r="H68" t="str">
            <v/>
          </cell>
        </row>
        <row r="69">
          <cell r="H69" t="str">
            <v/>
          </cell>
        </row>
        <row r="70">
          <cell r="H70" t="str">
            <v/>
          </cell>
        </row>
        <row r="71">
          <cell r="H71" t="str">
            <v/>
          </cell>
        </row>
        <row r="72">
          <cell r="H72" t="str">
            <v/>
          </cell>
        </row>
        <row r="73">
          <cell r="H73" t="str">
            <v/>
          </cell>
        </row>
        <row r="74">
          <cell r="H74" t="str">
            <v/>
          </cell>
        </row>
        <row r="75">
          <cell r="H75" t="str">
            <v/>
          </cell>
        </row>
        <row r="76">
          <cell r="H76"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392">
          <cell r="H1392" t="str">
            <v/>
          </cell>
        </row>
        <row r="1393">
          <cell r="H1393" t="str">
            <v/>
          </cell>
        </row>
        <row r="1394">
          <cell r="H1394" t="str">
            <v/>
          </cell>
        </row>
        <row r="1395">
          <cell r="H1395" t="str">
            <v/>
          </cell>
        </row>
        <row r="1396">
          <cell r="H1396" t="str">
            <v/>
          </cell>
        </row>
        <row r="1397">
          <cell r="H1397" t="str">
            <v/>
          </cell>
        </row>
        <row r="1398">
          <cell r="H1398" t="str">
            <v/>
          </cell>
        </row>
        <row r="1399">
          <cell r="H1399" t="str">
            <v/>
          </cell>
        </row>
        <row r="1400">
          <cell r="H1400" t="str">
            <v/>
          </cell>
        </row>
        <row r="1401">
          <cell r="H1401" t="str">
            <v/>
          </cell>
        </row>
        <row r="1402">
          <cell r="H1402" t="str">
            <v/>
          </cell>
        </row>
        <row r="1403">
          <cell r="H1403" t="str">
            <v/>
          </cell>
        </row>
        <row r="1404">
          <cell r="H1404" t="str">
            <v/>
          </cell>
        </row>
        <row r="1405">
          <cell r="H1405" t="str">
            <v/>
          </cell>
        </row>
        <row r="1406">
          <cell r="H1406" t="str">
            <v/>
          </cell>
        </row>
        <row r="1407">
          <cell r="H1407" t="str">
            <v/>
          </cell>
        </row>
        <row r="1408">
          <cell r="H1408" t="str">
            <v/>
          </cell>
        </row>
        <row r="1409">
          <cell r="H1409" t="str">
            <v/>
          </cell>
        </row>
        <row r="1410">
          <cell r="H1410" t="str">
            <v/>
          </cell>
        </row>
        <row r="1411">
          <cell r="H1411" t="str">
            <v/>
          </cell>
        </row>
        <row r="1412">
          <cell r="H1412" t="str">
            <v/>
          </cell>
        </row>
        <row r="1413">
          <cell r="H1413" t="str">
            <v/>
          </cell>
        </row>
        <row r="1414">
          <cell r="H1414" t="str">
            <v/>
          </cell>
        </row>
        <row r="1415">
          <cell r="H1415" t="str">
            <v/>
          </cell>
        </row>
        <row r="1416">
          <cell r="H1416" t="str">
            <v/>
          </cell>
        </row>
        <row r="1417">
          <cell r="H1417" t="str">
            <v/>
          </cell>
        </row>
        <row r="1418">
          <cell r="H1418" t="str">
            <v/>
          </cell>
        </row>
        <row r="1419">
          <cell r="H1419" t="str">
            <v/>
          </cell>
        </row>
        <row r="1420">
          <cell r="H1420" t="str">
            <v/>
          </cell>
        </row>
        <row r="1421">
          <cell r="H1421" t="str">
            <v/>
          </cell>
        </row>
        <row r="1422">
          <cell r="H1422" t="str">
            <v/>
          </cell>
        </row>
        <row r="1423">
          <cell r="H1423" t="str">
            <v/>
          </cell>
        </row>
        <row r="1424">
          <cell r="H1424" t="str">
            <v/>
          </cell>
        </row>
        <row r="1425">
          <cell r="H1425" t="str">
            <v/>
          </cell>
        </row>
        <row r="1426">
          <cell r="H1426" t="str">
            <v/>
          </cell>
        </row>
        <row r="1427">
          <cell r="H1427" t="str">
            <v/>
          </cell>
        </row>
        <row r="1428">
          <cell r="H1428" t="str">
            <v/>
          </cell>
        </row>
        <row r="1429">
          <cell r="H1429" t="str">
            <v/>
          </cell>
        </row>
        <row r="1430">
          <cell r="H1430" t="str">
            <v/>
          </cell>
        </row>
        <row r="1431">
          <cell r="H1431" t="str">
            <v/>
          </cell>
        </row>
        <row r="1432">
          <cell r="H1432" t="str">
            <v/>
          </cell>
        </row>
        <row r="1433">
          <cell r="H1433" t="str">
            <v/>
          </cell>
        </row>
        <row r="1434">
          <cell r="H1434" t="str">
            <v/>
          </cell>
        </row>
        <row r="1435">
          <cell r="H1435" t="str">
            <v/>
          </cell>
        </row>
        <row r="1436">
          <cell r="H1436" t="str">
            <v/>
          </cell>
        </row>
        <row r="1437">
          <cell r="H1437" t="str">
            <v/>
          </cell>
        </row>
        <row r="1438">
          <cell r="H1438" t="str">
            <v/>
          </cell>
        </row>
        <row r="1439">
          <cell r="H1439" t="str">
            <v/>
          </cell>
        </row>
        <row r="1440">
          <cell r="H1440" t="str">
            <v/>
          </cell>
        </row>
        <row r="1441">
          <cell r="H1441" t="str">
            <v/>
          </cell>
        </row>
        <row r="1442">
          <cell r="H1442" t="str">
            <v/>
          </cell>
        </row>
        <row r="1443">
          <cell r="H1443" t="str">
            <v/>
          </cell>
        </row>
        <row r="1444">
          <cell r="H1444" t="str">
            <v/>
          </cell>
        </row>
        <row r="1445">
          <cell r="H1445" t="str">
            <v/>
          </cell>
        </row>
        <row r="1446">
          <cell r="H1446" t="str">
            <v/>
          </cell>
        </row>
        <row r="1447">
          <cell r="H1447" t="str">
            <v/>
          </cell>
        </row>
        <row r="1448">
          <cell r="H1448" t="str">
            <v/>
          </cell>
        </row>
        <row r="1449">
          <cell r="H1449" t="str">
            <v/>
          </cell>
        </row>
        <row r="1450">
          <cell r="H1450" t="str">
            <v/>
          </cell>
        </row>
        <row r="1451">
          <cell r="H1451" t="str">
            <v/>
          </cell>
        </row>
        <row r="1452">
          <cell r="H1452" t="str">
            <v/>
          </cell>
        </row>
        <row r="1453">
          <cell r="H1453" t="str">
            <v/>
          </cell>
        </row>
        <row r="1454">
          <cell r="H1454" t="str">
            <v/>
          </cell>
        </row>
        <row r="1455">
          <cell r="H1455" t="str">
            <v/>
          </cell>
        </row>
        <row r="1456">
          <cell r="H1456" t="str">
            <v/>
          </cell>
        </row>
        <row r="1457">
          <cell r="H1457" t="str">
            <v/>
          </cell>
        </row>
        <row r="1458">
          <cell r="H1458" t="str">
            <v/>
          </cell>
        </row>
        <row r="1459">
          <cell r="H1459" t="str">
            <v/>
          </cell>
        </row>
        <row r="1460">
          <cell r="H1460" t="str">
            <v/>
          </cell>
        </row>
        <row r="1461">
          <cell r="H1461" t="str">
            <v/>
          </cell>
        </row>
        <row r="1462">
          <cell r="H1462" t="str">
            <v/>
          </cell>
        </row>
        <row r="1463">
          <cell r="H1463" t="str">
            <v/>
          </cell>
        </row>
        <row r="1464">
          <cell r="H1464" t="str">
            <v/>
          </cell>
        </row>
        <row r="1465">
          <cell r="H1465" t="str">
            <v/>
          </cell>
        </row>
        <row r="1466">
          <cell r="H1466" t="str">
            <v/>
          </cell>
        </row>
        <row r="1467">
          <cell r="H1467" t="str">
            <v/>
          </cell>
        </row>
        <row r="1468">
          <cell r="H1468" t="str">
            <v/>
          </cell>
        </row>
        <row r="1469">
          <cell r="H1469" t="str">
            <v/>
          </cell>
        </row>
        <row r="1470">
          <cell r="H1470" t="str">
            <v/>
          </cell>
        </row>
        <row r="1471">
          <cell r="H1471" t="str">
            <v/>
          </cell>
        </row>
        <row r="1472">
          <cell r="H1472" t="str">
            <v/>
          </cell>
        </row>
        <row r="1473">
          <cell r="H1473" t="str">
            <v/>
          </cell>
        </row>
        <row r="1474">
          <cell r="H1474" t="str">
            <v/>
          </cell>
        </row>
        <row r="1475">
          <cell r="H1475" t="str">
            <v/>
          </cell>
        </row>
        <row r="1476">
          <cell r="H1476" t="str">
            <v/>
          </cell>
        </row>
        <row r="1477">
          <cell r="H1477" t="str">
            <v/>
          </cell>
        </row>
        <row r="1478">
          <cell r="H1478" t="str">
            <v/>
          </cell>
        </row>
        <row r="1479">
          <cell r="H1479" t="str">
            <v/>
          </cell>
        </row>
        <row r="1480">
          <cell r="H1480" t="str">
            <v/>
          </cell>
        </row>
        <row r="1481">
          <cell r="H1481" t="str">
            <v/>
          </cell>
        </row>
        <row r="1482">
          <cell r="H1482" t="str">
            <v/>
          </cell>
        </row>
        <row r="1483">
          <cell r="H1483" t="str">
            <v/>
          </cell>
        </row>
        <row r="1484">
          <cell r="H1484" t="str">
            <v/>
          </cell>
        </row>
        <row r="1485">
          <cell r="H1485" t="str">
            <v/>
          </cell>
        </row>
        <row r="1486">
          <cell r="H1486" t="str">
            <v/>
          </cell>
        </row>
        <row r="1487">
          <cell r="H1487" t="str">
            <v/>
          </cell>
        </row>
        <row r="1488">
          <cell r="H1488" t="str">
            <v/>
          </cell>
        </row>
        <row r="1489">
          <cell r="H1489" t="str">
            <v/>
          </cell>
        </row>
        <row r="1490">
          <cell r="H1490" t="str">
            <v/>
          </cell>
        </row>
        <row r="1491">
          <cell r="H1491" t="str">
            <v/>
          </cell>
        </row>
        <row r="1492">
          <cell r="H1492" t="str">
            <v/>
          </cell>
        </row>
        <row r="1493">
          <cell r="H1493"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row r="2470">
          <cell r="H2470" t="str">
            <v/>
          </cell>
        </row>
        <row r="2471">
          <cell r="H2471" t="str">
            <v/>
          </cell>
        </row>
        <row r="2472">
          <cell r="H2472" t="str">
            <v/>
          </cell>
        </row>
        <row r="2473">
          <cell r="H2473" t="str">
            <v/>
          </cell>
        </row>
        <row r="2474">
          <cell r="H2474" t="str">
            <v/>
          </cell>
        </row>
        <row r="2475">
          <cell r="H2475" t="str">
            <v/>
          </cell>
        </row>
        <row r="2476">
          <cell r="H2476" t="str">
            <v/>
          </cell>
        </row>
        <row r="2477">
          <cell r="H2477" t="str">
            <v/>
          </cell>
        </row>
        <row r="2478">
          <cell r="H2478" t="str">
            <v/>
          </cell>
        </row>
        <row r="2479">
          <cell r="H2479" t="str">
            <v/>
          </cell>
        </row>
        <row r="2480">
          <cell r="H2480" t="str">
            <v/>
          </cell>
        </row>
        <row r="2481">
          <cell r="H2481" t="str">
            <v/>
          </cell>
        </row>
        <row r="2482">
          <cell r="H2482" t="str">
            <v/>
          </cell>
        </row>
        <row r="2483">
          <cell r="H2483" t="str">
            <v/>
          </cell>
        </row>
        <row r="2484">
          <cell r="H2484" t="str">
            <v/>
          </cell>
        </row>
        <row r="2485">
          <cell r="H2485" t="str">
            <v/>
          </cell>
        </row>
        <row r="2486">
          <cell r="H2486" t="str">
            <v/>
          </cell>
        </row>
        <row r="2487">
          <cell r="H2487" t="str">
            <v/>
          </cell>
        </row>
        <row r="2488">
          <cell r="H2488" t="str">
            <v/>
          </cell>
        </row>
        <row r="2489">
          <cell r="H2489" t="str">
            <v/>
          </cell>
        </row>
        <row r="2490">
          <cell r="H2490" t="str">
            <v/>
          </cell>
        </row>
        <row r="2491">
          <cell r="H2491" t="str">
            <v/>
          </cell>
        </row>
        <row r="2492">
          <cell r="H2492" t="str">
            <v/>
          </cell>
        </row>
        <row r="2493">
          <cell r="H2493" t="str">
            <v/>
          </cell>
        </row>
        <row r="2494">
          <cell r="H2494" t="str">
            <v/>
          </cell>
        </row>
        <row r="2495">
          <cell r="H2495" t="str">
            <v/>
          </cell>
        </row>
        <row r="2496">
          <cell r="H2496" t="str">
            <v/>
          </cell>
        </row>
        <row r="2497">
          <cell r="H2497" t="str">
            <v/>
          </cell>
        </row>
        <row r="2498">
          <cell r="H2498" t="str">
            <v/>
          </cell>
        </row>
        <row r="2499">
          <cell r="H2499" t="str">
            <v/>
          </cell>
        </row>
        <row r="2500">
          <cell r="H2500" t="str">
            <v/>
          </cell>
        </row>
        <row r="2501">
          <cell r="H2501" t="str">
            <v/>
          </cell>
        </row>
        <row r="2502">
          <cell r="H2502" t="str">
            <v/>
          </cell>
        </row>
        <row r="2503">
          <cell r="H2503" t="str">
            <v/>
          </cell>
        </row>
        <row r="2504">
          <cell r="H2504" t="str">
            <v/>
          </cell>
        </row>
        <row r="2505">
          <cell r="H2505" t="str">
            <v/>
          </cell>
        </row>
        <row r="2506">
          <cell r="H2506" t="str">
            <v/>
          </cell>
        </row>
        <row r="2507">
          <cell r="H2507" t="str">
            <v/>
          </cell>
        </row>
        <row r="2508">
          <cell r="H2508" t="str">
            <v/>
          </cell>
        </row>
        <row r="2509">
          <cell r="H2509" t="str">
            <v/>
          </cell>
        </row>
        <row r="2510">
          <cell r="H2510" t="str">
            <v/>
          </cell>
        </row>
        <row r="2511">
          <cell r="H2511" t="str">
            <v/>
          </cell>
        </row>
        <row r="2512">
          <cell r="H2512" t="str">
            <v/>
          </cell>
        </row>
        <row r="2513">
          <cell r="H2513" t="str">
            <v/>
          </cell>
        </row>
        <row r="2514">
          <cell r="H2514" t="str">
            <v/>
          </cell>
        </row>
        <row r="2515">
          <cell r="H2515" t="str">
            <v/>
          </cell>
        </row>
        <row r="2516">
          <cell r="H2516" t="str">
            <v/>
          </cell>
        </row>
        <row r="2517">
          <cell r="H2517" t="str">
            <v/>
          </cell>
        </row>
        <row r="2518">
          <cell r="H2518" t="str">
            <v/>
          </cell>
        </row>
        <row r="2519">
          <cell r="H2519" t="str">
            <v/>
          </cell>
        </row>
        <row r="2520">
          <cell r="H2520" t="str">
            <v/>
          </cell>
        </row>
        <row r="2521">
          <cell r="H2521" t="str">
            <v/>
          </cell>
        </row>
        <row r="2522">
          <cell r="H2522" t="str">
            <v/>
          </cell>
        </row>
        <row r="2523">
          <cell r="H2523" t="str">
            <v/>
          </cell>
        </row>
        <row r="2524">
          <cell r="H2524" t="str">
            <v/>
          </cell>
        </row>
        <row r="2525">
          <cell r="H2525" t="str">
            <v/>
          </cell>
        </row>
        <row r="2526">
          <cell r="H2526" t="str">
            <v/>
          </cell>
        </row>
        <row r="2527">
          <cell r="H2527" t="str">
            <v/>
          </cell>
        </row>
        <row r="2528">
          <cell r="H2528" t="str">
            <v/>
          </cell>
        </row>
        <row r="2529">
          <cell r="H2529" t="str">
            <v/>
          </cell>
        </row>
        <row r="2530">
          <cell r="H2530" t="str">
            <v/>
          </cell>
        </row>
        <row r="2531">
          <cell r="H2531" t="str">
            <v/>
          </cell>
        </row>
        <row r="2532">
          <cell r="H2532" t="str">
            <v/>
          </cell>
        </row>
        <row r="2533">
          <cell r="H2533" t="str">
            <v/>
          </cell>
        </row>
        <row r="2534">
          <cell r="H2534" t="str">
            <v/>
          </cell>
        </row>
        <row r="2535">
          <cell r="H2535" t="str">
            <v/>
          </cell>
        </row>
        <row r="2536">
          <cell r="H2536" t="str">
            <v/>
          </cell>
        </row>
        <row r="2537">
          <cell r="H2537" t="str">
            <v/>
          </cell>
        </row>
        <row r="2538">
          <cell r="H2538" t="str">
            <v/>
          </cell>
        </row>
        <row r="2539">
          <cell r="H2539" t="str">
            <v/>
          </cell>
        </row>
        <row r="2540">
          <cell r="H2540" t="str">
            <v/>
          </cell>
        </row>
        <row r="2541">
          <cell r="H2541" t="str">
            <v/>
          </cell>
        </row>
        <row r="2542">
          <cell r="H2542" t="str">
            <v/>
          </cell>
        </row>
        <row r="2543">
          <cell r="H2543" t="str">
            <v/>
          </cell>
        </row>
        <row r="2544">
          <cell r="H2544" t="str">
            <v/>
          </cell>
        </row>
        <row r="2545">
          <cell r="H2545" t="str">
            <v/>
          </cell>
        </row>
        <row r="2546">
          <cell r="H2546" t="str">
            <v/>
          </cell>
        </row>
        <row r="2547">
          <cell r="H2547" t="str">
            <v/>
          </cell>
        </row>
        <row r="2548">
          <cell r="H2548" t="str">
            <v/>
          </cell>
        </row>
        <row r="2549">
          <cell r="H2549" t="str">
            <v/>
          </cell>
        </row>
        <row r="2550">
          <cell r="H2550" t="str">
            <v/>
          </cell>
        </row>
        <row r="2551">
          <cell r="H2551" t="str">
            <v/>
          </cell>
        </row>
        <row r="2552">
          <cell r="H2552" t="str">
            <v/>
          </cell>
        </row>
        <row r="2553">
          <cell r="H2553" t="str">
            <v/>
          </cell>
        </row>
        <row r="2554">
          <cell r="H2554" t="str">
            <v/>
          </cell>
        </row>
        <row r="2555">
          <cell r="H2555" t="str">
            <v/>
          </cell>
        </row>
        <row r="2556">
          <cell r="H2556" t="str">
            <v/>
          </cell>
        </row>
        <row r="2557">
          <cell r="H2557" t="str">
            <v/>
          </cell>
        </row>
        <row r="2558">
          <cell r="H2558" t="str">
            <v/>
          </cell>
        </row>
        <row r="2559">
          <cell r="H2559" t="str">
            <v/>
          </cell>
        </row>
        <row r="2560">
          <cell r="H2560" t="str">
            <v/>
          </cell>
        </row>
        <row r="2561">
          <cell r="H2561" t="str">
            <v/>
          </cell>
        </row>
        <row r="2562">
          <cell r="H2562" t="str">
            <v/>
          </cell>
        </row>
        <row r="2563">
          <cell r="H2563" t="str">
            <v/>
          </cell>
        </row>
        <row r="2564">
          <cell r="H2564" t="str">
            <v/>
          </cell>
        </row>
        <row r="2565">
          <cell r="H2565" t="str">
            <v/>
          </cell>
        </row>
        <row r="2566">
          <cell r="H2566" t="str">
            <v/>
          </cell>
        </row>
        <row r="2567">
          <cell r="H2567" t="str">
            <v/>
          </cell>
        </row>
        <row r="2568">
          <cell r="H2568" t="str">
            <v/>
          </cell>
        </row>
        <row r="2569">
          <cell r="H2569" t="str">
            <v/>
          </cell>
        </row>
        <row r="2570">
          <cell r="H2570" t="str">
            <v/>
          </cell>
        </row>
        <row r="2571">
          <cell r="H2571" t="str">
            <v/>
          </cell>
        </row>
        <row r="2572">
          <cell r="H2572" t="str">
            <v/>
          </cell>
        </row>
        <row r="2573">
          <cell r="H2573" t="str">
            <v/>
          </cell>
        </row>
        <row r="2574">
          <cell r="H2574" t="str">
            <v/>
          </cell>
        </row>
        <row r="2575">
          <cell r="H2575" t="str">
            <v/>
          </cell>
        </row>
        <row r="2576">
          <cell r="H2576" t="str">
            <v/>
          </cell>
        </row>
        <row r="2577">
          <cell r="H2577" t="str">
            <v/>
          </cell>
        </row>
        <row r="2578">
          <cell r="H2578" t="str">
            <v/>
          </cell>
        </row>
        <row r="2579">
          <cell r="H2579" t="str">
            <v/>
          </cell>
        </row>
        <row r="2580">
          <cell r="H2580" t="str">
            <v/>
          </cell>
        </row>
        <row r="2581">
          <cell r="H2581" t="str">
            <v/>
          </cell>
        </row>
        <row r="2582">
          <cell r="H2582" t="str">
            <v/>
          </cell>
        </row>
        <row r="2583">
          <cell r="H2583" t="str">
            <v/>
          </cell>
        </row>
        <row r="2584">
          <cell r="H2584" t="str">
            <v/>
          </cell>
        </row>
        <row r="2585">
          <cell r="H2585" t="str">
            <v/>
          </cell>
        </row>
        <row r="2586">
          <cell r="H2586" t="str">
            <v/>
          </cell>
        </row>
        <row r="2587">
          <cell r="H2587" t="str">
            <v/>
          </cell>
        </row>
        <row r="2588">
          <cell r="H2588" t="str">
            <v/>
          </cell>
        </row>
        <row r="2589">
          <cell r="H2589" t="str">
            <v/>
          </cell>
        </row>
        <row r="2590">
          <cell r="H2590" t="str">
            <v/>
          </cell>
        </row>
        <row r="2591">
          <cell r="H2591" t="str">
            <v/>
          </cell>
        </row>
        <row r="2592">
          <cell r="H2592" t="str">
            <v/>
          </cell>
        </row>
        <row r="2593">
          <cell r="H2593" t="str">
            <v/>
          </cell>
        </row>
        <row r="2594">
          <cell r="H2594" t="str">
            <v/>
          </cell>
        </row>
        <row r="2595">
          <cell r="H2595" t="str">
            <v/>
          </cell>
        </row>
        <row r="2596">
          <cell r="H2596" t="str">
            <v/>
          </cell>
        </row>
        <row r="2597">
          <cell r="H2597" t="str">
            <v/>
          </cell>
        </row>
        <row r="2598">
          <cell r="H2598" t="str">
            <v/>
          </cell>
        </row>
        <row r="2599">
          <cell r="H2599" t="str">
            <v/>
          </cell>
        </row>
        <row r="2600">
          <cell r="H2600" t="str">
            <v/>
          </cell>
        </row>
        <row r="2601">
          <cell r="H2601" t="str">
            <v/>
          </cell>
        </row>
        <row r="2602">
          <cell r="H2602" t="str">
            <v/>
          </cell>
        </row>
        <row r="2603">
          <cell r="H2603" t="str">
            <v/>
          </cell>
        </row>
        <row r="2604">
          <cell r="H2604" t="str">
            <v/>
          </cell>
        </row>
        <row r="2605">
          <cell r="H2605" t="str">
            <v/>
          </cell>
        </row>
        <row r="2606">
          <cell r="H2606" t="str">
            <v/>
          </cell>
        </row>
        <row r="2607">
          <cell r="H2607" t="str">
            <v/>
          </cell>
        </row>
        <row r="2608">
          <cell r="H2608" t="str">
            <v/>
          </cell>
        </row>
        <row r="2609">
          <cell r="H2609" t="str">
            <v/>
          </cell>
        </row>
        <row r="2610">
          <cell r="H2610" t="str">
            <v/>
          </cell>
        </row>
        <row r="2611">
          <cell r="H2611" t="str">
            <v/>
          </cell>
        </row>
        <row r="2612">
          <cell r="H2612" t="str">
            <v/>
          </cell>
        </row>
        <row r="2613">
          <cell r="H2613" t="str">
            <v/>
          </cell>
        </row>
        <row r="2614">
          <cell r="H2614" t="str">
            <v/>
          </cell>
        </row>
        <row r="2615">
          <cell r="H2615" t="str">
            <v/>
          </cell>
        </row>
        <row r="2616">
          <cell r="H2616" t="str">
            <v/>
          </cell>
        </row>
        <row r="2617">
          <cell r="H2617" t="str">
            <v/>
          </cell>
        </row>
        <row r="2618">
          <cell r="H2618" t="str">
            <v/>
          </cell>
        </row>
        <row r="2619">
          <cell r="H2619" t="str">
            <v/>
          </cell>
        </row>
        <row r="2620">
          <cell r="H2620" t="str">
            <v/>
          </cell>
        </row>
        <row r="2621">
          <cell r="H2621" t="str">
            <v/>
          </cell>
        </row>
        <row r="2622">
          <cell r="H2622" t="str">
            <v/>
          </cell>
        </row>
        <row r="2623">
          <cell r="H2623" t="str">
            <v/>
          </cell>
        </row>
        <row r="2624">
          <cell r="H2624" t="str">
            <v/>
          </cell>
        </row>
        <row r="2625">
          <cell r="H2625" t="str">
            <v/>
          </cell>
        </row>
        <row r="2626">
          <cell r="H2626" t="str">
            <v/>
          </cell>
        </row>
        <row r="2627">
          <cell r="H2627" t="str">
            <v/>
          </cell>
        </row>
        <row r="2628">
          <cell r="H2628" t="str">
            <v/>
          </cell>
        </row>
        <row r="2629">
          <cell r="H2629" t="str">
            <v/>
          </cell>
        </row>
        <row r="2630">
          <cell r="H2630" t="str">
            <v/>
          </cell>
        </row>
        <row r="2631">
          <cell r="H2631" t="str">
            <v/>
          </cell>
        </row>
        <row r="2632">
          <cell r="H2632" t="str">
            <v/>
          </cell>
        </row>
        <row r="2633">
          <cell r="H2633" t="str">
            <v/>
          </cell>
        </row>
        <row r="2634">
          <cell r="H2634" t="str">
            <v/>
          </cell>
        </row>
        <row r="2635">
          <cell r="H2635" t="str">
            <v/>
          </cell>
        </row>
        <row r="2636">
          <cell r="H2636" t="str">
            <v/>
          </cell>
        </row>
        <row r="2637">
          <cell r="H2637" t="str">
            <v/>
          </cell>
        </row>
        <row r="2638">
          <cell r="H2638" t="str">
            <v/>
          </cell>
        </row>
        <row r="2639">
          <cell r="H2639" t="str">
            <v/>
          </cell>
        </row>
        <row r="2640">
          <cell r="H2640" t="str">
            <v/>
          </cell>
        </row>
        <row r="2641">
          <cell r="H2641" t="str">
            <v/>
          </cell>
        </row>
        <row r="2642">
          <cell r="H2642" t="str">
            <v/>
          </cell>
        </row>
        <row r="2643">
          <cell r="H2643" t="str">
            <v/>
          </cell>
        </row>
        <row r="2644">
          <cell r="H2644" t="str">
            <v/>
          </cell>
        </row>
        <row r="2645">
          <cell r="H2645" t="str">
            <v/>
          </cell>
        </row>
        <row r="2646">
          <cell r="H2646" t="str">
            <v/>
          </cell>
        </row>
        <row r="2647">
          <cell r="H2647" t="str">
            <v/>
          </cell>
        </row>
        <row r="2648">
          <cell r="H2648" t="str">
            <v/>
          </cell>
        </row>
        <row r="2649">
          <cell r="H2649" t="str">
            <v/>
          </cell>
        </row>
        <row r="2650">
          <cell r="H2650" t="str">
            <v/>
          </cell>
        </row>
        <row r="2651">
          <cell r="H2651" t="str">
            <v/>
          </cell>
        </row>
        <row r="2652">
          <cell r="H2652" t="str">
            <v/>
          </cell>
        </row>
        <row r="2653">
          <cell r="H2653" t="str">
            <v/>
          </cell>
        </row>
        <row r="2654">
          <cell r="H2654" t="str">
            <v/>
          </cell>
        </row>
        <row r="2655">
          <cell r="H2655" t="str">
            <v/>
          </cell>
        </row>
        <row r="2656">
          <cell r="H2656" t="str">
            <v/>
          </cell>
        </row>
        <row r="2657">
          <cell r="H2657" t="str">
            <v/>
          </cell>
        </row>
        <row r="2658">
          <cell r="H2658" t="str">
            <v/>
          </cell>
        </row>
        <row r="2659">
          <cell r="H2659" t="str">
            <v/>
          </cell>
        </row>
        <row r="2660">
          <cell r="H2660" t="str">
            <v/>
          </cell>
        </row>
        <row r="2661">
          <cell r="H2661" t="str">
            <v/>
          </cell>
        </row>
        <row r="2662">
          <cell r="H2662" t="str">
            <v/>
          </cell>
        </row>
        <row r="2663">
          <cell r="H2663" t="str">
            <v/>
          </cell>
        </row>
        <row r="2664">
          <cell r="H2664" t="str">
            <v/>
          </cell>
        </row>
        <row r="2665">
          <cell r="H2665" t="str">
            <v/>
          </cell>
        </row>
        <row r="2666">
          <cell r="H2666" t="str">
            <v/>
          </cell>
        </row>
        <row r="2667">
          <cell r="H2667" t="str">
            <v/>
          </cell>
        </row>
        <row r="2668">
          <cell r="H2668" t="str">
            <v/>
          </cell>
        </row>
        <row r="2669">
          <cell r="H2669" t="str">
            <v/>
          </cell>
        </row>
        <row r="2670">
          <cell r="H2670" t="str">
            <v/>
          </cell>
        </row>
        <row r="2671">
          <cell r="H2671" t="str">
            <v/>
          </cell>
        </row>
        <row r="2672">
          <cell r="H2672" t="str">
            <v/>
          </cell>
        </row>
        <row r="2673">
          <cell r="H2673" t="str">
            <v/>
          </cell>
        </row>
        <row r="2674">
          <cell r="H2674" t="str">
            <v/>
          </cell>
        </row>
        <row r="2675">
          <cell r="H2675" t="str">
            <v/>
          </cell>
        </row>
        <row r="2676">
          <cell r="H2676" t="str">
            <v/>
          </cell>
        </row>
        <row r="2677">
          <cell r="H2677" t="str">
            <v/>
          </cell>
        </row>
        <row r="2678">
          <cell r="H2678" t="str">
            <v/>
          </cell>
        </row>
        <row r="2679">
          <cell r="H2679" t="str">
            <v/>
          </cell>
        </row>
        <row r="2680">
          <cell r="H2680" t="str">
            <v/>
          </cell>
        </row>
        <row r="2681">
          <cell r="H2681" t="str">
            <v/>
          </cell>
        </row>
        <row r="2682">
          <cell r="H2682" t="str">
            <v/>
          </cell>
        </row>
        <row r="2683">
          <cell r="H2683" t="str">
            <v/>
          </cell>
        </row>
        <row r="2684">
          <cell r="H2684" t="str">
            <v/>
          </cell>
        </row>
        <row r="2685">
          <cell r="H2685" t="str">
            <v/>
          </cell>
        </row>
        <row r="2686">
          <cell r="H2686" t="str">
            <v/>
          </cell>
        </row>
        <row r="2687">
          <cell r="H2687" t="str">
            <v/>
          </cell>
        </row>
        <row r="2688">
          <cell r="H2688" t="str">
            <v/>
          </cell>
        </row>
        <row r="2689">
          <cell r="H2689" t="str">
            <v/>
          </cell>
        </row>
        <row r="2690">
          <cell r="H2690" t="str">
            <v/>
          </cell>
        </row>
        <row r="2691">
          <cell r="H2691" t="str">
            <v/>
          </cell>
        </row>
        <row r="2692">
          <cell r="H2692" t="str">
            <v/>
          </cell>
        </row>
        <row r="2693">
          <cell r="H2693" t="str">
            <v/>
          </cell>
        </row>
        <row r="2694">
          <cell r="H2694" t="str">
            <v/>
          </cell>
        </row>
        <row r="2695">
          <cell r="H2695" t="str">
            <v/>
          </cell>
        </row>
        <row r="2696">
          <cell r="H2696" t="str">
            <v/>
          </cell>
        </row>
        <row r="2697">
          <cell r="H2697" t="str">
            <v/>
          </cell>
        </row>
        <row r="2698">
          <cell r="H2698" t="str">
            <v/>
          </cell>
        </row>
        <row r="2699">
          <cell r="H2699" t="str">
            <v/>
          </cell>
        </row>
        <row r="2700">
          <cell r="H2700" t="str">
            <v/>
          </cell>
        </row>
        <row r="2701">
          <cell r="H2701" t="str">
            <v/>
          </cell>
        </row>
        <row r="2702">
          <cell r="H2702" t="str">
            <v/>
          </cell>
        </row>
        <row r="2703">
          <cell r="H2703" t="str">
            <v/>
          </cell>
        </row>
        <row r="2704">
          <cell r="H2704" t="str">
            <v/>
          </cell>
        </row>
        <row r="2705">
          <cell r="H2705" t="str">
            <v/>
          </cell>
        </row>
        <row r="2706">
          <cell r="H2706" t="str">
            <v/>
          </cell>
        </row>
        <row r="2707">
          <cell r="H2707" t="str">
            <v/>
          </cell>
        </row>
        <row r="2708">
          <cell r="H2708" t="str">
            <v/>
          </cell>
        </row>
        <row r="2709">
          <cell r="H2709" t="str">
            <v/>
          </cell>
        </row>
        <row r="2710">
          <cell r="H2710" t="str">
            <v/>
          </cell>
        </row>
        <row r="2711">
          <cell r="H2711" t="str">
            <v/>
          </cell>
        </row>
        <row r="2712">
          <cell r="H2712" t="str">
            <v/>
          </cell>
        </row>
        <row r="2713">
          <cell r="H2713" t="str">
            <v/>
          </cell>
        </row>
        <row r="2714">
          <cell r="H2714" t="str">
            <v/>
          </cell>
        </row>
        <row r="2715">
          <cell r="H2715" t="str">
            <v/>
          </cell>
        </row>
        <row r="2716">
          <cell r="H2716" t="str">
            <v/>
          </cell>
        </row>
        <row r="2717">
          <cell r="H2717" t="str">
            <v/>
          </cell>
        </row>
        <row r="2718">
          <cell r="H2718" t="str">
            <v/>
          </cell>
        </row>
        <row r="2719">
          <cell r="H2719" t="str">
            <v/>
          </cell>
        </row>
        <row r="2720">
          <cell r="H2720" t="str">
            <v/>
          </cell>
        </row>
        <row r="2721">
          <cell r="H2721" t="str">
            <v/>
          </cell>
        </row>
        <row r="2722">
          <cell r="H2722" t="str">
            <v/>
          </cell>
        </row>
        <row r="2723">
          <cell r="H2723" t="str">
            <v/>
          </cell>
        </row>
        <row r="2724">
          <cell r="H2724" t="str">
            <v/>
          </cell>
        </row>
        <row r="2725">
          <cell r="H2725" t="str">
            <v/>
          </cell>
        </row>
        <row r="2726">
          <cell r="H2726" t="str">
            <v/>
          </cell>
        </row>
        <row r="2727">
          <cell r="H2727" t="str">
            <v/>
          </cell>
        </row>
        <row r="2728">
          <cell r="H2728" t="str">
            <v/>
          </cell>
        </row>
        <row r="2729">
          <cell r="H2729" t="str">
            <v/>
          </cell>
        </row>
        <row r="2730">
          <cell r="H2730" t="str">
            <v/>
          </cell>
        </row>
        <row r="2731">
          <cell r="H2731" t="str">
            <v/>
          </cell>
        </row>
        <row r="2732">
          <cell r="H2732" t="str">
            <v/>
          </cell>
        </row>
        <row r="2733">
          <cell r="H2733" t="str">
            <v/>
          </cell>
        </row>
        <row r="2734">
          <cell r="H2734" t="str">
            <v/>
          </cell>
        </row>
        <row r="2735">
          <cell r="H2735" t="str">
            <v/>
          </cell>
        </row>
        <row r="2736">
          <cell r="H2736" t="str">
            <v/>
          </cell>
        </row>
        <row r="2737">
          <cell r="H2737" t="str">
            <v/>
          </cell>
        </row>
        <row r="2738">
          <cell r="H2738" t="str">
            <v/>
          </cell>
        </row>
        <row r="2739">
          <cell r="H2739" t="str">
            <v/>
          </cell>
        </row>
        <row r="2740">
          <cell r="H2740" t="str">
            <v/>
          </cell>
        </row>
        <row r="2741">
          <cell r="H2741" t="str">
            <v/>
          </cell>
        </row>
        <row r="2742">
          <cell r="H2742" t="str">
            <v/>
          </cell>
        </row>
        <row r="2743">
          <cell r="H2743" t="str">
            <v/>
          </cell>
        </row>
        <row r="2744">
          <cell r="H2744" t="str">
            <v/>
          </cell>
        </row>
        <row r="2745">
          <cell r="H2745" t="str">
            <v/>
          </cell>
        </row>
        <row r="2746">
          <cell r="H2746" t="str">
            <v/>
          </cell>
        </row>
        <row r="2747">
          <cell r="H2747" t="str">
            <v/>
          </cell>
        </row>
        <row r="2748">
          <cell r="H2748" t="str">
            <v/>
          </cell>
        </row>
        <row r="2749">
          <cell r="H2749" t="str">
            <v/>
          </cell>
        </row>
        <row r="2750">
          <cell r="H2750" t="str">
            <v/>
          </cell>
        </row>
        <row r="2751">
          <cell r="H2751" t="str">
            <v/>
          </cell>
        </row>
        <row r="2752">
          <cell r="H2752" t="str">
            <v/>
          </cell>
        </row>
        <row r="2753">
          <cell r="H2753" t="str">
            <v/>
          </cell>
        </row>
        <row r="2754">
          <cell r="H2754" t="str">
            <v/>
          </cell>
        </row>
        <row r="2755">
          <cell r="H2755" t="str">
            <v/>
          </cell>
        </row>
        <row r="2756">
          <cell r="H2756" t="str">
            <v/>
          </cell>
        </row>
        <row r="2757">
          <cell r="H2757" t="str">
            <v/>
          </cell>
        </row>
        <row r="2758">
          <cell r="H2758" t="str">
            <v/>
          </cell>
        </row>
        <row r="2759">
          <cell r="H2759" t="str">
            <v/>
          </cell>
        </row>
        <row r="2760">
          <cell r="H2760" t="str">
            <v/>
          </cell>
        </row>
        <row r="2761">
          <cell r="H2761" t="str">
            <v/>
          </cell>
        </row>
        <row r="2762">
          <cell r="H2762" t="str">
            <v/>
          </cell>
        </row>
        <row r="2763">
          <cell r="H2763" t="str">
            <v/>
          </cell>
        </row>
        <row r="2764">
          <cell r="H2764" t="str">
            <v/>
          </cell>
        </row>
        <row r="2765">
          <cell r="H2765" t="str">
            <v/>
          </cell>
        </row>
        <row r="2766">
          <cell r="H2766" t="str">
            <v/>
          </cell>
        </row>
        <row r="2767">
          <cell r="H2767" t="str">
            <v/>
          </cell>
        </row>
        <row r="2768">
          <cell r="H2768" t="str">
            <v/>
          </cell>
        </row>
        <row r="2769">
          <cell r="H2769" t="str">
            <v/>
          </cell>
        </row>
        <row r="2770">
          <cell r="H2770" t="str">
            <v/>
          </cell>
        </row>
        <row r="2771">
          <cell r="H2771" t="str">
            <v/>
          </cell>
        </row>
        <row r="2772">
          <cell r="H2772" t="str">
            <v/>
          </cell>
        </row>
        <row r="2773">
          <cell r="H2773" t="str">
            <v/>
          </cell>
        </row>
        <row r="2774">
          <cell r="H2774" t="str">
            <v/>
          </cell>
        </row>
        <row r="2775">
          <cell r="H2775" t="str">
            <v/>
          </cell>
        </row>
        <row r="2776">
          <cell r="H2776" t="str">
            <v/>
          </cell>
        </row>
        <row r="2777">
          <cell r="H2777" t="str">
            <v/>
          </cell>
        </row>
        <row r="2778">
          <cell r="H2778" t="str">
            <v/>
          </cell>
        </row>
        <row r="2779">
          <cell r="H2779" t="str">
            <v/>
          </cell>
        </row>
        <row r="2780">
          <cell r="H2780" t="str">
            <v/>
          </cell>
        </row>
        <row r="2781">
          <cell r="H2781" t="str">
            <v/>
          </cell>
        </row>
        <row r="2782">
          <cell r="H2782" t="str">
            <v/>
          </cell>
        </row>
        <row r="2783">
          <cell r="H2783" t="str">
            <v/>
          </cell>
        </row>
        <row r="2784">
          <cell r="H2784" t="str">
            <v/>
          </cell>
        </row>
        <row r="2785">
          <cell r="H2785" t="str">
            <v/>
          </cell>
        </row>
        <row r="2786">
          <cell r="H2786" t="str">
            <v/>
          </cell>
        </row>
        <row r="2787">
          <cell r="H2787" t="str">
            <v/>
          </cell>
        </row>
        <row r="2788">
          <cell r="H2788" t="str">
            <v/>
          </cell>
        </row>
        <row r="2789">
          <cell r="H2789" t="str">
            <v/>
          </cell>
        </row>
        <row r="2790">
          <cell r="H2790" t="str">
            <v/>
          </cell>
        </row>
        <row r="2791">
          <cell r="H2791" t="str">
            <v/>
          </cell>
        </row>
        <row r="2792">
          <cell r="H2792" t="str">
            <v/>
          </cell>
        </row>
        <row r="2793">
          <cell r="H2793" t="str">
            <v/>
          </cell>
        </row>
        <row r="2794">
          <cell r="H2794" t="str">
            <v/>
          </cell>
        </row>
        <row r="2795">
          <cell r="H2795" t="str">
            <v/>
          </cell>
        </row>
        <row r="2796">
          <cell r="H2796" t="str">
            <v/>
          </cell>
        </row>
        <row r="2797">
          <cell r="H2797" t="str">
            <v/>
          </cell>
        </row>
        <row r="2798">
          <cell r="H2798" t="str">
            <v/>
          </cell>
        </row>
        <row r="2799">
          <cell r="H2799" t="str">
            <v/>
          </cell>
        </row>
        <row r="2800">
          <cell r="H2800" t="str">
            <v/>
          </cell>
        </row>
        <row r="2801">
          <cell r="H2801" t="str">
            <v/>
          </cell>
        </row>
        <row r="2802">
          <cell r="H2802" t="str">
            <v/>
          </cell>
        </row>
        <row r="2803">
          <cell r="H2803" t="str">
            <v/>
          </cell>
        </row>
        <row r="2804">
          <cell r="H2804" t="str">
            <v/>
          </cell>
        </row>
        <row r="2805">
          <cell r="H2805" t="str">
            <v/>
          </cell>
        </row>
        <row r="2806">
          <cell r="H2806" t="str">
            <v/>
          </cell>
        </row>
        <row r="2807">
          <cell r="H2807" t="str">
            <v/>
          </cell>
        </row>
        <row r="2808">
          <cell r="H2808" t="str">
            <v/>
          </cell>
        </row>
        <row r="2809">
          <cell r="H2809" t="str">
            <v/>
          </cell>
        </row>
        <row r="2810">
          <cell r="H2810" t="str">
            <v/>
          </cell>
        </row>
        <row r="2811">
          <cell r="H2811" t="str">
            <v/>
          </cell>
        </row>
        <row r="2812">
          <cell r="H2812" t="str">
            <v/>
          </cell>
        </row>
        <row r="2813">
          <cell r="H2813" t="str">
            <v/>
          </cell>
        </row>
        <row r="2814">
          <cell r="H2814" t="str">
            <v/>
          </cell>
        </row>
        <row r="2815">
          <cell r="H2815" t="str">
            <v/>
          </cell>
        </row>
        <row r="2816">
          <cell r="H2816" t="str">
            <v/>
          </cell>
        </row>
        <row r="2817">
          <cell r="H2817" t="str">
            <v/>
          </cell>
        </row>
        <row r="2818">
          <cell r="H2818" t="str">
            <v/>
          </cell>
        </row>
        <row r="2819">
          <cell r="H2819" t="str">
            <v/>
          </cell>
        </row>
        <row r="2820">
          <cell r="H2820" t="str">
            <v/>
          </cell>
        </row>
        <row r="2821">
          <cell r="H2821" t="str">
            <v/>
          </cell>
        </row>
        <row r="2822">
          <cell r="H2822" t="str">
            <v/>
          </cell>
        </row>
        <row r="2823">
          <cell r="H2823" t="str">
            <v/>
          </cell>
        </row>
        <row r="2824">
          <cell r="H2824" t="str">
            <v/>
          </cell>
        </row>
        <row r="2825">
          <cell r="H2825" t="str">
            <v/>
          </cell>
        </row>
        <row r="2826">
          <cell r="H2826" t="str">
            <v/>
          </cell>
        </row>
        <row r="2827">
          <cell r="H2827" t="str">
            <v/>
          </cell>
        </row>
        <row r="2828">
          <cell r="H2828" t="str">
            <v/>
          </cell>
        </row>
        <row r="2829">
          <cell r="H2829" t="str">
            <v/>
          </cell>
        </row>
        <row r="2830">
          <cell r="H2830" t="str">
            <v/>
          </cell>
        </row>
        <row r="2831">
          <cell r="H2831" t="str">
            <v/>
          </cell>
        </row>
        <row r="2832">
          <cell r="H2832" t="str">
            <v/>
          </cell>
        </row>
        <row r="2833">
          <cell r="H2833" t="str">
            <v/>
          </cell>
        </row>
        <row r="2834">
          <cell r="H2834" t="str">
            <v/>
          </cell>
        </row>
        <row r="2835">
          <cell r="H2835" t="str">
            <v/>
          </cell>
        </row>
        <row r="2836">
          <cell r="H2836" t="str">
            <v/>
          </cell>
        </row>
        <row r="2837">
          <cell r="H2837" t="str">
            <v/>
          </cell>
        </row>
        <row r="2838">
          <cell r="H2838" t="str">
            <v/>
          </cell>
        </row>
        <row r="2839">
          <cell r="H2839" t="str">
            <v/>
          </cell>
        </row>
        <row r="2840">
          <cell r="H2840" t="str">
            <v/>
          </cell>
        </row>
        <row r="2841">
          <cell r="H2841" t="str">
            <v/>
          </cell>
        </row>
        <row r="2842">
          <cell r="H2842" t="str">
            <v/>
          </cell>
        </row>
        <row r="2843">
          <cell r="H2843" t="str">
            <v/>
          </cell>
        </row>
        <row r="2844">
          <cell r="H2844" t="str">
            <v/>
          </cell>
        </row>
        <row r="2845">
          <cell r="H2845" t="str">
            <v/>
          </cell>
        </row>
        <row r="2846">
          <cell r="H2846" t="str">
            <v/>
          </cell>
        </row>
        <row r="2847">
          <cell r="H2847" t="str">
            <v/>
          </cell>
        </row>
        <row r="2848">
          <cell r="H2848" t="str">
            <v/>
          </cell>
        </row>
        <row r="2849">
          <cell r="H2849" t="str">
            <v/>
          </cell>
        </row>
        <row r="2850">
          <cell r="H2850" t="str">
            <v/>
          </cell>
        </row>
        <row r="2851">
          <cell r="H2851" t="str">
            <v/>
          </cell>
        </row>
        <row r="2852">
          <cell r="H2852" t="str">
            <v/>
          </cell>
        </row>
        <row r="2853">
          <cell r="H2853" t="str">
            <v/>
          </cell>
        </row>
        <row r="2854">
          <cell r="H2854" t="str">
            <v/>
          </cell>
        </row>
        <row r="2855">
          <cell r="H2855" t="str">
            <v/>
          </cell>
        </row>
        <row r="2856">
          <cell r="H2856" t="str">
            <v/>
          </cell>
        </row>
        <row r="2857">
          <cell r="H2857" t="str">
            <v/>
          </cell>
        </row>
        <row r="2858">
          <cell r="H2858" t="str">
            <v/>
          </cell>
        </row>
        <row r="2859">
          <cell r="H2859" t="str">
            <v/>
          </cell>
        </row>
        <row r="2860">
          <cell r="H2860" t="str">
            <v/>
          </cell>
        </row>
        <row r="2861">
          <cell r="H2861" t="str">
            <v/>
          </cell>
        </row>
        <row r="2862">
          <cell r="H2862" t="str">
            <v/>
          </cell>
        </row>
        <row r="2863">
          <cell r="H2863" t="str">
            <v/>
          </cell>
        </row>
        <row r="2864">
          <cell r="H2864" t="str">
            <v/>
          </cell>
        </row>
        <row r="2865">
          <cell r="H2865" t="str">
            <v/>
          </cell>
        </row>
        <row r="2866">
          <cell r="H2866" t="str">
            <v/>
          </cell>
        </row>
        <row r="2867">
          <cell r="H2867" t="str">
            <v/>
          </cell>
        </row>
        <row r="2868">
          <cell r="H2868" t="str">
            <v/>
          </cell>
        </row>
        <row r="2869">
          <cell r="H2869" t="str">
            <v/>
          </cell>
        </row>
        <row r="2870">
          <cell r="H2870" t="str">
            <v/>
          </cell>
        </row>
        <row r="2871">
          <cell r="H2871" t="str">
            <v/>
          </cell>
        </row>
        <row r="2872">
          <cell r="H2872" t="str">
            <v/>
          </cell>
        </row>
        <row r="2873">
          <cell r="H2873" t="str">
            <v/>
          </cell>
        </row>
        <row r="2874">
          <cell r="H2874" t="str">
            <v/>
          </cell>
        </row>
        <row r="2875">
          <cell r="H2875" t="str">
            <v/>
          </cell>
        </row>
        <row r="2876">
          <cell r="H2876" t="str">
            <v/>
          </cell>
        </row>
        <row r="2877">
          <cell r="H2877" t="str">
            <v/>
          </cell>
        </row>
        <row r="2878">
          <cell r="H2878" t="str">
            <v/>
          </cell>
        </row>
        <row r="2879">
          <cell r="H2879" t="str">
            <v/>
          </cell>
        </row>
        <row r="2880">
          <cell r="H2880" t="str">
            <v/>
          </cell>
        </row>
        <row r="2881">
          <cell r="H2881" t="str">
            <v/>
          </cell>
        </row>
        <row r="2882">
          <cell r="H2882" t="str">
            <v/>
          </cell>
        </row>
        <row r="2883">
          <cell r="H2883" t="str">
            <v/>
          </cell>
        </row>
        <row r="2884">
          <cell r="H2884" t="str">
            <v/>
          </cell>
        </row>
        <row r="2885">
          <cell r="H2885" t="str">
            <v/>
          </cell>
        </row>
        <row r="2886">
          <cell r="H2886" t="str">
            <v/>
          </cell>
        </row>
        <row r="2887">
          <cell r="H2887" t="str">
            <v/>
          </cell>
        </row>
        <row r="2888">
          <cell r="H2888" t="str">
            <v/>
          </cell>
        </row>
        <row r="2889">
          <cell r="H2889" t="str">
            <v/>
          </cell>
        </row>
        <row r="2890">
          <cell r="H2890" t="str">
            <v/>
          </cell>
        </row>
        <row r="2891">
          <cell r="H2891" t="str">
            <v/>
          </cell>
        </row>
        <row r="2892">
          <cell r="H2892" t="str">
            <v/>
          </cell>
        </row>
        <row r="2893">
          <cell r="H2893" t="str">
            <v/>
          </cell>
        </row>
        <row r="2894">
          <cell r="H2894" t="str">
            <v/>
          </cell>
        </row>
        <row r="2895">
          <cell r="H2895" t="str">
            <v/>
          </cell>
        </row>
        <row r="2896">
          <cell r="H2896" t="str">
            <v/>
          </cell>
        </row>
        <row r="2897">
          <cell r="H2897" t="str">
            <v/>
          </cell>
        </row>
        <row r="2898">
          <cell r="H2898" t="str">
            <v/>
          </cell>
        </row>
        <row r="2899">
          <cell r="H2899" t="str">
            <v/>
          </cell>
        </row>
        <row r="2900">
          <cell r="H2900" t="str">
            <v/>
          </cell>
        </row>
        <row r="2901">
          <cell r="H2901" t="str">
            <v/>
          </cell>
        </row>
        <row r="2902">
          <cell r="H2902" t="str">
            <v/>
          </cell>
        </row>
        <row r="2903">
          <cell r="H2903" t="str">
            <v/>
          </cell>
        </row>
        <row r="2904">
          <cell r="H2904" t="str">
            <v/>
          </cell>
        </row>
        <row r="2905">
          <cell r="H2905" t="str">
            <v/>
          </cell>
        </row>
        <row r="2906">
          <cell r="H2906" t="str">
            <v/>
          </cell>
        </row>
        <row r="2907">
          <cell r="H2907" t="str">
            <v/>
          </cell>
        </row>
        <row r="2908">
          <cell r="H2908" t="str">
            <v/>
          </cell>
        </row>
        <row r="2909">
          <cell r="H2909" t="str">
            <v/>
          </cell>
        </row>
        <row r="2910">
          <cell r="H2910" t="str">
            <v/>
          </cell>
        </row>
        <row r="2911">
          <cell r="H2911" t="str">
            <v/>
          </cell>
        </row>
        <row r="2912">
          <cell r="H2912" t="str">
            <v/>
          </cell>
        </row>
        <row r="2913">
          <cell r="H2913" t="str">
            <v/>
          </cell>
        </row>
        <row r="2914">
          <cell r="H2914" t="str">
            <v/>
          </cell>
        </row>
        <row r="2915">
          <cell r="H2915" t="str">
            <v/>
          </cell>
        </row>
        <row r="2916">
          <cell r="H2916" t="str">
            <v/>
          </cell>
        </row>
        <row r="2917">
          <cell r="H2917" t="str">
            <v/>
          </cell>
        </row>
        <row r="2918">
          <cell r="H2918" t="str">
            <v/>
          </cell>
        </row>
        <row r="2919">
          <cell r="H2919" t="str">
            <v/>
          </cell>
        </row>
        <row r="2920">
          <cell r="H2920" t="str">
            <v/>
          </cell>
        </row>
        <row r="2921">
          <cell r="H2921" t="str">
            <v/>
          </cell>
        </row>
        <row r="2922">
          <cell r="H2922" t="str">
            <v/>
          </cell>
        </row>
        <row r="2923">
          <cell r="H2923" t="str">
            <v/>
          </cell>
        </row>
        <row r="2924">
          <cell r="H2924" t="str">
            <v/>
          </cell>
        </row>
        <row r="2925">
          <cell r="H2925" t="str">
            <v/>
          </cell>
        </row>
        <row r="2926">
          <cell r="H2926" t="str">
            <v/>
          </cell>
        </row>
        <row r="2927">
          <cell r="H2927" t="str">
            <v/>
          </cell>
        </row>
        <row r="2928">
          <cell r="H2928" t="str">
            <v/>
          </cell>
        </row>
        <row r="2929">
          <cell r="H2929" t="str">
            <v/>
          </cell>
        </row>
        <row r="2930">
          <cell r="H2930" t="str">
            <v/>
          </cell>
        </row>
        <row r="2931">
          <cell r="H2931" t="str">
            <v/>
          </cell>
        </row>
        <row r="2932">
          <cell r="H2932" t="str">
            <v/>
          </cell>
        </row>
        <row r="2933">
          <cell r="H2933" t="str">
            <v/>
          </cell>
        </row>
        <row r="2934">
          <cell r="H2934" t="str">
            <v/>
          </cell>
        </row>
        <row r="2935">
          <cell r="H2935" t="str">
            <v/>
          </cell>
        </row>
        <row r="2936">
          <cell r="H2936" t="str">
            <v/>
          </cell>
        </row>
        <row r="2937">
          <cell r="H2937" t="str">
            <v/>
          </cell>
        </row>
        <row r="2938">
          <cell r="H2938" t="str">
            <v/>
          </cell>
        </row>
        <row r="2939">
          <cell r="H2939" t="str">
            <v/>
          </cell>
        </row>
        <row r="2940">
          <cell r="H2940" t="str">
            <v/>
          </cell>
        </row>
        <row r="2941">
          <cell r="H2941" t="str">
            <v/>
          </cell>
        </row>
        <row r="2942">
          <cell r="H2942" t="str">
            <v/>
          </cell>
        </row>
        <row r="2943">
          <cell r="H2943" t="str">
            <v/>
          </cell>
        </row>
        <row r="2944">
          <cell r="H2944" t="str">
            <v/>
          </cell>
        </row>
        <row r="2945">
          <cell r="H2945" t="str">
            <v/>
          </cell>
        </row>
        <row r="2946">
          <cell r="H2946" t="str">
            <v/>
          </cell>
        </row>
        <row r="2947">
          <cell r="H2947" t="str">
            <v/>
          </cell>
        </row>
        <row r="2948">
          <cell r="H2948" t="str">
            <v/>
          </cell>
        </row>
        <row r="2949">
          <cell r="H2949" t="str">
            <v/>
          </cell>
        </row>
        <row r="2950">
          <cell r="H2950" t="str">
            <v/>
          </cell>
        </row>
        <row r="2951">
          <cell r="H2951" t="str">
            <v/>
          </cell>
        </row>
        <row r="2952">
          <cell r="H2952" t="str">
            <v/>
          </cell>
        </row>
        <row r="2953">
          <cell r="H2953" t="str">
            <v/>
          </cell>
        </row>
        <row r="2954">
          <cell r="H2954" t="str">
            <v/>
          </cell>
        </row>
        <row r="2955">
          <cell r="H2955" t="str">
            <v/>
          </cell>
        </row>
        <row r="2956">
          <cell r="H2956" t="str">
            <v/>
          </cell>
        </row>
        <row r="2957">
          <cell r="H2957" t="str">
            <v/>
          </cell>
        </row>
        <row r="2958">
          <cell r="H2958" t="str">
            <v/>
          </cell>
        </row>
        <row r="2959">
          <cell r="H2959" t="str">
            <v/>
          </cell>
        </row>
        <row r="2960">
          <cell r="H2960" t="str">
            <v/>
          </cell>
        </row>
        <row r="2961">
          <cell r="H2961" t="str">
            <v/>
          </cell>
        </row>
        <row r="2962">
          <cell r="H2962" t="str">
            <v/>
          </cell>
        </row>
        <row r="2963">
          <cell r="H2963" t="str">
            <v/>
          </cell>
        </row>
        <row r="2964">
          <cell r="H2964" t="str">
            <v/>
          </cell>
        </row>
        <row r="2965">
          <cell r="H2965" t="str">
            <v/>
          </cell>
        </row>
        <row r="2966">
          <cell r="H2966" t="str">
            <v/>
          </cell>
        </row>
        <row r="2967">
          <cell r="H2967" t="str">
            <v/>
          </cell>
        </row>
        <row r="2968">
          <cell r="H2968" t="str">
            <v/>
          </cell>
        </row>
        <row r="2969">
          <cell r="H2969" t="str">
            <v/>
          </cell>
        </row>
        <row r="2970">
          <cell r="H2970" t="str">
            <v/>
          </cell>
        </row>
        <row r="2971">
          <cell r="H2971" t="str">
            <v/>
          </cell>
        </row>
        <row r="2972">
          <cell r="H2972" t="str">
            <v/>
          </cell>
        </row>
        <row r="2973">
          <cell r="H2973" t="str">
            <v/>
          </cell>
        </row>
        <row r="2974">
          <cell r="H2974" t="str">
            <v/>
          </cell>
        </row>
        <row r="2975">
          <cell r="H2975" t="str">
            <v/>
          </cell>
        </row>
        <row r="2976">
          <cell r="H2976" t="str">
            <v/>
          </cell>
        </row>
        <row r="2977">
          <cell r="H2977" t="str">
            <v/>
          </cell>
        </row>
        <row r="2978">
          <cell r="H2978" t="str">
            <v/>
          </cell>
        </row>
        <row r="2979">
          <cell r="H2979" t="str">
            <v/>
          </cell>
        </row>
        <row r="2980">
          <cell r="H2980" t="str">
            <v/>
          </cell>
        </row>
        <row r="2981">
          <cell r="H2981" t="str">
            <v/>
          </cell>
        </row>
        <row r="2982">
          <cell r="H2982" t="str">
            <v/>
          </cell>
        </row>
        <row r="2983">
          <cell r="H2983" t="str">
            <v/>
          </cell>
        </row>
        <row r="2984">
          <cell r="H2984" t="str">
            <v/>
          </cell>
        </row>
        <row r="2985">
          <cell r="H2985" t="str">
            <v/>
          </cell>
        </row>
        <row r="2986">
          <cell r="H2986" t="str">
            <v/>
          </cell>
        </row>
        <row r="2987">
          <cell r="H2987" t="str">
            <v/>
          </cell>
        </row>
        <row r="2988">
          <cell r="H2988" t="str">
            <v/>
          </cell>
        </row>
        <row r="2989">
          <cell r="H2989" t="str">
            <v/>
          </cell>
        </row>
        <row r="2990">
          <cell r="H2990" t="str">
            <v/>
          </cell>
        </row>
        <row r="2991">
          <cell r="H2991" t="str">
            <v/>
          </cell>
        </row>
        <row r="2992">
          <cell r="H2992" t="str">
            <v/>
          </cell>
        </row>
        <row r="2993">
          <cell r="H2993" t="str">
            <v/>
          </cell>
        </row>
        <row r="2994">
          <cell r="H2994" t="str">
            <v/>
          </cell>
        </row>
        <row r="2995">
          <cell r="H2995" t="str">
            <v/>
          </cell>
        </row>
        <row r="2996">
          <cell r="H2996" t="str">
            <v/>
          </cell>
        </row>
        <row r="2997">
          <cell r="H2997" t="str">
            <v/>
          </cell>
        </row>
        <row r="2998">
          <cell r="H2998" t="str">
            <v/>
          </cell>
        </row>
        <row r="2999">
          <cell r="H2999" t="str">
            <v/>
          </cell>
        </row>
        <row r="3000">
          <cell r="H3000" t="str">
            <v/>
          </cell>
        </row>
        <row r="3001">
          <cell r="H3001" t="str">
            <v/>
          </cell>
        </row>
        <row r="3002">
          <cell r="H3002" t="str">
            <v/>
          </cell>
        </row>
        <row r="3003">
          <cell r="H3003" t="str">
            <v/>
          </cell>
        </row>
        <row r="3004">
          <cell r="H3004" t="str">
            <v/>
          </cell>
        </row>
        <row r="3005">
          <cell r="H3005" t="str">
            <v/>
          </cell>
        </row>
        <row r="3006">
          <cell r="H3006" t="str">
            <v/>
          </cell>
        </row>
        <row r="3007">
          <cell r="H3007" t="str">
            <v/>
          </cell>
        </row>
        <row r="3008">
          <cell r="H3008" t="str">
            <v/>
          </cell>
        </row>
        <row r="3009">
          <cell r="H3009" t="str">
            <v/>
          </cell>
        </row>
        <row r="3010">
          <cell r="H3010" t="str">
            <v/>
          </cell>
        </row>
        <row r="3011">
          <cell r="H3011" t="str">
            <v/>
          </cell>
        </row>
        <row r="3012">
          <cell r="H3012" t="str">
            <v/>
          </cell>
        </row>
        <row r="3013">
          <cell r="H3013" t="str">
            <v/>
          </cell>
        </row>
        <row r="3014">
          <cell r="H3014" t="str">
            <v/>
          </cell>
        </row>
        <row r="3015">
          <cell r="H3015" t="str">
            <v/>
          </cell>
        </row>
        <row r="3016">
          <cell r="H3016" t="str">
            <v/>
          </cell>
        </row>
        <row r="3017">
          <cell r="H3017" t="str">
            <v/>
          </cell>
        </row>
        <row r="3018">
          <cell r="H3018" t="str">
            <v/>
          </cell>
        </row>
        <row r="3019">
          <cell r="H3019" t="str">
            <v/>
          </cell>
        </row>
        <row r="3020">
          <cell r="H3020" t="str">
            <v/>
          </cell>
        </row>
        <row r="3021">
          <cell r="H3021" t="str">
            <v/>
          </cell>
        </row>
        <row r="3022">
          <cell r="H3022" t="str">
            <v/>
          </cell>
        </row>
        <row r="3023">
          <cell r="H3023" t="str">
            <v/>
          </cell>
        </row>
        <row r="3024">
          <cell r="H3024" t="str">
            <v/>
          </cell>
        </row>
        <row r="3025">
          <cell r="H3025" t="str">
            <v/>
          </cell>
        </row>
        <row r="3026">
          <cell r="H3026" t="str">
            <v/>
          </cell>
        </row>
        <row r="3027">
          <cell r="H3027" t="str">
            <v/>
          </cell>
        </row>
        <row r="3028">
          <cell r="H3028" t="str">
            <v/>
          </cell>
        </row>
        <row r="3029">
          <cell r="H3029" t="str">
            <v/>
          </cell>
        </row>
        <row r="3030">
          <cell r="H3030" t="str">
            <v/>
          </cell>
        </row>
        <row r="3031">
          <cell r="H3031" t="str">
            <v/>
          </cell>
        </row>
        <row r="3032">
          <cell r="H3032" t="str">
            <v/>
          </cell>
        </row>
        <row r="3033">
          <cell r="H3033" t="str">
            <v/>
          </cell>
        </row>
        <row r="3034">
          <cell r="H3034" t="str">
            <v/>
          </cell>
        </row>
        <row r="3035">
          <cell r="H3035" t="str">
            <v/>
          </cell>
        </row>
        <row r="3036">
          <cell r="H3036" t="str">
            <v/>
          </cell>
        </row>
        <row r="3037">
          <cell r="H3037" t="str">
            <v/>
          </cell>
        </row>
        <row r="3038">
          <cell r="H3038" t="str">
            <v/>
          </cell>
        </row>
        <row r="3039">
          <cell r="H3039" t="str">
            <v/>
          </cell>
        </row>
        <row r="3040">
          <cell r="H3040" t="str">
            <v/>
          </cell>
        </row>
        <row r="3041">
          <cell r="H3041" t="str">
            <v/>
          </cell>
        </row>
        <row r="3042">
          <cell r="H3042" t="str">
            <v/>
          </cell>
        </row>
        <row r="3043">
          <cell r="H3043" t="str">
            <v/>
          </cell>
        </row>
        <row r="3044">
          <cell r="H3044" t="str">
            <v/>
          </cell>
        </row>
        <row r="3045">
          <cell r="H3045" t="str">
            <v/>
          </cell>
        </row>
        <row r="3046">
          <cell r="H3046" t="str">
            <v/>
          </cell>
        </row>
        <row r="3047">
          <cell r="H3047" t="str">
            <v/>
          </cell>
        </row>
        <row r="3048">
          <cell r="H3048" t="str">
            <v/>
          </cell>
        </row>
        <row r="3049">
          <cell r="H3049" t="str">
            <v/>
          </cell>
        </row>
        <row r="3050">
          <cell r="H3050" t="str">
            <v/>
          </cell>
        </row>
        <row r="3051">
          <cell r="H3051" t="str">
            <v/>
          </cell>
        </row>
        <row r="3052">
          <cell r="H3052" t="str">
            <v/>
          </cell>
        </row>
        <row r="3053">
          <cell r="H3053" t="str">
            <v/>
          </cell>
        </row>
        <row r="3054">
          <cell r="H3054" t="str">
            <v/>
          </cell>
        </row>
        <row r="3055">
          <cell r="H3055" t="str">
            <v/>
          </cell>
        </row>
        <row r="3056">
          <cell r="H3056" t="str">
            <v/>
          </cell>
        </row>
        <row r="3057">
          <cell r="H3057" t="str">
            <v/>
          </cell>
        </row>
        <row r="3058">
          <cell r="H3058" t="str">
            <v/>
          </cell>
        </row>
        <row r="3059">
          <cell r="H3059" t="str">
            <v/>
          </cell>
        </row>
        <row r="3060">
          <cell r="H3060" t="str">
            <v/>
          </cell>
        </row>
        <row r="3061">
          <cell r="H3061" t="str">
            <v/>
          </cell>
        </row>
        <row r="3062">
          <cell r="H3062" t="str">
            <v/>
          </cell>
        </row>
        <row r="3063">
          <cell r="H3063" t="str">
            <v/>
          </cell>
        </row>
        <row r="3064">
          <cell r="H3064" t="str">
            <v/>
          </cell>
        </row>
        <row r="3065">
          <cell r="H3065" t="str">
            <v/>
          </cell>
        </row>
        <row r="3066">
          <cell r="H3066" t="str">
            <v/>
          </cell>
        </row>
        <row r="3067">
          <cell r="H3067" t="str">
            <v/>
          </cell>
        </row>
        <row r="3068">
          <cell r="H3068" t="str">
            <v/>
          </cell>
        </row>
        <row r="3069">
          <cell r="H3069" t="str">
            <v/>
          </cell>
        </row>
        <row r="3070">
          <cell r="H3070" t="str">
            <v/>
          </cell>
        </row>
        <row r="3071">
          <cell r="H3071" t="str">
            <v/>
          </cell>
        </row>
        <row r="3072">
          <cell r="H3072" t="str">
            <v/>
          </cell>
        </row>
        <row r="3073">
          <cell r="H3073" t="str">
            <v/>
          </cell>
        </row>
        <row r="3074">
          <cell r="H3074" t="str">
            <v/>
          </cell>
        </row>
        <row r="3075">
          <cell r="H3075" t="str">
            <v/>
          </cell>
        </row>
        <row r="3076">
          <cell r="H3076" t="str">
            <v/>
          </cell>
        </row>
        <row r="3077">
          <cell r="H3077" t="str">
            <v/>
          </cell>
        </row>
        <row r="3078">
          <cell r="H3078" t="str">
            <v/>
          </cell>
        </row>
        <row r="3079">
          <cell r="H3079" t="str">
            <v/>
          </cell>
        </row>
        <row r="3080">
          <cell r="H3080" t="str">
            <v/>
          </cell>
        </row>
        <row r="3081">
          <cell r="H3081" t="str">
            <v/>
          </cell>
        </row>
        <row r="3082">
          <cell r="H3082" t="str">
            <v/>
          </cell>
        </row>
        <row r="3083">
          <cell r="H3083" t="str">
            <v/>
          </cell>
        </row>
        <row r="3084">
          <cell r="H3084" t="str">
            <v/>
          </cell>
        </row>
        <row r="3085">
          <cell r="H3085" t="str">
            <v/>
          </cell>
        </row>
        <row r="3086">
          <cell r="H3086" t="str">
            <v/>
          </cell>
        </row>
        <row r="3087">
          <cell r="H3087" t="str">
            <v/>
          </cell>
        </row>
        <row r="3088">
          <cell r="H3088" t="str">
            <v/>
          </cell>
        </row>
        <row r="3089">
          <cell r="H3089" t="str">
            <v/>
          </cell>
        </row>
        <row r="3090">
          <cell r="H3090" t="str">
            <v/>
          </cell>
        </row>
        <row r="3091">
          <cell r="H3091" t="str">
            <v/>
          </cell>
        </row>
        <row r="3092">
          <cell r="H3092" t="str">
            <v/>
          </cell>
        </row>
        <row r="3093">
          <cell r="H3093" t="str">
            <v/>
          </cell>
        </row>
        <row r="3094">
          <cell r="H3094" t="str">
            <v/>
          </cell>
        </row>
        <row r="3095">
          <cell r="H3095" t="str">
            <v/>
          </cell>
        </row>
        <row r="3096">
          <cell r="H3096" t="str">
            <v/>
          </cell>
        </row>
        <row r="3097">
          <cell r="H3097" t="str">
            <v/>
          </cell>
        </row>
        <row r="3098">
          <cell r="H3098" t="str">
            <v/>
          </cell>
        </row>
        <row r="3099">
          <cell r="H3099" t="str">
            <v/>
          </cell>
        </row>
        <row r="3100">
          <cell r="H3100" t="str">
            <v/>
          </cell>
        </row>
        <row r="3101">
          <cell r="H3101" t="str">
            <v/>
          </cell>
        </row>
        <row r="3102">
          <cell r="H3102" t="str">
            <v/>
          </cell>
        </row>
        <row r="3103">
          <cell r="H3103" t="str">
            <v/>
          </cell>
        </row>
        <row r="3104">
          <cell r="H3104" t="str">
            <v/>
          </cell>
        </row>
        <row r="3105">
          <cell r="H3105" t="str">
            <v/>
          </cell>
        </row>
        <row r="3106">
          <cell r="H3106" t="str">
            <v/>
          </cell>
        </row>
        <row r="3107">
          <cell r="H3107" t="str">
            <v/>
          </cell>
        </row>
        <row r="3108">
          <cell r="H3108" t="str">
            <v/>
          </cell>
        </row>
        <row r="3109">
          <cell r="H3109" t="str">
            <v/>
          </cell>
        </row>
        <row r="3110">
          <cell r="H3110" t="str">
            <v/>
          </cell>
        </row>
        <row r="3111">
          <cell r="H3111" t="str">
            <v/>
          </cell>
        </row>
        <row r="3112">
          <cell r="H3112" t="str">
            <v/>
          </cell>
        </row>
        <row r="3113">
          <cell r="H3113" t="str">
            <v/>
          </cell>
        </row>
        <row r="3114">
          <cell r="H3114" t="str">
            <v/>
          </cell>
        </row>
        <row r="3115">
          <cell r="H3115" t="str">
            <v/>
          </cell>
        </row>
        <row r="3116">
          <cell r="H3116" t="str">
            <v/>
          </cell>
        </row>
        <row r="3117">
          <cell r="H3117" t="str">
            <v/>
          </cell>
        </row>
        <row r="3118">
          <cell r="H3118" t="str">
            <v/>
          </cell>
        </row>
        <row r="3119">
          <cell r="H3119" t="str">
            <v/>
          </cell>
        </row>
        <row r="3120">
          <cell r="H3120" t="str">
            <v/>
          </cell>
        </row>
        <row r="3121">
          <cell r="H3121" t="str">
            <v/>
          </cell>
        </row>
        <row r="3122">
          <cell r="H3122" t="str">
            <v/>
          </cell>
        </row>
        <row r="3123">
          <cell r="H3123" t="str">
            <v/>
          </cell>
        </row>
        <row r="3124">
          <cell r="H3124" t="str">
            <v/>
          </cell>
        </row>
        <row r="3125">
          <cell r="H3125" t="str">
            <v/>
          </cell>
        </row>
        <row r="3126">
          <cell r="H3126" t="str">
            <v/>
          </cell>
        </row>
        <row r="3127">
          <cell r="H3127" t="str">
            <v/>
          </cell>
        </row>
        <row r="3128">
          <cell r="H3128" t="str">
            <v/>
          </cell>
        </row>
        <row r="3129">
          <cell r="H3129" t="str">
            <v/>
          </cell>
        </row>
        <row r="3130">
          <cell r="H3130" t="str">
            <v/>
          </cell>
        </row>
        <row r="3131">
          <cell r="H3131" t="str">
            <v/>
          </cell>
        </row>
        <row r="3132">
          <cell r="H3132" t="str">
            <v/>
          </cell>
        </row>
        <row r="3133">
          <cell r="H3133" t="str">
            <v/>
          </cell>
        </row>
        <row r="3134">
          <cell r="H3134" t="str">
            <v/>
          </cell>
        </row>
        <row r="3135">
          <cell r="H3135" t="str">
            <v/>
          </cell>
        </row>
        <row r="3136">
          <cell r="H3136" t="str">
            <v/>
          </cell>
        </row>
        <row r="3137">
          <cell r="H3137" t="str">
            <v/>
          </cell>
        </row>
        <row r="3138">
          <cell r="H3138" t="str">
            <v/>
          </cell>
        </row>
        <row r="3139">
          <cell r="H3139" t="str">
            <v/>
          </cell>
        </row>
        <row r="3140">
          <cell r="H3140" t="str">
            <v/>
          </cell>
        </row>
        <row r="3141">
          <cell r="H3141" t="str">
            <v/>
          </cell>
        </row>
        <row r="3142">
          <cell r="H3142" t="str">
            <v/>
          </cell>
        </row>
        <row r="3143">
          <cell r="H3143" t="str">
            <v/>
          </cell>
        </row>
        <row r="3144">
          <cell r="H3144" t="str">
            <v/>
          </cell>
        </row>
        <row r="3145">
          <cell r="H3145" t="str">
            <v/>
          </cell>
        </row>
        <row r="3146">
          <cell r="H3146" t="str">
            <v/>
          </cell>
        </row>
        <row r="3147">
          <cell r="H3147" t="str">
            <v/>
          </cell>
        </row>
        <row r="3148">
          <cell r="H3148" t="str">
            <v/>
          </cell>
        </row>
        <row r="3149">
          <cell r="H3149" t="str">
            <v/>
          </cell>
        </row>
        <row r="3150">
          <cell r="H3150" t="str">
            <v/>
          </cell>
        </row>
        <row r="3151">
          <cell r="H3151" t="str">
            <v/>
          </cell>
        </row>
        <row r="3152">
          <cell r="H3152" t="str">
            <v/>
          </cell>
        </row>
        <row r="3153">
          <cell r="H3153" t="str">
            <v/>
          </cell>
        </row>
        <row r="3154">
          <cell r="H3154" t="str">
            <v/>
          </cell>
        </row>
        <row r="3155">
          <cell r="H3155" t="str">
            <v/>
          </cell>
        </row>
        <row r="3156">
          <cell r="H3156" t="str">
            <v/>
          </cell>
        </row>
        <row r="3157">
          <cell r="H3157" t="str">
            <v/>
          </cell>
        </row>
        <row r="3158">
          <cell r="H3158" t="str">
            <v/>
          </cell>
        </row>
        <row r="3159">
          <cell r="H3159" t="str">
            <v/>
          </cell>
        </row>
        <row r="3160">
          <cell r="H3160" t="str">
            <v/>
          </cell>
        </row>
        <row r="3161">
          <cell r="H3161" t="str">
            <v/>
          </cell>
        </row>
        <row r="3162">
          <cell r="H3162" t="str">
            <v/>
          </cell>
        </row>
        <row r="3163">
          <cell r="H3163" t="str">
            <v/>
          </cell>
        </row>
        <row r="3164">
          <cell r="H3164" t="str">
            <v/>
          </cell>
        </row>
        <row r="3165">
          <cell r="H3165" t="str">
            <v/>
          </cell>
        </row>
        <row r="3166">
          <cell r="H3166" t="str">
            <v/>
          </cell>
        </row>
        <row r="3167">
          <cell r="H3167" t="str">
            <v/>
          </cell>
        </row>
        <row r="3168">
          <cell r="H3168" t="str">
            <v/>
          </cell>
        </row>
        <row r="3169">
          <cell r="H3169" t="str">
            <v/>
          </cell>
        </row>
        <row r="3170">
          <cell r="H3170" t="str">
            <v/>
          </cell>
        </row>
        <row r="3171">
          <cell r="H3171" t="str">
            <v/>
          </cell>
        </row>
        <row r="3172">
          <cell r="H3172" t="str">
            <v/>
          </cell>
        </row>
        <row r="3173">
          <cell r="H3173" t="str">
            <v/>
          </cell>
        </row>
        <row r="3174">
          <cell r="H3174" t="str">
            <v/>
          </cell>
        </row>
        <row r="3175">
          <cell r="H3175" t="str">
            <v/>
          </cell>
        </row>
        <row r="3176">
          <cell r="H3176" t="str">
            <v/>
          </cell>
        </row>
        <row r="3177">
          <cell r="H3177" t="str">
            <v/>
          </cell>
        </row>
        <row r="3178">
          <cell r="H3178" t="str">
            <v/>
          </cell>
        </row>
        <row r="3179">
          <cell r="H3179" t="str">
            <v/>
          </cell>
        </row>
        <row r="3180">
          <cell r="H3180" t="str">
            <v/>
          </cell>
        </row>
        <row r="3181">
          <cell r="H3181" t="str">
            <v/>
          </cell>
        </row>
        <row r="3182">
          <cell r="H3182" t="str">
            <v/>
          </cell>
        </row>
        <row r="3183">
          <cell r="H3183" t="str">
            <v/>
          </cell>
        </row>
        <row r="3184">
          <cell r="H3184" t="str">
            <v/>
          </cell>
        </row>
        <row r="3185">
          <cell r="H3185" t="str">
            <v/>
          </cell>
        </row>
        <row r="3186">
          <cell r="H3186" t="str">
            <v/>
          </cell>
        </row>
        <row r="3187">
          <cell r="H3187" t="str">
            <v/>
          </cell>
        </row>
        <row r="3188">
          <cell r="H3188" t="str">
            <v/>
          </cell>
        </row>
        <row r="3189">
          <cell r="H3189" t="str">
            <v/>
          </cell>
        </row>
        <row r="3190">
          <cell r="H3190" t="str">
            <v/>
          </cell>
        </row>
        <row r="3191">
          <cell r="H3191" t="str">
            <v/>
          </cell>
        </row>
        <row r="3192">
          <cell r="H3192" t="str">
            <v/>
          </cell>
        </row>
        <row r="3193">
          <cell r="H3193" t="str">
            <v/>
          </cell>
        </row>
        <row r="3194">
          <cell r="H3194" t="str">
            <v/>
          </cell>
        </row>
        <row r="3195">
          <cell r="H3195" t="str">
            <v/>
          </cell>
        </row>
        <row r="3196">
          <cell r="H3196" t="str">
            <v/>
          </cell>
        </row>
        <row r="3197">
          <cell r="H3197" t="str">
            <v/>
          </cell>
        </row>
        <row r="3198">
          <cell r="H3198" t="str">
            <v/>
          </cell>
        </row>
        <row r="3199">
          <cell r="H3199" t="str">
            <v/>
          </cell>
        </row>
        <row r="3200">
          <cell r="H3200" t="str">
            <v/>
          </cell>
        </row>
        <row r="3201">
          <cell r="H3201" t="str">
            <v/>
          </cell>
        </row>
        <row r="3202">
          <cell r="H3202" t="str">
            <v/>
          </cell>
        </row>
        <row r="3203">
          <cell r="H3203" t="str">
            <v/>
          </cell>
        </row>
        <row r="3204">
          <cell r="H3204" t="str">
            <v/>
          </cell>
        </row>
        <row r="3205">
          <cell r="H3205" t="str">
            <v/>
          </cell>
        </row>
        <row r="3206">
          <cell r="H3206" t="str">
            <v/>
          </cell>
        </row>
        <row r="3207">
          <cell r="H3207" t="str">
            <v/>
          </cell>
        </row>
        <row r="3208">
          <cell r="H3208" t="str">
            <v/>
          </cell>
        </row>
        <row r="3209">
          <cell r="H3209" t="str">
            <v/>
          </cell>
        </row>
        <row r="3210">
          <cell r="H3210" t="str">
            <v/>
          </cell>
        </row>
        <row r="3211">
          <cell r="H3211" t="str">
            <v/>
          </cell>
        </row>
        <row r="3212">
          <cell r="H3212" t="str">
            <v/>
          </cell>
        </row>
        <row r="3213">
          <cell r="H3213" t="str">
            <v/>
          </cell>
        </row>
        <row r="3214">
          <cell r="H3214" t="str">
            <v/>
          </cell>
        </row>
        <row r="3215">
          <cell r="H3215" t="str">
            <v/>
          </cell>
        </row>
        <row r="3216">
          <cell r="H3216" t="str">
            <v/>
          </cell>
        </row>
        <row r="3217">
          <cell r="H3217" t="str">
            <v/>
          </cell>
        </row>
        <row r="3218">
          <cell r="H3218" t="str">
            <v/>
          </cell>
        </row>
        <row r="3219">
          <cell r="H3219" t="str">
            <v/>
          </cell>
        </row>
        <row r="3220">
          <cell r="H3220" t="str">
            <v/>
          </cell>
        </row>
        <row r="3221">
          <cell r="H3221" t="str">
            <v/>
          </cell>
        </row>
        <row r="3222">
          <cell r="H3222" t="str">
            <v/>
          </cell>
        </row>
        <row r="3223">
          <cell r="H3223" t="str">
            <v/>
          </cell>
        </row>
        <row r="3224">
          <cell r="H3224" t="str">
            <v/>
          </cell>
        </row>
        <row r="3225">
          <cell r="H3225" t="str">
            <v/>
          </cell>
        </row>
        <row r="3226">
          <cell r="H3226" t="str">
            <v/>
          </cell>
        </row>
        <row r="3227">
          <cell r="H3227" t="str">
            <v/>
          </cell>
        </row>
        <row r="3228">
          <cell r="H3228" t="str">
            <v/>
          </cell>
        </row>
        <row r="3229">
          <cell r="H3229" t="str">
            <v/>
          </cell>
        </row>
        <row r="3230">
          <cell r="H3230" t="str">
            <v/>
          </cell>
        </row>
        <row r="3231">
          <cell r="H3231" t="str">
            <v/>
          </cell>
        </row>
        <row r="3232">
          <cell r="H3232" t="str">
            <v/>
          </cell>
        </row>
        <row r="3233">
          <cell r="H3233" t="str">
            <v/>
          </cell>
        </row>
        <row r="3234">
          <cell r="H3234" t="str">
            <v/>
          </cell>
        </row>
        <row r="3235">
          <cell r="H3235" t="str">
            <v/>
          </cell>
        </row>
        <row r="3236">
          <cell r="H3236" t="str">
            <v/>
          </cell>
        </row>
        <row r="3237">
          <cell r="H3237" t="str">
            <v/>
          </cell>
        </row>
        <row r="3238">
          <cell r="H3238" t="str">
            <v/>
          </cell>
        </row>
        <row r="3239">
          <cell r="H3239" t="str">
            <v/>
          </cell>
        </row>
        <row r="3240">
          <cell r="H3240" t="str">
            <v/>
          </cell>
        </row>
        <row r="3241">
          <cell r="H3241" t="str">
            <v/>
          </cell>
        </row>
        <row r="3242">
          <cell r="H3242" t="str">
            <v/>
          </cell>
        </row>
        <row r="3243">
          <cell r="H3243" t="str">
            <v/>
          </cell>
        </row>
        <row r="3244">
          <cell r="H3244" t="str">
            <v/>
          </cell>
        </row>
        <row r="3245">
          <cell r="H3245" t="str">
            <v/>
          </cell>
        </row>
        <row r="3246">
          <cell r="H3246" t="str">
            <v/>
          </cell>
        </row>
        <row r="3247">
          <cell r="H3247" t="str">
            <v/>
          </cell>
        </row>
        <row r="3248">
          <cell r="H3248" t="str">
            <v/>
          </cell>
        </row>
        <row r="3249">
          <cell r="H3249" t="str">
            <v/>
          </cell>
        </row>
        <row r="3250">
          <cell r="H3250" t="str">
            <v/>
          </cell>
        </row>
        <row r="3251">
          <cell r="H3251" t="str">
            <v/>
          </cell>
        </row>
        <row r="3252">
          <cell r="H3252" t="str">
            <v/>
          </cell>
        </row>
        <row r="3253">
          <cell r="H3253" t="str">
            <v/>
          </cell>
        </row>
        <row r="3254">
          <cell r="H3254" t="str">
            <v/>
          </cell>
        </row>
        <row r="3255">
          <cell r="H3255" t="str">
            <v/>
          </cell>
        </row>
        <row r="3256">
          <cell r="H3256" t="str">
            <v/>
          </cell>
        </row>
        <row r="3257">
          <cell r="H3257" t="str">
            <v/>
          </cell>
        </row>
        <row r="3258">
          <cell r="H3258" t="str">
            <v/>
          </cell>
        </row>
        <row r="3259">
          <cell r="H3259" t="str">
            <v/>
          </cell>
        </row>
        <row r="3260">
          <cell r="H3260" t="str">
            <v/>
          </cell>
        </row>
        <row r="3261">
          <cell r="H3261" t="str">
            <v/>
          </cell>
        </row>
        <row r="3262">
          <cell r="H3262" t="str">
            <v/>
          </cell>
        </row>
        <row r="3263">
          <cell r="H3263" t="str">
            <v/>
          </cell>
        </row>
        <row r="3264">
          <cell r="H3264" t="str">
            <v/>
          </cell>
        </row>
        <row r="3265">
          <cell r="H3265" t="str">
            <v/>
          </cell>
        </row>
        <row r="3266">
          <cell r="H3266" t="str">
            <v/>
          </cell>
        </row>
        <row r="3267">
          <cell r="H3267" t="str">
            <v/>
          </cell>
        </row>
        <row r="3268">
          <cell r="H3268" t="str">
            <v/>
          </cell>
        </row>
        <row r="3269">
          <cell r="H3269" t="str">
            <v/>
          </cell>
        </row>
        <row r="3270">
          <cell r="H3270" t="str">
            <v/>
          </cell>
        </row>
        <row r="3271">
          <cell r="H3271" t="str">
            <v/>
          </cell>
        </row>
        <row r="3272">
          <cell r="H3272" t="str">
            <v/>
          </cell>
        </row>
        <row r="3273">
          <cell r="H3273" t="str">
            <v/>
          </cell>
        </row>
        <row r="3274">
          <cell r="H3274" t="str">
            <v/>
          </cell>
        </row>
        <row r="3275">
          <cell r="H3275" t="str">
            <v/>
          </cell>
        </row>
        <row r="3276">
          <cell r="H3276" t="str">
            <v/>
          </cell>
        </row>
        <row r="3277">
          <cell r="H3277" t="str">
            <v/>
          </cell>
        </row>
        <row r="3278">
          <cell r="H3278" t="str">
            <v/>
          </cell>
        </row>
        <row r="3279">
          <cell r="H3279" t="str">
            <v/>
          </cell>
        </row>
        <row r="3280">
          <cell r="H3280" t="str">
            <v/>
          </cell>
        </row>
        <row r="3281">
          <cell r="H3281" t="str">
            <v/>
          </cell>
        </row>
        <row r="3282">
          <cell r="H3282" t="str">
            <v/>
          </cell>
        </row>
        <row r="3283">
          <cell r="H3283" t="str">
            <v/>
          </cell>
        </row>
        <row r="3284">
          <cell r="H3284" t="str">
            <v/>
          </cell>
        </row>
        <row r="3285">
          <cell r="H3285" t="str">
            <v/>
          </cell>
        </row>
        <row r="3286">
          <cell r="H3286" t="str">
            <v/>
          </cell>
        </row>
        <row r="3287">
          <cell r="H3287" t="str">
            <v/>
          </cell>
        </row>
        <row r="3288">
          <cell r="H3288" t="str">
            <v/>
          </cell>
        </row>
        <row r="3289">
          <cell r="H3289" t="str">
            <v/>
          </cell>
        </row>
        <row r="3290">
          <cell r="H3290" t="str">
            <v/>
          </cell>
        </row>
        <row r="3291">
          <cell r="H3291" t="str">
            <v/>
          </cell>
        </row>
        <row r="3292">
          <cell r="H3292" t="str">
            <v/>
          </cell>
        </row>
        <row r="3293">
          <cell r="H3293" t="str">
            <v/>
          </cell>
        </row>
        <row r="3294">
          <cell r="H3294" t="str">
            <v/>
          </cell>
        </row>
        <row r="3295">
          <cell r="H3295" t="str">
            <v/>
          </cell>
        </row>
        <row r="3296">
          <cell r="H3296" t="str">
            <v/>
          </cell>
        </row>
        <row r="3297">
          <cell r="H3297" t="str">
            <v/>
          </cell>
        </row>
        <row r="3298">
          <cell r="H3298" t="str">
            <v/>
          </cell>
        </row>
        <row r="3299">
          <cell r="H3299" t="str">
            <v/>
          </cell>
        </row>
        <row r="3300">
          <cell r="H3300" t="str">
            <v/>
          </cell>
        </row>
        <row r="3301">
          <cell r="H3301" t="str">
            <v/>
          </cell>
        </row>
        <row r="3302">
          <cell r="H3302" t="str">
            <v/>
          </cell>
        </row>
        <row r="3303">
          <cell r="H3303" t="str">
            <v/>
          </cell>
        </row>
        <row r="3304">
          <cell r="H3304" t="str">
            <v/>
          </cell>
        </row>
        <row r="3305">
          <cell r="H3305" t="str">
            <v/>
          </cell>
        </row>
        <row r="3306">
          <cell r="H3306" t="str">
            <v/>
          </cell>
        </row>
        <row r="3307">
          <cell r="H3307" t="str">
            <v/>
          </cell>
        </row>
        <row r="3308">
          <cell r="H3308" t="str">
            <v/>
          </cell>
        </row>
        <row r="3309">
          <cell r="H3309" t="str">
            <v/>
          </cell>
        </row>
        <row r="3310">
          <cell r="H3310" t="str">
            <v/>
          </cell>
        </row>
        <row r="3311">
          <cell r="H3311" t="str">
            <v/>
          </cell>
        </row>
        <row r="3312">
          <cell r="H3312" t="str">
            <v/>
          </cell>
        </row>
        <row r="3313">
          <cell r="H3313" t="str">
            <v/>
          </cell>
        </row>
        <row r="3314">
          <cell r="H3314" t="str">
            <v/>
          </cell>
        </row>
        <row r="3315">
          <cell r="H3315" t="str">
            <v/>
          </cell>
        </row>
        <row r="3316">
          <cell r="H3316" t="str">
            <v/>
          </cell>
        </row>
        <row r="3317">
          <cell r="H3317" t="str">
            <v/>
          </cell>
        </row>
        <row r="3318">
          <cell r="H3318" t="str">
            <v/>
          </cell>
        </row>
        <row r="3319">
          <cell r="H3319" t="str">
            <v/>
          </cell>
        </row>
        <row r="3320">
          <cell r="H3320" t="str">
            <v/>
          </cell>
        </row>
        <row r="3321">
          <cell r="H3321" t="str">
            <v/>
          </cell>
        </row>
        <row r="3322">
          <cell r="H3322" t="str">
            <v/>
          </cell>
        </row>
        <row r="3323">
          <cell r="H3323" t="str">
            <v/>
          </cell>
        </row>
        <row r="3324">
          <cell r="H3324" t="str">
            <v/>
          </cell>
        </row>
        <row r="3325">
          <cell r="H3325" t="str">
            <v/>
          </cell>
        </row>
        <row r="3326">
          <cell r="H3326" t="str">
            <v/>
          </cell>
        </row>
        <row r="3327">
          <cell r="H3327" t="str">
            <v/>
          </cell>
        </row>
        <row r="3328">
          <cell r="H3328" t="str">
            <v/>
          </cell>
        </row>
        <row r="3329">
          <cell r="H3329" t="str">
            <v/>
          </cell>
        </row>
        <row r="3330">
          <cell r="H3330" t="str">
            <v/>
          </cell>
        </row>
        <row r="3331">
          <cell r="H3331" t="str">
            <v/>
          </cell>
        </row>
        <row r="3332">
          <cell r="H3332" t="str">
            <v/>
          </cell>
        </row>
        <row r="3333">
          <cell r="H3333" t="str">
            <v/>
          </cell>
        </row>
        <row r="3334">
          <cell r="H3334" t="str">
            <v/>
          </cell>
        </row>
        <row r="3335">
          <cell r="H3335" t="str">
            <v/>
          </cell>
        </row>
        <row r="3336">
          <cell r="H3336" t="str">
            <v/>
          </cell>
        </row>
        <row r="3337">
          <cell r="H3337" t="str">
            <v/>
          </cell>
        </row>
        <row r="3338">
          <cell r="H3338" t="str">
            <v/>
          </cell>
        </row>
        <row r="3339">
          <cell r="H3339" t="str">
            <v/>
          </cell>
        </row>
        <row r="3340">
          <cell r="H3340" t="str">
            <v/>
          </cell>
        </row>
        <row r="3341">
          <cell r="H3341" t="str">
            <v/>
          </cell>
        </row>
        <row r="3342">
          <cell r="H3342" t="str">
            <v/>
          </cell>
        </row>
        <row r="3343">
          <cell r="H3343" t="str">
            <v/>
          </cell>
        </row>
        <row r="3344">
          <cell r="H3344" t="str">
            <v/>
          </cell>
        </row>
        <row r="3345">
          <cell r="H3345" t="str">
            <v/>
          </cell>
        </row>
        <row r="3346">
          <cell r="H3346" t="str">
            <v/>
          </cell>
        </row>
        <row r="3347">
          <cell r="H3347" t="str">
            <v/>
          </cell>
        </row>
        <row r="3348">
          <cell r="H3348" t="str">
            <v/>
          </cell>
        </row>
        <row r="3349">
          <cell r="H3349" t="str">
            <v/>
          </cell>
        </row>
        <row r="3350">
          <cell r="H3350" t="str">
            <v/>
          </cell>
        </row>
        <row r="3351">
          <cell r="H3351" t="str">
            <v/>
          </cell>
        </row>
        <row r="3352">
          <cell r="H3352" t="str">
            <v/>
          </cell>
        </row>
        <row r="3353">
          <cell r="H3353" t="str">
            <v/>
          </cell>
        </row>
        <row r="3354">
          <cell r="H3354" t="str">
            <v/>
          </cell>
        </row>
        <row r="3355">
          <cell r="H3355" t="str">
            <v/>
          </cell>
        </row>
        <row r="3356">
          <cell r="H3356" t="str">
            <v/>
          </cell>
        </row>
        <row r="3357">
          <cell r="H3357" t="str">
            <v/>
          </cell>
        </row>
        <row r="3358">
          <cell r="H3358" t="str">
            <v/>
          </cell>
        </row>
        <row r="3359">
          <cell r="H3359" t="str">
            <v/>
          </cell>
        </row>
        <row r="3360">
          <cell r="H3360" t="str">
            <v/>
          </cell>
        </row>
        <row r="3361">
          <cell r="H3361" t="str">
            <v/>
          </cell>
        </row>
        <row r="3362">
          <cell r="H3362" t="str">
            <v/>
          </cell>
        </row>
        <row r="3363">
          <cell r="H3363" t="str">
            <v/>
          </cell>
        </row>
        <row r="3364">
          <cell r="H3364" t="str">
            <v/>
          </cell>
        </row>
        <row r="3365">
          <cell r="H3365" t="str">
            <v/>
          </cell>
        </row>
        <row r="3366">
          <cell r="H3366" t="str">
            <v/>
          </cell>
        </row>
        <row r="3367">
          <cell r="H3367" t="str">
            <v/>
          </cell>
        </row>
        <row r="3368">
          <cell r="H3368" t="str">
            <v/>
          </cell>
        </row>
        <row r="3369">
          <cell r="H3369" t="str">
            <v/>
          </cell>
        </row>
        <row r="3370">
          <cell r="H3370" t="str">
            <v/>
          </cell>
        </row>
        <row r="3371">
          <cell r="H3371" t="str">
            <v/>
          </cell>
        </row>
        <row r="3372">
          <cell r="H3372" t="str">
            <v/>
          </cell>
        </row>
        <row r="3373">
          <cell r="H3373" t="str">
            <v/>
          </cell>
        </row>
        <row r="3374">
          <cell r="H3374" t="str">
            <v/>
          </cell>
        </row>
        <row r="3375">
          <cell r="H3375" t="str">
            <v/>
          </cell>
        </row>
        <row r="3376">
          <cell r="H3376" t="str">
            <v/>
          </cell>
        </row>
        <row r="3377">
          <cell r="H3377" t="str">
            <v/>
          </cell>
        </row>
        <row r="3378">
          <cell r="H3378" t="str">
            <v/>
          </cell>
        </row>
        <row r="3379">
          <cell r="H3379" t="str">
            <v/>
          </cell>
        </row>
        <row r="3380">
          <cell r="H3380" t="str">
            <v/>
          </cell>
        </row>
        <row r="3381">
          <cell r="H3381" t="str">
            <v/>
          </cell>
        </row>
        <row r="3382">
          <cell r="H3382" t="str">
            <v/>
          </cell>
        </row>
        <row r="3383">
          <cell r="H3383" t="str">
            <v/>
          </cell>
        </row>
        <row r="3384">
          <cell r="H3384" t="str">
            <v/>
          </cell>
        </row>
        <row r="3385">
          <cell r="H3385" t="str">
            <v/>
          </cell>
        </row>
        <row r="3386">
          <cell r="H3386" t="str">
            <v/>
          </cell>
        </row>
        <row r="3387">
          <cell r="H3387" t="str">
            <v/>
          </cell>
        </row>
        <row r="3388">
          <cell r="H3388" t="str">
            <v/>
          </cell>
        </row>
        <row r="3389">
          <cell r="H3389" t="str">
            <v/>
          </cell>
        </row>
        <row r="3390">
          <cell r="H3390" t="str">
            <v/>
          </cell>
        </row>
        <row r="3391">
          <cell r="H3391" t="str">
            <v/>
          </cell>
        </row>
        <row r="3392">
          <cell r="H3392" t="str">
            <v/>
          </cell>
        </row>
        <row r="3393">
          <cell r="H3393" t="str">
            <v/>
          </cell>
        </row>
        <row r="3394">
          <cell r="H3394" t="str">
            <v/>
          </cell>
        </row>
        <row r="3395">
          <cell r="H3395" t="str">
            <v/>
          </cell>
        </row>
        <row r="3396">
          <cell r="H3396" t="str">
            <v/>
          </cell>
        </row>
        <row r="3397">
          <cell r="H3397" t="str">
            <v/>
          </cell>
        </row>
        <row r="3398">
          <cell r="H3398" t="str">
            <v/>
          </cell>
        </row>
        <row r="3399">
          <cell r="H3399" t="str">
            <v/>
          </cell>
        </row>
        <row r="3400">
          <cell r="H3400" t="str">
            <v/>
          </cell>
        </row>
        <row r="3401">
          <cell r="H3401" t="str">
            <v/>
          </cell>
        </row>
        <row r="3402">
          <cell r="H3402" t="str">
            <v/>
          </cell>
        </row>
        <row r="3403">
          <cell r="H3403" t="str">
            <v/>
          </cell>
        </row>
        <row r="3404">
          <cell r="H3404" t="str">
            <v/>
          </cell>
        </row>
        <row r="3405">
          <cell r="H3405" t="str">
            <v/>
          </cell>
        </row>
        <row r="3406">
          <cell r="H3406" t="str">
            <v/>
          </cell>
        </row>
        <row r="3407">
          <cell r="H3407" t="str">
            <v/>
          </cell>
        </row>
        <row r="3408">
          <cell r="H3408" t="str">
            <v/>
          </cell>
        </row>
        <row r="3409">
          <cell r="H3409" t="str">
            <v/>
          </cell>
        </row>
        <row r="3410">
          <cell r="H3410" t="str">
            <v/>
          </cell>
        </row>
        <row r="3411">
          <cell r="H3411" t="str">
            <v/>
          </cell>
        </row>
        <row r="3412">
          <cell r="H3412" t="str">
            <v/>
          </cell>
        </row>
        <row r="3413">
          <cell r="H3413" t="str">
            <v/>
          </cell>
        </row>
        <row r="3414">
          <cell r="H3414" t="str">
            <v/>
          </cell>
        </row>
        <row r="3415">
          <cell r="H3415" t="str">
            <v/>
          </cell>
        </row>
        <row r="3416">
          <cell r="H3416" t="str">
            <v/>
          </cell>
        </row>
        <row r="3417">
          <cell r="H3417" t="str">
            <v/>
          </cell>
        </row>
        <row r="3418">
          <cell r="H3418" t="str">
            <v/>
          </cell>
        </row>
        <row r="3419">
          <cell r="H3419" t="str">
            <v/>
          </cell>
        </row>
        <row r="3420">
          <cell r="H3420" t="str">
            <v/>
          </cell>
        </row>
        <row r="3421">
          <cell r="H3421" t="str">
            <v/>
          </cell>
        </row>
        <row r="3422">
          <cell r="H3422" t="str">
            <v/>
          </cell>
        </row>
        <row r="3423">
          <cell r="H3423" t="str">
            <v/>
          </cell>
        </row>
        <row r="3424">
          <cell r="H3424" t="str">
            <v/>
          </cell>
        </row>
        <row r="3425">
          <cell r="H3425" t="str">
            <v/>
          </cell>
        </row>
        <row r="3426">
          <cell r="H3426" t="str">
            <v/>
          </cell>
        </row>
        <row r="3427">
          <cell r="H3427" t="str">
            <v/>
          </cell>
        </row>
        <row r="3428">
          <cell r="H3428" t="str">
            <v/>
          </cell>
        </row>
        <row r="3429">
          <cell r="H3429" t="str">
            <v/>
          </cell>
        </row>
        <row r="3430">
          <cell r="H3430" t="str">
            <v/>
          </cell>
        </row>
        <row r="3431">
          <cell r="H3431" t="str">
            <v/>
          </cell>
        </row>
        <row r="3432">
          <cell r="H3432" t="str">
            <v/>
          </cell>
        </row>
        <row r="3433">
          <cell r="H3433" t="str">
            <v/>
          </cell>
        </row>
        <row r="3434">
          <cell r="H3434" t="str">
            <v/>
          </cell>
        </row>
        <row r="3435">
          <cell r="H3435" t="str">
            <v/>
          </cell>
        </row>
        <row r="3436">
          <cell r="H3436" t="str">
            <v/>
          </cell>
        </row>
        <row r="3437">
          <cell r="H3437" t="str">
            <v/>
          </cell>
        </row>
        <row r="3438">
          <cell r="H3438" t="str">
            <v/>
          </cell>
        </row>
        <row r="3439">
          <cell r="H3439" t="str">
            <v/>
          </cell>
        </row>
        <row r="3440">
          <cell r="H3440" t="str">
            <v/>
          </cell>
        </row>
        <row r="3441">
          <cell r="H3441" t="str">
            <v/>
          </cell>
        </row>
        <row r="3442">
          <cell r="H3442" t="str">
            <v/>
          </cell>
        </row>
        <row r="3443">
          <cell r="H3443" t="str">
            <v/>
          </cell>
        </row>
        <row r="3444">
          <cell r="H3444" t="str">
            <v/>
          </cell>
        </row>
        <row r="3445">
          <cell r="H3445" t="str">
            <v/>
          </cell>
        </row>
        <row r="3446">
          <cell r="H3446" t="str">
            <v/>
          </cell>
        </row>
        <row r="3447">
          <cell r="H3447" t="str">
            <v/>
          </cell>
        </row>
        <row r="3448">
          <cell r="H3448" t="str">
            <v/>
          </cell>
        </row>
        <row r="3449">
          <cell r="H3449" t="str">
            <v/>
          </cell>
        </row>
        <row r="3450">
          <cell r="H3450" t="str">
            <v/>
          </cell>
        </row>
        <row r="3451">
          <cell r="H3451" t="str">
            <v/>
          </cell>
        </row>
        <row r="3452">
          <cell r="H3452" t="str">
            <v/>
          </cell>
        </row>
        <row r="3453">
          <cell r="H3453" t="str">
            <v/>
          </cell>
        </row>
        <row r="3454">
          <cell r="H3454" t="str">
            <v/>
          </cell>
        </row>
        <row r="3455">
          <cell r="H3455" t="str">
            <v/>
          </cell>
        </row>
        <row r="3456">
          <cell r="H3456" t="str">
            <v/>
          </cell>
        </row>
        <row r="3457">
          <cell r="H3457" t="str">
            <v/>
          </cell>
        </row>
        <row r="3458">
          <cell r="H3458" t="str">
            <v/>
          </cell>
        </row>
        <row r="3459">
          <cell r="H3459" t="str">
            <v/>
          </cell>
        </row>
        <row r="3460">
          <cell r="H3460" t="str">
            <v/>
          </cell>
        </row>
        <row r="3461">
          <cell r="H3461" t="str">
            <v/>
          </cell>
        </row>
        <row r="3462">
          <cell r="H3462" t="str">
            <v/>
          </cell>
        </row>
        <row r="3463">
          <cell r="H3463" t="str">
            <v/>
          </cell>
        </row>
        <row r="3464">
          <cell r="H3464" t="str">
            <v/>
          </cell>
        </row>
        <row r="3465">
          <cell r="H3465" t="str">
            <v/>
          </cell>
        </row>
        <row r="3466">
          <cell r="H3466" t="str">
            <v/>
          </cell>
        </row>
        <row r="3467">
          <cell r="H3467" t="str">
            <v/>
          </cell>
        </row>
        <row r="3468">
          <cell r="H3468" t="str">
            <v/>
          </cell>
        </row>
        <row r="3469">
          <cell r="H3469" t="str">
            <v/>
          </cell>
        </row>
        <row r="3470">
          <cell r="H3470" t="str">
            <v/>
          </cell>
        </row>
        <row r="3471">
          <cell r="H3471" t="str">
            <v/>
          </cell>
        </row>
        <row r="3472">
          <cell r="H3472" t="str">
            <v/>
          </cell>
        </row>
        <row r="3473">
          <cell r="H3473" t="str">
            <v/>
          </cell>
        </row>
        <row r="3474">
          <cell r="H3474" t="str">
            <v/>
          </cell>
        </row>
        <row r="3475">
          <cell r="H3475" t="str">
            <v/>
          </cell>
        </row>
        <row r="3476">
          <cell r="H3476" t="str">
            <v/>
          </cell>
        </row>
        <row r="3477">
          <cell r="H3477" t="str">
            <v/>
          </cell>
        </row>
        <row r="3478">
          <cell r="H3478" t="str">
            <v/>
          </cell>
        </row>
        <row r="3479">
          <cell r="H3479" t="str">
            <v/>
          </cell>
        </row>
        <row r="3480">
          <cell r="H3480" t="str">
            <v/>
          </cell>
        </row>
        <row r="3481">
          <cell r="H3481" t="str">
            <v/>
          </cell>
        </row>
        <row r="3482">
          <cell r="H3482" t="str">
            <v/>
          </cell>
        </row>
        <row r="3483">
          <cell r="H3483" t="str">
            <v/>
          </cell>
        </row>
        <row r="3484">
          <cell r="H3484" t="str">
            <v/>
          </cell>
        </row>
        <row r="3485">
          <cell r="H3485" t="str">
            <v/>
          </cell>
        </row>
        <row r="3486">
          <cell r="H3486" t="str">
            <v/>
          </cell>
        </row>
        <row r="3487">
          <cell r="H3487" t="str">
            <v/>
          </cell>
        </row>
        <row r="3488">
          <cell r="H3488" t="str">
            <v/>
          </cell>
        </row>
        <row r="3489">
          <cell r="H3489" t="str">
            <v/>
          </cell>
        </row>
        <row r="3490">
          <cell r="H3490" t="str">
            <v/>
          </cell>
        </row>
        <row r="3491">
          <cell r="H3491" t="str">
            <v/>
          </cell>
        </row>
        <row r="3492">
          <cell r="H3492" t="str">
            <v/>
          </cell>
        </row>
        <row r="3493">
          <cell r="H3493" t="str">
            <v/>
          </cell>
        </row>
        <row r="3494">
          <cell r="H3494" t="str">
            <v/>
          </cell>
        </row>
        <row r="3495">
          <cell r="H3495" t="str">
            <v/>
          </cell>
        </row>
        <row r="3496">
          <cell r="H3496" t="str">
            <v/>
          </cell>
        </row>
        <row r="3497">
          <cell r="H3497" t="str">
            <v/>
          </cell>
        </row>
        <row r="3498">
          <cell r="H3498" t="str">
            <v/>
          </cell>
        </row>
        <row r="3499">
          <cell r="H3499" t="str">
            <v/>
          </cell>
        </row>
        <row r="3500">
          <cell r="H3500" t="str">
            <v/>
          </cell>
        </row>
        <row r="3501">
          <cell r="H3501" t="str">
            <v/>
          </cell>
        </row>
        <row r="3502">
          <cell r="H3502" t="str">
            <v/>
          </cell>
        </row>
        <row r="3503">
          <cell r="H3503" t="str">
            <v/>
          </cell>
        </row>
        <row r="3504">
          <cell r="H3504" t="str">
            <v/>
          </cell>
        </row>
        <row r="3505">
          <cell r="H3505" t="str">
            <v/>
          </cell>
        </row>
        <row r="3506">
          <cell r="H3506" t="str">
            <v/>
          </cell>
        </row>
        <row r="3507">
          <cell r="H3507" t="str">
            <v/>
          </cell>
        </row>
        <row r="3508">
          <cell r="H3508" t="str">
            <v/>
          </cell>
        </row>
        <row r="3509">
          <cell r="H3509" t="str">
            <v/>
          </cell>
        </row>
        <row r="3510">
          <cell r="H3510" t="str">
            <v/>
          </cell>
        </row>
        <row r="3511">
          <cell r="H3511" t="str">
            <v/>
          </cell>
        </row>
        <row r="3512">
          <cell r="H3512" t="str">
            <v/>
          </cell>
        </row>
        <row r="3513">
          <cell r="H3513" t="str">
            <v/>
          </cell>
        </row>
        <row r="3514">
          <cell r="H3514" t="str">
            <v/>
          </cell>
        </row>
        <row r="3515">
          <cell r="H3515" t="str">
            <v/>
          </cell>
        </row>
        <row r="3516">
          <cell r="H3516" t="str">
            <v/>
          </cell>
        </row>
        <row r="3517">
          <cell r="H3517" t="str">
            <v/>
          </cell>
        </row>
        <row r="3518">
          <cell r="H3518" t="str">
            <v/>
          </cell>
        </row>
        <row r="3519">
          <cell r="H3519" t="str">
            <v/>
          </cell>
        </row>
        <row r="3520">
          <cell r="H3520" t="str">
            <v/>
          </cell>
        </row>
        <row r="3521">
          <cell r="H3521" t="str">
            <v/>
          </cell>
        </row>
        <row r="3522">
          <cell r="H3522" t="str">
            <v/>
          </cell>
        </row>
        <row r="3523">
          <cell r="H3523" t="str">
            <v/>
          </cell>
        </row>
        <row r="3524">
          <cell r="H3524" t="str">
            <v/>
          </cell>
        </row>
        <row r="3525">
          <cell r="H3525" t="str">
            <v/>
          </cell>
        </row>
        <row r="3526">
          <cell r="H3526" t="str">
            <v/>
          </cell>
        </row>
        <row r="3527">
          <cell r="H3527" t="str">
            <v/>
          </cell>
        </row>
        <row r="3528">
          <cell r="H3528" t="str">
            <v/>
          </cell>
        </row>
        <row r="3529">
          <cell r="H3529" t="str">
            <v/>
          </cell>
        </row>
        <row r="3530">
          <cell r="H3530" t="str">
            <v/>
          </cell>
        </row>
        <row r="3531">
          <cell r="H3531" t="str">
            <v/>
          </cell>
        </row>
        <row r="3532">
          <cell r="H3532" t="str">
            <v/>
          </cell>
        </row>
        <row r="3533">
          <cell r="H3533" t="str">
            <v/>
          </cell>
        </row>
        <row r="3534">
          <cell r="H3534" t="str">
            <v/>
          </cell>
        </row>
        <row r="3535">
          <cell r="H3535" t="str">
            <v/>
          </cell>
        </row>
        <row r="3536">
          <cell r="H3536" t="str">
            <v/>
          </cell>
        </row>
        <row r="3537">
          <cell r="H3537" t="str">
            <v/>
          </cell>
        </row>
        <row r="3538">
          <cell r="H3538" t="str">
            <v/>
          </cell>
        </row>
        <row r="3539">
          <cell r="H3539" t="str">
            <v/>
          </cell>
        </row>
        <row r="3540">
          <cell r="H3540" t="str">
            <v/>
          </cell>
        </row>
        <row r="3541">
          <cell r="H3541" t="str">
            <v/>
          </cell>
        </row>
        <row r="3542">
          <cell r="H3542" t="str">
            <v/>
          </cell>
        </row>
        <row r="3543">
          <cell r="H3543" t="str">
            <v/>
          </cell>
        </row>
        <row r="3544">
          <cell r="H3544" t="str">
            <v/>
          </cell>
        </row>
        <row r="3545">
          <cell r="H3545" t="str">
            <v/>
          </cell>
        </row>
        <row r="3546">
          <cell r="H3546" t="str">
            <v/>
          </cell>
        </row>
        <row r="3547">
          <cell r="H3547" t="str">
            <v/>
          </cell>
        </row>
        <row r="3548">
          <cell r="H3548" t="str">
            <v/>
          </cell>
        </row>
        <row r="3549">
          <cell r="H3549" t="str">
            <v/>
          </cell>
        </row>
        <row r="3550">
          <cell r="H3550" t="str">
            <v/>
          </cell>
        </row>
        <row r="3551">
          <cell r="H3551" t="str">
            <v/>
          </cell>
        </row>
        <row r="3552">
          <cell r="H3552" t="str">
            <v/>
          </cell>
        </row>
        <row r="3553">
          <cell r="H3553" t="str">
            <v/>
          </cell>
        </row>
        <row r="3554">
          <cell r="H3554" t="str">
            <v/>
          </cell>
        </row>
        <row r="3555">
          <cell r="H3555" t="str">
            <v/>
          </cell>
        </row>
        <row r="3556">
          <cell r="H3556" t="str">
            <v/>
          </cell>
        </row>
        <row r="3557">
          <cell r="H3557" t="str">
            <v/>
          </cell>
        </row>
        <row r="3558">
          <cell r="H3558" t="str">
            <v/>
          </cell>
        </row>
        <row r="3559">
          <cell r="H3559" t="str">
            <v/>
          </cell>
        </row>
        <row r="3560">
          <cell r="H3560" t="str">
            <v/>
          </cell>
        </row>
        <row r="3561">
          <cell r="H3561" t="str">
            <v/>
          </cell>
        </row>
        <row r="3562">
          <cell r="H3562" t="str">
            <v/>
          </cell>
        </row>
        <row r="3563">
          <cell r="H3563" t="str">
            <v/>
          </cell>
        </row>
        <row r="3564">
          <cell r="H3564" t="str">
            <v/>
          </cell>
        </row>
        <row r="3565">
          <cell r="H3565" t="str">
            <v/>
          </cell>
        </row>
        <row r="3566">
          <cell r="H3566" t="str">
            <v/>
          </cell>
        </row>
        <row r="3567">
          <cell r="H3567" t="str">
            <v/>
          </cell>
        </row>
        <row r="3568">
          <cell r="H3568" t="str">
            <v/>
          </cell>
        </row>
        <row r="3569">
          <cell r="H3569" t="str">
            <v/>
          </cell>
        </row>
        <row r="3570">
          <cell r="H3570" t="str">
            <v/>
          </cell>
        </row>
        <row r="3571">
          <cell r="H3571" t="str">
            <v/>
          </cell>
        </row>
        <row r="3572">
          <cell r="H3572" t="str">
            <v/>
          </cell>
        </row>
        <row r="3573">
          <cell r="H3573" t="str">
            <v/>
          </cell>
        </row>
        <row r="3574">
          <cell r="H3574" t="str">
            <v/>
          </cell>
        </row>
        <row r="3575">
          <cell r="H3575" t="str">
            <v/>
          </cell>
        </row>
        <row r="3576">
          <cell r="H3576" t="str">
            <v/>
          </cell>
        </row>
        <row r="3577">
          <cell r="H3577" t="str">
            <v/>
          </cell>
        </row>
        <row r="3578">
          <cell r="H3578" t="str">
            <v/>
          </cell>
        </row>
        <row r="3579">
          <cell r="H3579" t="str">
            <v/>
          </cell>
        </row>
        <row r="3580">
          <cell r="H3580" t="str">
            <v/>
          </cell>
        </row>
        <row r="3581">
          <cell r="H3581" t="str">
            <v/>
          </cell>
        </row>
        <row r="3582">
          <cell r="H3582" t="str">
            <v/>
          </cell>
        </row>
        <row r="3583">
          <cell r="H3583" t="str">
            <v/>
          </cell>
        </row>
        <row r="3584">
          <cell r="H3584" t="str">
            <v/>
          </cell>
        </row>
        <row r="3585">
          <cell r="H3585" t="str">
            <v/>
          </cell>
        </row>
        <row r="3586">
          <cell r="H3586" t="str">
            <v/>
          </cell>
        </row>
        <row r="3587">
          <cell r="H3587" t="str">
            <v/>
          </cell>
        </row>
        <row r="3588">
          <cell r="H3588" t="str">
            <v/>
          </cell>
        </row>
        <row r="3589">
          <cell r="H3589" t="str">
            <v/>
          </cell>
        </row>
        <row r="3590">
          <cell r="H3590" t="str">
            <v/>
          </cell>
        </row>
        <row r="3591">
          <cell r="H3591" t="str">
            <v/>
          </cell>
        </row>
        <row r="3592">
          <cell r="H3592" t="str">
            <v/>
          </cell>
        </row>
        <row r="3593">
          <cell r="H3593" t="str">
            <v/>
          </cell>
        </row>
        <row r="3594">
          <cell r="H3594" t="str">
            <v/>
          </cell>
        </row>
        <row r="3595">
          <cell r="H3595" t="str">
            <v/>
          </cell>
        </row>
        <row r="3596">
          <cell r="H3596" t="str">
            <v/>
          </cell>
        </row>
        <row r="3597">
          <cell r="H3597" t="str">
            <v/>
          </cell>
        </row>
        <row r="3598">
          <cell r="H3598" t="str">
            <v/>
          </cell>
        </row>
        <row r="3599">
          <cell r="H3599" t="str">
            <v/>
          </cell>
        </row>
        <row r="3600">
          <cell r="H3600" t="str">
            <v/>
          </cell>
        </row>
        <row r="3601">
          <cell r="H3601" t="str">
            <v/>
          </cell>
        </row>
        <row r="3602">
          <cell r="H3602" t="str">
            <v/>
          </cell>
        </row>
        <row r="3603">
          <cell r="H3603" t="str">
            <v/>
          </cell>
        </row>
        <row r="3604">
          <cell r="H3604" t="str">
            <v/>
          </cell>
        </row>
        <row r="3605">
          <cell r="H3605" t="str">
            <v/>
          </cell>
        </row>
        <row r="3606">
          <cell r="H3606" t="str">
            <v/>
          </cell>
        </row>
        <row r="3607">
          <cell r="H3607" t="str">
            <v/>
          </cell>
        </row>
        <row r="3608">
          <cell r="H3608" t="str">
            <v/>
          </cell>
        </row>
        <row r="3609">
          <cell r="H3609" t="str">
            <v/>
          </cell>
        </row>
        <row r="3610">
          <cell r="H3610" t="str">
            <v/>
          </cell>
        </row>
        <row r="3611">
          <cell r="H3611" t="str">
            <v/>
          </cell>
        </row>
        <row r="3612">
          <cell r="H3612" t="str">
            <v/>
          </cell>
        </row>
        <row r="3613">
          <cell r="H3613" t="str">
            <v/>
          </cell>
        </row>
        <row r="3614">
          <cell r="H3614" t="str">
            <v/>
          </cell>
        </row>
        <row r="3615">
          <cell r="H3615" t="str">
            <v/>
          </cell>
        </row>
        <row r="3616">
          <cell r="H3616" t="str">
            <v/>
          </cell>
        </row>
        <row r="3617">
          <cell r="H3617" t="str">
            <v/>
          </cell>
        </row>
        <row r="3618">
          <cell r="H3618" t="str">
            <v/>
          </cell>
        </row>
        <row r="3619">
          <cell r="H3619" t="str">
            <v/>
          </cell>
        </row>
        <row r="3620">
          <cell r="H3620" t="str">
            <v/>
          </cell>
        </row>
        <row r="3621">
          <cell r="H3621" t="str">
            <v/>
          </cell>
        </row>
        <row r="3622">
          <cell r="H3622" t="str">
            <v/>
          </cell>
        </row>
        <row r="3623">
          <cell r="H3623" t="str">
            <v/>
          </cell>
        </row>
        <row r="3624">
          <cell r="H3624" t="str">
            <v/>
          </cell>
        </row>
        <row r="3625">
          <cell r="H3625" t="str">
            <v/>
          </cell>
        </row>
        <row r="3626">
          <cell r="H3626" t="str">
            <v/>
          </cell>
        </row>
        <row r="3627">
          <cell r="H3627" t="str">
            <v/>
          </cell>
        </row>
        <row r="3628">
          <cell r="H3628" t="str">
            <v/>
          </cell>
        </row>
        <row r="3629">
          <cell r="H3629" t="str">
            <v/>
          </cell>
        </row>
        <row r="3630">
          <cell r="H3630" t="str">
            <v/>
          </cell>
        </row>
        <row r="3631">
          <cell r="H3631" t="str">
            <v/>
          </cell>
        </row>
        <row r="3632">
          <cell r="H3632" t="str">
            <v/>
          </cell>
        </row>
        <row r="3633">
          <cell r="H3633" t="str">
            <v/>
          </cell>
        </row>
        <row r="3634">
          <cell r="H3634" t="str">
            <v/>
          </cell>
        </row>
        <row r="3635">
          <cell r="H3635" t="str">
            <v/>
          </cell>
        </row>
        <row r="3636">
          <cell r="H3636" t="str">
            <v/>
          </cell>
        </row>
        <row r="3637">
          <cell r="H3637" t="str">
            <v/>
          </cell>
        </row>
        <row r="3638">
          <cell r="H3638" t="str">
            <v/>
          </cell>
        </row>
        <row r="3639">
          <cell r="H3639" t="str">
            <v/>
          </cell>
        </row>
        <row r="3640">
          <cell r="H3640" t="str">
            <v/>
          </cell>
        </row>
        <row r="3641">
          <cell r="H3641" t="str">
            <v/>
          </cell>
        </row>
        <row r="3642">
          <cell r="H3642" t="str">
            <v/>
          </cell>
        </row>
        <row r="3643">
          <cell r="H3643" t="str">
            <v/>
          </cell>
        </row>
        <row r="3644">
          <cell r="H3644" t="str">
            <v/>
          </cell>
        </row>
        <row r="3645">
          <cell r="H3645" t="str">
            <v/>
          </cell>
        </row>
        <row r="3646">
          <cell r="H3646" t="str">
            <v/>
          </cell>
        </row>
        <row r="3647">
          <cell r="H3647" t="str">
            <v/>
          </cell>
        </row>
        <row r="3648">
          <cell r="H3648" t="str">
            <v/>
          </cell>
        </row>
        <row r="3649">
          <cell r="H3649" t="str">
            <v/>
          </cell>
        </row>
        <row r="3650">
          <cell r="H3650" t="str">
            <v/>
          </cell>
        </row>
        <row r="3651">
          <cell r="H3651" t="str">
            <v/>
          </cell>
        </row>
        <row r="3652">
          <cell r="H3652" t="str">
            <v/>
          </cell>
        </row>
        <row r="3653">
          <cell r="H3653" t="str">
            <v/>
          </cell>
        </row>
        <row r="3654">
          <cell r="H3654" t="str">
            <v/>
          </cell>
        </row>
        <row r="3655">
          <cell r="H3655" t="str">
            <v/>
          </cell>
        </row>
        <row r="3656">
          <cell r="H3656" t="str">
            <v/>
          </cell>
        </row>
        <row r="3657">
          <cell r="H3657" t="str">
            <v/>
          </cell>
        </row>
        <row r="3658">
          <cell r="H3658" t="str">
            <v/>
          </cell>
        </row>
        <row r="3659">
          <cell r="H3659" t="str">
            <v/>
          </cell>
        </row>
        <row r="3660">
          <cell r="H3660" t="str">
            <v/>
          </cell>
        </row>
        <row r="3661">
          <cell r="H3661" t="str">
            <v/>
          </cell>
        </row>
        <row r="3662">
          <cell r="H3662" t="str">
            <v/>
          </cell>
        </row>
        <row r="3663">
          <cell r="H3663" t="str">
            <v/>
          </cell>
        </row>
        <row r="3664">
          <cell r="H3664" t="str">
            <v/>
          </cell>
        </row>
        <row r="3665">
          <cell r="H3665" t="str">
            <v/>
          </cell>
        </row>
        <row r="3666">
          <cell r="H3666" t="str">
            <v/>
          </cell>
        </row>
        <row r="3667">
          <cell r="H3667" t="str">
            <v/>
          </cell>
        </row>
        <row r="3668">
          <cell r="H3668" t="str">
            <v/>
          </cell>
        </row>
        <row r="3669">
          <cell r="H3669" t="str">
            <v/>
          </cell>
        </row>
        <row r="3670">
          <cell r="H3670" t="str">
            <v/>
          </cell>
        </row>
        <row r="3671">
          <cell r="H3671" t="str">
            <v/>
          </cell>
        </row>
        <row r="3672">
          <cell r="H3672" t="str">
            <v/>
          </cell>
        </row>
        <row r="3673">
          <cell r="H3673" t="str">
            <v/>
          </cell>
        </row>
        <row r="3674">
          <cell r="H3674" t="str">
            <v/>
          </cell>
        </row>
        <row r="3675">
          <cell r="H3675" t="str">
            <v/>
          </cell>
        </row>
        <row r="3676">
          <cell r="H3676" t="str">
            <v/>
          </cell>
        </row>
        <row r="3677">
          <cell r="H3677" t="str">
            <v/>
          </cell>
        </row>
        <row r="3678">
          <cell r="H3678" t="str">
            <v/>
          </cell>
        </row>
        <row r="3679">
          <cell r="H3679" t="str">
            <v/>
          </cell>
        </row>
        <row r="3680">
          <cell r="H3680" t="str">
            <v/>
          </cell>
        </row>
        <row r="3681">
          <cell r="H3681" t="str">
            <v/>
          </cell>
        </row>
        <row r="3682">
          <cell r="H3682" t="str">
            <v/>
          </cell>
        </row>
        <row r="3683">
          <cell r="H3683" t="str">
            <v/>
          </cell>
        </row>
        <row r="3684">
          <cell r="H3684" t="str">
            <v/>
          </cell>
        </row>
        <row r="3685">
          <cell r="H3685" t="str">
            <v/>
          </cell>
        </row>
        <row r="3686">
          <cell r="H3686" t="str">
            <v/>
          </cell>
        </row>
        <row r="3687">
          <cell r="H3687" t="str">
            <v/>
          </cell>
        </row>
        <row r="3688">
          <cell r="H3688" t="str">
            <v/>
          </cell>
        </row>
        <row r="3689">
          <cell r="H3689" t="str">
            <v/>
          </cell>
        </row>
        <row r="3690">
          <cell r="H3690" t="str">
            <v/>
          </cell>
        </row>
        <row r="3691">
          <cell r="H3691" t="str">
            <v/>
          </cell>
        </row>
        <row r="3692">
          <cell r="H3692" t="str">
            <v/>
          </cell>
        </row>
        <row r="3693">
          <cell r="H3693" t="str">
            <v/>
          </cell>
        </row>
        <row r="3694">
          <cell r="H3694" t="str">
            <v/>
          </cell>
        </row>
        <row r="3695">
          <cell r="H3695" t="str">
            <v/>
          </cell>
        </row>
        <row r="3696">
          <cell r="H3696" t="str">
            <v/>
          </cell>
        </row>
        <row r="3697">
          <cell r="H3697" t="str">
            <v/>
          </cell>
        </row>
        <row r="3698">
          <cell r="H3698" t="str">
            <v/>
          </cell>
        </row>
        <row r="3699">
          <cell r="H3699" t="str">
            <v/>
          </cell>
        </row>
        <row r="3700">
          <cell r="H3700" t="str">
            <v/>
          </cell>
        </row>
        <row r="3701">
          <cell r="H3701" t="str">
            <v/>
          </cell>
        </row>
        <row r="3702">
          <cell r="H3702" t="str">
            <v/>
          </cell>
        </row>
        <row r="3703">
          <cell r="H3703" t="str">
            <v/>
          </cell>
        </row>
        <row r="3704">
          <cell r="H3704" t="str">
            <v/>
          </cell>
        </row>
        <row r="3705">
          <cell r="H3705" t="str">
            <v/>
          </cell>
        </row>
        <row r="3706">
          <cell r="H3706" t="str">
            <v/>
          </cell>
        </row>
        <row r="3707">
          <cell r="H3707" t="str">
            <v/>
          </cell>
        </row>
        <row r="3708">
          <cell r="H3708" t="str">
            <v/>
          </cell>
        </row>
        <row r="3709">
          <cell r="H3709" t="str">
            <v/>
          </cell>
        </row>
        <row r="3710">
          <cell r="H3710" t="str">
            <v/>
          </cell>
        </row>
        <row r="3711">
          <cell r="H3711" t="str">
            <v/>
          </cell>
        </row>
        <row r="3712">
          <cell r="H3712" t="str">
            <v/>
          </cell>
        </row>
        <row r="3713">
          <cell r="H3713" t="str">
            <v/>
          </cell>
        </row>
        <row r="3714">
          <cell r="H3714" t="str">
            <v/>
          </cell>
        </row>
        <row r="3715">
          <cell r="H3715" t="str">
            <v/>
          </cell>
        </row>
        <row r="3716">
          <cell r="H3716" t="str">
            <v/>
          </cell>
        </row>
        <row r="3717">
          <cell r="H3717" t="str">
            <v/>
          </cell>
        </row>
        <row r="3718">
          <cell r="H3718" t="str">
            <v/>
          </cell>
        </row>
        <row r="3719">
          <cell r="H3719" t="str">
            <v/>
          </cell>
        </row>
        <row r="3720">
          <cell r="H3720" t="str">
            <v/>
          </cell>
        </row>
        <row r="3721">
          <cell r="H3721" t="str">
            <v/>
          </cell>
        </row>
        <row r="3722">
          <cell r="H3722" t="str">
            <v/>
          </cell>
        </row>
        <row r="3723">
          <cell r="H3723" t="str">
            <v/>
          </cell>
        </row>
        <row r="3724">
          <cell r="H3724" t="str">
            <v/>
          </cell>
        </row>
        <row r="3725">
          <cell r="H3725" t="str">
            <v/>
          </cell>
        </row>
        <row r="3726">
          <cell r="H3726" t="str">
            <v/>
          </cell>
        </row>
        <row r="3727">
          <cell r="H3727" t="str">
            <v/>
          </cell>
        </row>
        <row r="3728">
          <cell r="H3728" t="str">
            <v/>
          </cell>
        </row>
        <row r="3729">
          <cell r="H3729" t="str">
            <v/>
          </cell>
        </row>
        <row r="3730">
          <cell r="H3730" t="str">
            <v/>
          </cell>
        </row>
        <row r="3731">
          <cell r="H3731" t="str">
            <v/>
          </cell>
        </row>
        <row r="3732">
          <cell r="H3732" t="str">
            <v/>
          </cell>
        </row>
        <row r="3733">
          <cell r="H3733" t="str">
            <v/>
          </cell>
        </row>
        <row r="3734">
          <cell r="H3734" t="str">
            <v/>
          </cell>
        </row>
        <row r="3735">
          <cell r="H3735" t="str">
            <v/>
          </cell>
        </row>
        <row r="3736">
          <cell r="H3736" t="str">
            <v/>
          </cell>
        </row>
        <row r="3737">
          <cell r="H3737" t="str">
            <v/>
          </cell>
        </row>
        <row r="3738">
          <cell r="H3738" t="str">
            <v/>
          </cell>
        </row>
        <row r="3739">
          <cell r="H3739" t="str">
            <v/>
          </cell>
        </row>
        <row r="3740">
          <cell r="H3740" t="str">
            <v/>
          </cell>
        </row>
        <row r="3741">
          <cell r="H3741" t="str">
            <v/>
          </cell>
        </row>
        <row r="3742">
          <cell r="H3742" t="str">
            <v/>
          </cell>
        </row>
        <row r="3743">
          <cell r="H3743" t="str">
            <v/>
          </cell>
        </row>
        <row r="3744">
          <cell r="H3744" t="str">
            <v/>
          </cell>
        </row>
        <row r="3745">
          <cell r="H3745" t="str">
            <v/>
          </cell>
        </row>
        <row r="3746">
          <cell r="H3746" t="str">
            <v/>
          </cell>
        </row>
        <row r="3747">
          <cell r="H3747" t="str">
            <v/>
          </cell>
        </row>
        <row r="3748">
          <cell r="H3748" t="str">
            <v/>
          </cell>
        </row>
        <row r="3749">
          <cell r="H3749" t="str">
            <v/>
          </cell>
        </row>
        <row r="3750">
          <cell r="H3750" t="str">
            <v/>
          </cell>
        </row>
        <row r="3751">
          <cell r="H3751" t="str">
            <v/>
          </cell>
        </row>
        <row r="3752">
          <cell r="H3752" t="str">
            <v/>
          </cell>
        </row>
        <row r="3753">
          <cell r="H3753" t="str">
            <v/>
          </cell>
        </row>
        <row r="3754">
          <cell r="H3754" t="str">
            <v/>
          </cell>
        </row>
        <row r="3755">
          <cell r="H3755" t="str">
            <v/>
          </cell>
        </row>
        <row r="3756">
          <cell r="H3756" t="str">
            <v/>
          </cell>
        </row>
        <row r="3757">
          <cell r="H3757" t="str">
            <v/>
          </cell>
        </row>
        <row r="3758">
          <cell r="H3758" t="str">
            <v/>
          </cell>
        </row>
        <row r="3759">
          <cell r="H3759" t="str">
            <v/>
          </cell>
        </row>
        <row r="3760">
          <cell r="H3760" t="str">
            <v/>
          </cell>
        </row>
        <row r="3761">
          <cell r="H3761" t="str">
            <v/>
          </cell>
        </row>
        <row r="3762">
          <cell r="H3762" t="str">
            <v/>
          </cell>
        </row>
        <row r="3763">
          <cell r="H3763" t="str">
            <v/>
          </cell>
        </row>
        <row r="3764">
          <cell r="H3764" t="str">
            <v/>
          </cell>
        </row>
        <row r="3765">
          <cell r="H3765" t="str">
            <v/>
          </cell>
        </row>
        <row r="3766">
          <cell r="H3766" t="str">
            <v/>
          </cell>
        </row>
        <row r="3767">
          <cell r="H3767" t="str">
            <v/>
          </cell>
        </row>
        <row r="3768">
          <cell r="H3768" t="str">
            <v/>
          </cell>
        </row>
        <row r="3769">
          <cell r="H3769" t="str">
            <v/>
          </cell>
        </row>
        <row r="3770">
          <cell r="H3770" t="str">
            <v/>
          </cell>
        </row>
        <row r="3771">
          <cell r="H3771" t="str">
            <v/>
          </cell>
        </row>
        <row r="3772">
          <cell r="H3772" t="str">
            <v/>
          </cell>
        </row>
        <row r="3773">
          <cell r="H3773" t="str">
            <v/>
          </cell>
        </row>
        <row r="3774">
          <cell r="H3774" t="str">
            <v/>
          </cell>
        </row>
        <row r="3775">
          <cell r="H3775" t="str">
            <v/>
          </cell>
        </row>
        <row r="3776">
          <cell r="H3776" t="str">
            <v/>
          </cell>
        </row>
        <row r="3777">
          <cell r="H3777" t="str">
            <v/>
          </cell>
        </row>
        <row r="3778">
          <cell r="H3778" t="str">
            <v/>
          </cell>
        </row>
        <row r="3779">
          <cell r="H3779" t="str">
            <v/>
          </cell>
        </row>
        <row r="3780">
          <cell r="H3780" t="str">
            <v/>
          </cell>
        </row>
        <row r="3781">
          <cell r="H3781" t="str">
            <v/>
          </cell>
        </row>
        <row r="3782">
          <cell r="H3782" t="str">
            <v/>
          </cell>
        </row>
        <row r="3783">
          <cell r="H3783" t="str">
            <v/>
          </cell>
        </row>
        <row r="3784">
          <cell r="H3784" t="str">
            <v/>
          </cell>
        </row>
        <row r="3785">
          <cell r="H3785" t="str">
            <v/>
          </cell>
        </row>
        <row r="3786">
          <cell r="H3786" t="str">
            <v/>
          </cell>
        </row>
        <row r="3787">
          <cell r="H3787" t="str">
            <v/>
          </cell>
        </row>
        <row r="3788">
          <cell r="H3788" t="str">
            <v/>
          </cell>
        </row>
        <row r="3789">
          <cell r="H3789" t="str">
            <v/>
          </cell>
        </row>
        <row r="3790">
          <cell r="H3790" t="str">
            <v/>
          </cell>
        </row>
        <row r="3791">
          <cell r="H3791" t="str">
            <v/>
          </cell>
        </row>
        <row r="3792">
          <cell r="H3792" t="str">
            <v/>
          </cell>
        </row>
        <row r="3793">
          <cell r="H3793" t="str">
            <v/>
          </cell>
        </row>
        <row r="3794">
          <cell r="H3794" t="str">
            <v/>
          </cell>
        </row>
        <row r="3795">
          <cell r="H3795" t="str">
            <v/>
          </cell>
        </row>
        <row r="3796">
          <cell r="H3796" t="str">
            <v/>
          </cell>
        </row>
        <row r="3797">
          <cell r="H3797" t="str">
            <v/>
          </cell>
        </row>
        <row r="3798">
          <cell r="H3798" t="str">
            <v/>
          </cell>
        </row>
        <row r="3799">
          <cell r="H3799" t="str">
            <v/>
          </cell>
        </row>
        <row r="3800">
          <cell r="H3800" t="str">
            <v/>
          </cell>
        </row>
        <row r="3801">
          <cell r="H3801" t="str">
            <v/>
          </cell>
        </row>
        <row r="3802">
          <cell r="H3802" t="str">
            <v/>
          </cell>
        </row>
        <row r="3803">
          <cell r="H3803" t="str">
            <v/>
          </cell>
        </row>
        <row r="3804">
          <cell r="H3804" t="str">
            <v/>
          </cell>
        </row>
        <row r="3805">
          <cell r="H3805" t="str">
            <v/>
          </cell>
        </row>
        <row r="3806">
          <cell r="H3806" t="str">
            <v/>
          </cell>
        </row>
        <row r="3807">
          <cell r="H3807" t="str">
            <v/>
          </cell>
        </row>
        <row r="3808">
          <cell r="H3808" t="str">
            <v/>
          </cell>
        </row>
        <row r="3809">
          <cell r="H3809" t="str">
            <v/>
          </cell>
        </row>
        <row r="3810">
          <cell r="H3810" t="str">
            <v/>
          </cell>
        </row>
        <row r="3811">
          <cell r="H3811" t="str">
            <v/>
          </cell>
        </row>
        <row r="3812">
          <cell r="H3812" t="str">
            <v/>
          </cell>
        </row>
        <row r="3813">
          <cell r="H3813" t="str">
            <v/>
          </cell>
        </row>
        <row r="3814">
          <cell r="H3814" t="str">
            <v/>
          </cell>
        </row>
        <row r="3815">
          <cell r="H3815" t="str">
            <v/>
          </cell>
        </row>
        <row r="3816">
          <cell r="H3816" t="str">
            <v/>
          </cell>
        </row>
        <row r="3817">
          <cell r="H3817" t="str">
            <v/>
          </cell>
        </row>
        <row r="3818">
          <cell r="H3818" t="str">
            <v/>
          </cell>
        </row>
        <row r="3819">
          <cell r="H3819" t="str">
            <v/>
          </cell>
        </row>
        <row r="3820">
          <cell r="H3820" t="str">
            <v/>
          </cell>
        </row>
        <row r="3821">
          <cell r="H3821" t="str">
            <v/>
          </cell>
        </row>
        <row r="3822">
          <cell r="H3822" t="str">
            <v/>
          </cell>
        </row>
        <row r="3823">
          <cell r="H3823" t="str">
            <v/>
          </cell>
        </row>
        <row r="3824">
          <cell r="H3824" t="str">
            <v/>
          </cell>
        </row>
        <row r="3825">
          <cell r="H3825" t="str">
            <v/>
          </cell>
        </row>
        <row r="3826">
          <cell r="H3826" t="str">
            <v/>
          </cell>
        </row>
        <row r="3827">
          <cell r="H3827" t="str">
            <v/>
          </cell>
        </row>
        <row r="3828">
          <cell r="H3828" t="str">
            <v/>
          </cell>
        </row>
        <row r="3829">
          <cell r="H3829" t="str">
            <v/>
          </cell>
        </row>
        <row r="3830">
          <cell r="H3830" t="str">
            <v/>
          </cell>
        </row>
        <row r="3831">
          <cell r="H3831" t="str">
            <v/>
          </cell>
        </row>
        <row r="3832">
          <cell r="H3832" t="str">
            <v/>
          </cell>
        </row>
        <row r="3833">
          <cell r="H3833" t="str">
            <v/>
          </cell>
        </row>
        <row r="3834">
          <cell r="H3834" t="str">
            <v/>
          </cell>
        </row>
        <row r="3835">
          <cell r="H3835" t="str">
            <v/>
          </cell>
        </row>
        <row r="3836">
          <cell r="H3836" t="str">
            <v/>
          </cell>
        </row>
        <row r="3837">
          <cell r="H3837" t="str">
            <v/>
          </cell>
        </row>
        <row r="3838">
          <cell r="H3838" t="str">
            <v/>
          </cell>
        </row>
        <row r="3839">
          <cell r="H3839" t="str">
            <v/>
          </cell>
        </row>
        <row r="3840">
          <cell r="H3840" t="str">
            <v/>
          </cell>
        </row>
        <row r="3841">
          <cell r="H3841" t="str">
            <v/>
          </cell>
        </row>
        <row r="3842">
          <cell r="H3842" t="str">
            <v/>
          </cell>
        </row>
        <row r="3843">
          <cell r="H3843" t="str">
            <v/>
          </cell>
        </row>
        <row r="3844">
          <cell r="H3844" t="str">
            <v/>
          </cell>
        </row>
        <row r="3845">
          <cell r="H3845" t="str">
            <v/>
          </cell>
        </row>
        <row r="3846">
          <cell r="H3846" t="str">
            <v/>
          </cell>
        </row>
        <row r="3847">
          <cell r="H3847" t="str">
            <v/>
          </cell>
        </row>
        <row r="3848">
          <cell r="H3848" t="str">
            <v/>
          </cell>
        </row>
        <row r="3849">
          <cell r="H3849" t="str">
            <v/>
          </cell>
        </row>
        <row r="3850">
          <cell r="H3850" t="str">
            <v/>
          </cell>
        </row>
        <row r="3851">
          <cell r="H3851" t="str">
            <v/>
          </cell>
        </row>
        <row r="3852">
          <cell r="H3852" t="str">
            <v/>
          </cell>
        </row>
        <row r="3853">
          <cell r="H3853" t="str">
            <v/>
          </cell>
        </row>
        <row r="3854">
          <cell r="H3854" t="str">
            <v/>
          </cell>
        </row>
        <row r="3855">
          <cell r="H3855" t="str">
            <v/>
          </cell>
        </row>
        <row r="3856">
          <cell r="H3856" t="str">
            <v/>
          </cell>
        </row>
        <row r="3857">
          <cell r="H3857" t="str">
            <v/>
          </cell>
        </row>
        <row r="3858">
          <cell r="H3858" t="str">
            <v/>
          </cell>
        </row>
        <row r="3859">
          <cell r="H3859" t="str">
            <v/>
          </cell>
        </row>
        <row r="3860">
          <cell r="H3860" t="str">
            <v/>
          </cell>
        </row>
        <row r="3861">
          <cell r="H3861" t="str">
            <v/>
          </cell>
        </row>
        <row r="3862">
          <cell r="H3862" t="str">
            <v/>
          </cell>
        </row>
        <row r="3863">
          <cell r="H3863" t="str">
            <v/>
          </cell>
        </row>
        <row r="3864">
          <cell r="H3864" t="str">
            <v/>
          </cell>
        </row>
        <row r="3865">
          <cell r="H3865" t="str">
            <v/>
          </cell>
        </row>
        <row r="3866">
          <cell r="H3866" t="str">
            <v/>
          </cell>
        </row>
        <row r="3867">
          <cell r="H3867" t="str">
            <v/>
          </cell>
        </row>
        <row r="3868">
          <cell r="H3868" t="str">
            <v/>
          </cell>
        </row>
        <row r="3869">
          <cell r="H3869" t="str">
            <v/>
          </cell>
        </row>
        <row r="3870">
          <cell r="H3870" t="str">
            <v/>
          </cell>
        </row>
        <row r="3871">
          <cell r="H3871" t="str">
            <v/>
          </cell>
        </row>
        <row r="3872">
          <cell r="H3872" t="str">
            <v/>
          </cell>
        </row>
        <row r="3873">
          <cell r="H3873" t="str">
            <v/>
          </cell>
        </row>
        <row r="3874">
          <cell r="H3874" t="str">
            <v/>
          </cell>
        </row>
        <row r="3875">
          <cell r="H3875" t="str">
            <v/>
          </cell>
        </row>
        <row r="3876">
          <cell r="H3876" t="str">
            <v/>
          </cell>
        </row>
        <row r="3877">
          <cell r="H3877" t="str">
            <v/>
          </cell>
        </row>
        <row r="3878">
          <cell r="H3878" t="str">
            <v/>
          </cell>
        </row>
        <row r="3879">
          <cell r="H3879" t="str">
            <v/>
          </cell>
        </row>
        <row r="3880">
          <cell r="H3880" t="str">
            <v/>
          </cell>
        </row>
        <row r="3881">
          <cell r="H3881" t="str">
            <v/>
          </cell>
        </row>
        <row r="3882">
          <cell r="H3882" t="str">
            <v/>
          </cell>
        </row>
        <row r="3883">
          <cell r="H3883" t="str">
            <v/>
          </cell>
        </row>
        <row r="3884">
          <cell r="H3884" t="str">
            <v/>
          </cell>
        </row>
        <row r="3885">
          <cell r="H3885" t="str">
            <v/>
          </cell>
        </row>
        <row r="3886">
          <cell r="H3886" t="str">
            <v/>
          </cell>
        </row>
        <row r="3887">
          <cell r="H3887" t="str">
            <v/>
          </cell>
        </row>
        <row r="3888">
          <cell r="H3888" t="str">
            <v/>
          </cell>
        </row>
        <row r="3889">
          <cell r="H3889" t="str">
            <v/>
          </cell>
        </row>
        <row r="3890">
          <cell r="H3890" t="str">
            <v/>
          </cell>
        </row>
        <row r="3891">
          <cell r="H3891" t="str">
            <v/>
          </cell>
        </row>
        <row r="3892">
          <cell r="H3892" t="str">
            <v/>
          </cell>
        </row>
        <row r="3893">
          <cell r="H3893" t="str">
            <v/>
          </cell>
        </row>
        <row r="3894">
          <cell r="H3894" t="str">
            <v/>
          </cell>
        </row>
        <row r="3895">
          <cell r="H3895" t="str">
            <v/>
          </cell>
        </row>
        <row r="3896">
          <cell r="H3896" t="str">
            <v/>
          </cell>
        </row>
        <row r="3897">
          <cell r="H3897" t="str">
            <v/>
          </cell>
        </row>
        <row r="3898">
          <cell r="H3898" t="str">
            <v/>
          </cell>
        </row>
        <row r="3899">
          <cell r="H3899" t="str">
            <v/>
          </cell>
        </row>
        <row r="3900">
          <cell r="H3900" t="str">
            <v/>
          </cell>
        </row>
        <row r="3901">
          <cell r="H3901" t="str">
            <v/>
          </cell>
        </row>
        <row r="3902">
          <cell r="H3902" t="str">
            <v/>
          </cell>
        </row>
        <row r="3903">
          <cell r="H3903" t="str">
            <v/>
          </cell>
        </row>
        <row r="3904">
          <cell r="H3904" t="str">
            <v/>
          </cell>
        </row>
        <row r="3905">
          <cell r="H3905" t="str">
            <v/>
          </cell>
        </row>
        <row r="3906">
          <cell r="H3906" t="str">
            <v/>
          </cell>
        </row>
        <row r="3907">
          <cell r="H3907" t="str">
            <v/>
          </cell>
        </row>
        <row r="3908">
          <cell r="H3908" t="str">
            <v/>
          </cell>
        </row>
        <row r="3909">
          <cell r="H3909" t="str">
            <v/>
          </cell>
        </row>
        <row r="3910">
          <cell r="H3910" t="str">
            <v/>
          </cell>
        </row>
        <row r="3911">
          <cell r="H3911" t="str">
            <v/>
          </cell>
        </row>
        <row r="3912">
          <cell r="H3912" t="str">
            <v/>
          </cell>
        </row>
        <row r="3913">
          <cell r="H3913" t="str">
            <v/>
          </cell>
        </row>
        <row r="3914">
          <cell r="H3914" t="str">
            <v/>
          </cell>
        </row>
        <row r="3915">
          <cell r="H3915" t="str">
            <v/>
          </cell>
        </row>
        <row r="3916">
          <cell r="H3916" t="str">
            <v/>
          </cell>
        </row>
        <row r="3917">
          <cell r="H3917" t="str">
            <v/>
          </cell>
        </row>
        <row r="3918">
          <cell r="H3918" t="str">
            <v/>
          </cell>
        </row>
        <row r="3919">
          <cell r="H3919" t="str">
            <v/>
          </cell>
        </row>
        <row r="3920">
          <cell r="H3920" t="str">
            <v/>
          </cell>
        </row>
        <row r="3921">
          <cell r="H3921" t="str">
            <v/>
          </cell>
        </row>
        <row r="3922">
          <cell r="H3922" t="str">
            <v/>
          </cell>
        </row>
        <row r="3923">
          <cell r="H3923" t="str">
            <v/>
          </cell>
        </row>
        <row r="3924">
          <cell r="H3924" t="str">
            <v/>
          </cell>
        </row>
        <row r="3925">
          <cell r="H3925" t="str">
            <v/>
          </cell>
        </row>
        <row r="3926">
          <cell r="H3926" t="str">
            <v/>
          </cell>
        </row>
        <row r="3927">
          <cell r="H3927" t="str">
            <v/>
          </cell>
        </row>
        <row r="3928">
          <cell r="H3928" t="str">
            <v/>
          </cell>
        </row>
        <row r="3929">
          <cell r="H3929" t="str">
            <v/>
          </cell>
        </row>
        <row r="3930">
          <cell r="H3930" t="str">
            <v/>
          </cell>
        </row>
        <row r="3931">
          <cell r="H3931" t="str">
            <v/>
          </cell>
        </row>
        <row r="3932">
          <cell r="H3932" t="str">
            <v/>
          </cell>
        </row>
        <row r="3933">
          <cell r="H3933" t="str">
            <v/>
          </cell>
        </row>
        <row r="3934">
          <cell r="H3934" t="str">
            <v/>
          </cell>
        </row>
        <row r="3935">
          <cell r="H3935" t="str">
            <v/>
          </cell>
        </row>
        <row r="3936">
          <cell r="H3936" t="str">
            <v/>
          </cell>
        </row>
        <row r="3937">
          <cell r="H3937" t="str">
            <v/>
          </cell>
        </row>
        <row r="3938">
          <cell r="H3938" t="str">
            <v/>
          </cell>
        </row>
        <row r="3939">
          <cell r="H3939" t="str">
            <v/>
          </cell>
        </row>
        <row r="3940">
          <cell r="H3940" t="str">
            <v/>
          </cell>
        </row>
        <row r="3941">
          <cell r="H3941" t="str">
            <v/>
          </cell>
        </row>
        <row r="3942">
          <cell r="H3942" t="str">
            <v/>
          </cell>
        </row>
        <row r="3943">
          <cell r="H3943" t="str">
            <v/>
          </cell>
        </row>
        <row r="3944">
          <cell r="H3944" t="str">
            <v/>
          </cell>
        </row>
        <row r="3945">
          <cell r="H3945" t="str">
            <v/>
          </cell>
        </row>
        <row r="3946">
          <cell r="H3946" t="str">
            <v/>
          </cell>
        </row>
        <row r="3947">
          <cell r="H3947" t="str">
            <v/>
          </cell>
        </row>
        <row r="3948">
          <cell r="H3948" t="str">
            <v/>
          </cell>
        </row>
        <row r="3949">
          <cell r="H3949" t="str">
            <v/>
          </cell>
        </row>
        <row r="3950">
          <cell r="H3950" t="str">
            <v/>
          </cell>
        </row>
        <row r="3951">
          <cell r="H3951" t="str">
            <v/>
          </cell>
        </row>
        <row r="3952">
          <cell r="H3952" t="str">
            <v/>
          </cell>
        </row>
        <row r="3953">
          <cell r="H3953" t="str">
            <v/>
          </cell>
        </row>
        <row r="3954">
          <cell r="H3954" t="str">
            <v/>
          </cell>
        </row>
        <row r="3955">
          <cell r="H3955" t="str">
            <v/>
          </cell>
        </row>
        <row r="3956">
          <cell r="H3956" t="str">
            <v/>
          </cell>
        </row>
        <row r="3957">
          <cell r="H3957" t="str">
            <v/>
          </cell>
        </row>
        <row r="3958">
          <cell r="H3958" t="str">
            <v/>
          </cell>
        </row>
        <row r="3959">
          <cell r="H3959" t="str">
            <v/>
          </cell>
        </row>
        <row r="3960">
          <cell r="H3960" t="str">
            <v/>
          </cell>
        </row>
        <row r="3961">
          <cell r="H3961" t="str">
            <v/>
          </cell>
        </row>
        <row r="3962">
          <cell r="H3962" t="str">
            <v/>
          </cell>
        </row>
        <row r="3963">
          <cell r="H3963" t="str">
            <v/>
          </cell>
        </row>
        <row r="3964">
          <cell r="H3964" t="str">
            <v/>
          </cell>
        </row>
        <row r="3965">
          <cell r="H3965" t="str">
            <v/>
          </cell>
        </row>
        <row r="3966">
          <cell r="H3966" t="str">
            <v/>
          </cell>
        </row>
        <row r="3967">
          <cell r="H3967" t="str">
            <v/>
          </cell>
        </row>
        <row r="3968">
          <cell r="H3968" t="str">
            <v/>
          </cell>
        </row>
        <row r="3969">
          <cell r="H3969" t="str">
            <v/>
          </cell>
        </row>
        <row r="3970">
          <cell r="H3970" t="str">
            <v/>
          </cell>
        </row>
        <row r="3971">
          <cell r="H3971" t="str">
            <v/>
          </cell>
        </row>
        <row r="3972">
          <cell r="H3972" t="str">
            <v/>
          </cell>
        </row>
        <row r="3973">
          <cell r="H3973" t="str">
            <v/>
          </cell>
        </row>
        <row r="3974">
          <cell r="H3974" t="str">
            <v/>
          </cell>
        </row>
        <row r="3975">
          <cell r="H3975" t="str">
            <v/>
          </cell>
        </row>
        <row r="3976">
          <cell r="H3976" t="str">
            <v/>
          </cell>
        </row>
        <row r="3977">
          <cell r="H3977" t="str">
            <v/>
          </cell>
        </row>
        <row r="3978">
          <cell r="H3978" t="str">
            <v/>
          </cell>
        </row>
        <row r="3979">
          <cell r="H3979" t="str">
            <v/>
          </cell>
        </row>
        <row r="3980">
          <cell r="H3980" t="str">
            <v/>
          </cell>
        </row>
        <row r="3981">
          <cell r="H3981" t="str">
            <v/>
          </cell>
        </row>
        <row r="3982">
          <cell r="H3982" t="str">
            <v/>
          </cell>
        </row>
        <row r="3983">
          <cell r="H3983" t="str">
            <v/>
          </cell>
        </row>
        <row r="3984">
          <cell r="H3984" t="str">
            <v/>
          </cell>
        </row>
        <row r="3985">
          <cell r="H3985" t="str">
            <v/>
          </cell>
        </row>
        <row r="3986">
          <cell r="H3986" t="str">
            <v/>
          </cell>
        </row>
        <row r="3987">
          <cell r="H3987" t="str">
            <v/>
          </cell>
        </row>
        <row r="3988">
          <cell r="H3988" t="str">
            <v/>
          </cell>
        </row>
        <row r="3989">
          <cell r="H3989" t="str">
            <v/>
          </cell>
        </row>
        <row r="3990">
          <cell r="H3990" t="str">
            <v/>
          </cell>
        </row>
        <row r="3991">
          <cell r="H3991" t="str">
            <v/>
          </cell>
        </row>
        <row r="3992">
          <cell r="H3992" t="str">
            <v/>
          </cell>
        </row>
        <row r="3993">
          <cell r="H3993" t="str">
            <v/>
          </cell>
        </row>
        <row r="3994">
          <cell r="H3994" t="str">
            <v/>
          </cell>
        </row>
        <row r="3995">
          <cell r="H3995" t="str">
            <v/>
          </cell>
        </row>
        <row r="3996">
          <cell r="H3996" t="str">
            <v/>
          </cell>
        </row>
        <row r="3997">
          <cell r="H3997" t="str">
            <v/>
          </cell>
        </row>
        <row r="3998">
          <cell r="H3998" t="str">
            <v/>
          </cell>
        </row>
        <row r="3999">
          <cell r="H3999" t="str">
            <v/>
          </cell>
        </row>
        <row r="4000">
          <cell r="H4000" t="str">
            <v/>
          </cell>
        </row>
        <row r="4001">
          <cell r="H4001" t="str">
            <v/>
          </cell>
        </row>
        <row r="4002">
          <cell r="H4002" t="str">
            <v/>
          </cell>
        </row>
        <row r="4003">
          <cell r="H4003" t="str">
            <v/>
          </cell>
        </row>
        <row r="4004">
          <cell r="H4004" t="str">
            <v/>
          </cell>
        </row>
        <row r="4005">
          <cell r="H4005" t="str">
            <v/>
          </cell>
        </row>
        <row r="4006">
          <cell r="H4006" t="str">
            <v/>
          </cell>
        </row>
        <row r="4007">
          <cell r="H4007" t="str">
            <v/>
          </cell>
        </row>
        <row r="4008">
          <cell r="H4008" t="str">
            <v/>
          </cell>
        </row>
        <row r="4009">
          <cell r="H4009" t="str">
            <v/>
          </cell>
        </row>
        <row r="4010">
          <cell r="H4010" t="str">
            <v/>
          </cell>
        </row>
        <row r="4011">
          <cell r="H4011" t="str">
            <v/>
          </cell>
        </row>
        <row r="4012">
          <cell r="H4012" t="str">
            <v/>
          </cell>
        </row>
        <row r="4013">
          <cell r="H4013" t="str">
            <v/>
          </cell>
        </row>
        <row r="4014">
          <cell r="H4014" t="str">
            <v/>
          </cell>
        </row>
        <row r="4015">
          <cell r="H4015" t="str">
            <v/>
          </cell>
        </row>
        <row r="4016">
          <cell r="H4016" t="str">
            <v/>
          </cell>
        </row>
        <row r="4017">
          <cell r="H4017" t="str">
            <v/>
          </cell>
        </row>
        <row r="4018">
          <cell r="H4018" t="str">
            <v/>
          </cell>
        </row>
        <row r="4019">
          <cell r="H4019" t="str">
            <v/>
          </cell>
        </row>
        <row r="4020">
          <cell r="H4020" t="str">
            <v/>
          </cell>
        </row>
        <row r="4021">
          <cell r="H4021" t="str">
            <v/>
          </cell>
        </row>
        <row r="4022">
          <cell r="H4022" t="str">
            <v/>
          </cell>
        </row>
        <row r="4023">
          <cell r="H4023" t="str">
            <v/>
          </cell>
        </row>
        <row r="4024">
          <cell r="H4024" t="str">
            <v/>
          </cell>
        </row>
        <row r="4025">
          <cell r="H4025" t="str">
            <v/>
          </cell>
        </row>
        <row r="4026">
          <cell r="H4026" t="str">
            <v/>
          </cell>
        </row>
        <row r="4027">
          <cell r="H4027" t="str">
            <v/>
          </cell>
        </row>
        <row r="4028">
          <cell r="H4028" t="str">
            <v/>
          </cell>
        </row>
        <row r="4029">
          <cell r="H4029" t="str">
            <v/>
          </cell>
        </row>
        <row r="4030">
          <cell r="H4030" t="str">
            <v/>
          </cell>
        </row>
        <row r="4031">
          <cell r="H4031" t="str">
            <v/>
          </cell>
        </row>
        <row r="4032">
          <cell r="H4032" t="str">
            <v/>
          </cell>
        </row>
        <row r="4033">
          <cell r="H4033" t="str">
            <v/>
          </cell>
        </row>
        <row r="4034">
          <cell r="H4034" t="str">
            <v/>
          </cell>
        </row>
        <row r="4035">
          <cell r="H4035" t="str">
            <v/>
          </cell>
        </row>
        <row r="4036">
          <cell r="H4036" t="str">
            <v/>
          </cell>
        </row>
        <row r="4037">
          <cell r="H4037" t="str">
            <v/>
          </cell>
        </row>
        <row r="4038">
          <cell r="H4038" t="str">
            <v/>
          </cell>
        </row>
        <row r="4039">
          <cell r="H4039" t="str">
            <v/>
          </cell>
        </row>
        <row r="4040">
          <cell r="H4040" t="str">
            <v/>
          </cell>
        </row>
        <row r="4041">
          <cell r="H4041" t="str">
            <v/>
          </cell>
        </row>
        <row r="4042">
          <cell r="H4042" t="str">
            <v/>
          </cell>
        </row>
        <row r="4043">
          <cell r="H4043" t="str">
            <v/>
          </cell>
        </row>
        <row r="4044">
          <cell r="H4044" t="str">
            <v/>
          </cell>
        </row>
        <row r="4045">
          <cell r="H4045" t="str">
            <v/>
          </cell>
        </row>
        <row r="4046">
          <cell r="H4046" t="str">
            <v/>
          </cell>
        </row>
        <row r="4047">
          <cell r="H4047" t="str">
            <v/>
          </cell>
        </row>
        <row r="4048">
          <cell r="H4048" t="str">
            <v/>
          </cell>
        </row>
        <row r="4049">
          <cell r="H4049" t="str">
            <v/>
          </cell>
        </row>
        <row r="4050">
          <cell r="H4050" t="str">
            <v/>
          </cell>
        </row>
        <row r="4051">
          <cell r="H4051" t="str">
            <v/>
          </cell>
        </row>
        <row r="4052">
          <cell r="H4052" t="str">
            <v/>
          </cell>
        </row>
        <row r="4053">
          <cell r="H4053" t="str">
            <v/>
          </cell>
        </row>
        <row r="4054">
          <cell r="H4054" t="str">
            <v/>
          </cell>
        </row>
        <row r="4055">
          <cell r="H4055" t="str">
            <v/>
          </cell>
        </row>
        <row r="4056">
          <cell r="H4056" t="str">
            <v/>
          </cell>
        </row>
        <row r="4057">
          <cell r="H4057" t="str">
            <v/>
          </cell>
        </row>
        <row r="4058">
          <cell r="H4058" t="str">
            <v/>
          </cell>
        </row>
        <row r="4059">
          <cell r="H4059" t="str">
            <v/>
          </cell>
        </row>
        <row r="4060">
          <cell r="H4060" t="str">
            <v/>
          </cell>
        </row>
        <row r="4061">
          <cell r="H4061" t="str">
            <v/>
          </cell>
        </row>
        <row r="4062">
          <cell r="H4062" t="str">
            <v/>
          </cell>
        </row>
        <row r="4063">
          <cell r="H4063" t="str">
            <v/>
          </cell>
        </row>
        <row r="4064">
          <cell r="H4064" t="str">
            <v/>
          </cell>
        </row>
        <row r="4065">
          <cell r="H4065" t="str">
            <v/>
          </cell>
        </row>
        <row r="4066">
          <cell r="H4066" t="str">
            <v/>
          </cell>
        </row>
        <row r="4067">
          <cell r="H4067" t="str">
            <v/>
          </cell>
        </row>
        <row r="4068">
          <cell r="H4068" t="str">
            <v/>
          </cell>
        </row>
        <row r="4069">
          <cell r="H4069" t="str">
            <v/>
          </cell>
        </row>
        <row r="4070">
          <cell r="H4070" t="str">
            <v/>
          </cell>
        </row>
        <row r="4071">
          <cell r="H4071" t="str">
            <v/>
          </cell>
        </row>
        <row r="4072">
          <cell r="H4072" t="str">
            <v/>
          </cell>
        </row>
        <row r="4073">
          <cell r="H4073" t="str">
            <v/>
          </cell>
        </row>
        <row r="4074">
          <cell r="H4074" t="str">
            <v/>
          </cell>
        </row>
        <row r="4075">
          <cell r="H4075" t="str">
            <v/>
          </cell>
        </row>
        <row r="4076">
          <cell r="H4076" t="str">
            <v/>
          </cell>
        </row>
        <row r="4077">
          <cell r="H4077" t="str">
            <v/>
          </cell>
        </row>
        <row r="4078">
          <cell r="H4078" t="str">
            <v/>
          </cell>
        </row>
        <row r="4079">
          <cell r="H4079" t="str">
            <v/>
          </cell>
        </row>
        <row r="4080">
          <cell r="H4080" t="str">
            <v/>
          </cell>
        </row>
        <row r="4081">
          <cell r="H4081" t="str">
            <v/>
          </cell>
        </row>
        <row r="4082">
          <cell r="H4082" t="str">
            <v/>
          </cell>
        </row>
        <row r="4083">
          <cell r="H4083" t="str">
            <v/>
          </cell>
        </row>
        <row r="4084">
          <cell r="H4084" t="str">
            <v/>
          </cell>
        </row>
        <row r="4085">
          <cell r="H4085" t="str">
            <v/>
          </cell>
        </row>
        <row r="4086">
          <cell r="H4086" t="str">
            <v/>
          </cell>
        </row>
        <row r="4087">
          <cell r="H4087" t="str">
            <v/>
          </cell>
        </row>
        <row r="4088">
          <cell r="H4088" t="str">
            <v/>
          </cell>
        </row>
        <row r="4089">
          <cell r="H4089" t="str">
            <v/>
          </cell>
        </row>
        <row r="4090">
          <cell r="H4090" t="str">
            <v/>
          </cell>
        </row>
        <row r="4091">
          <cell r="H4091" t="str">
            <v/>
          </cell>
        </row>
        <row r="4092">
          <cell r="H4092" t="str">
            <v/>
          </cell>
        </row>
        <row r="4093">
          <cell r="H4093" t="str">
            <v/>
          </cell>
        </row>
        <row r="4094">
          <cell r="H4094" t="str">
            <v/>
          </cell>
        </row>
        <row r="4095">
          <cell r="H4095" t="str">
            <v/>
          </cell>
        </row>
        <row r="4096">
          <cell r="H4096" t="str">
            <v/>
          </cell>
        </row>
        <row r="4097">
          <cell r="H4097" t="str">
            <v/>
          </cell>
        </row>
        <row r="4098">
          <cell r="H4098" t="str">
            <v/>
          </cell>
        </row>
        <row r="4099">
          <cell r="H4099" t="str">
            <v/>
          </cell>
        </row>
        <row r="4100">
          <cell r="H4100" t="str">
            <v/>
          </cell>
        </row>
        <row r="4101">
          <cell r="H4101" t="str">
            <v/>
          </cell>
        </row>
        <row r="4102">
          <cell r="H4102" t="str">
            <v/>
          </cell>
        </row>
        <row r="4103">
          <cell r="H4103" t="str">
            <v/>
          </cell>
        </row>
        <row r="4104">
          <cell r="H4104" t="str">
            <v/>
          </cell>
        </row>
        <row r="4105">
          <cell r="H4105" t="str">
            <v/>
          </cell>
        </row>
        <row r="4106">
          <cell r="H4106" t="str">
            <v/>
          </cell>
        </row>
        <row r="4107">
          <cell r="H4107" t="str">
            <v/>
          </cell>
        </row>
        <row r="4108">
          <cell r="H4108" t="str">
            <v/>
          </cell>
        </row>
        <row r="4109">
          <cell r="H4109" t="str">
            <v/>
          </cell>
        </row>
        <row r="4110">
          <cell r="H4110" t="str">
            <v/>
          </cell>
        </row>
        <row r="4111">
          <cell r="H4111" t="str">
            <v/>
          </cell>
        </row>
        <row r="4112">
          <cell r="H4112" t="str">
            <v/>
          </cell>
        </row>
        <row r="4113">
          <cell r="H4113" t="str">
            <v/>
          </cell>
        </row>
        <row r="4114">
          <cell r="H4114" t="str">
            <v/>
          </cell>
        </row>
        <row r="4115">
          <cell r="H4115" t="str">
            <v/>
          </cell>
        </row>
        <row r="4116">
          <cell r="H4116" t="str">
            <v/>
          </cell>
        </row>
        <row r="4117">
          <cell r="H4117" t="str">
            <v/>
          </cell>
        </row>
        <row r="4118">
          <cell r="H4118" t="str">
            <v/>
          </cell>
        </row>
        <row r="4119">
          <cell r="H4119" t="str">
            <v/>
          </cell>
        </row>
        <row r="4120">
          <cell r="H4120" t="str">
            <v/>
          </cell>
        </row>
        <row r="4121">
          <cell r="H4121" t="str">
            <v/>
          </cell>
        </row>
        <row r="4122">
          <cell r="H4122" t="str">
            <v/>
          </cell>
        </row>
        <row r="4123">
          <cell r="H4123" t="str">
            <v/>
          </cell>
        </row>
        <row r="4124">
          <cell r="H4124" t="str">
            <v/>
          </cell>
        </row>
        <row r="4125">
          <cell r="H4125" t="str">
            <v/>
          </cell>
        </row>
        <row r="4126">
          <cell r="H4126" t="str">
            <v/>
          </cell>
        </row>
        <row r="4127">
          <cell r="H4127" t="str">
            <v/>
          </cell>
        </row>
        <row r="4128">
          <cell r="H4128" t="str">
            <v/>
          </cell>
        </row>
        <row r="4129">
          <cell r="H4129" t="str">
            <v/>
          </cell>
        </row>
        <row r="4130">
          <cell r="H4130" t="str">
            <v/>
          </cell>
        </row>
        <row r="4131">
          <cell r="H4131" t="str">
            <v/>
          </cell>
        </row>
        <row r="4132">
          <cell r="H4132" t="str">
            <v/>
          </cell>
        </row>
        <row r="4133">
          <cell r="H4133" t="str">
            <v/>
          </cell>
        </row>
        <row r="4134">
          <cell r="H4134" t="str">
            <v/>
          </cell>
        </row>
        <row r="4135">
          <cell r="H4135" t="str">
            <v/>
          </cell>
        </row>
        <row r="4136">
          <cell r="H4136" t="str">
            <v/>
          </cell>
        </row>
        <row r="4137">
          <cell r="H4137" t="str">
            <v/>
          </cell>
        </row>
        <row r="4138">
          <cell r="H4138" t="str">
            <v/>
          </cell>
        </row>
        <row r="4139">
          <cell r="H4139" t="str">
            <v/>
          </cell>
        </row>
        <row r="4140">
          <cell r="H4140" t="str">
            <v/>
          </cell>
        </row>
        <row r="4141">
          <cell r="H4141" t="str">
            <v/>
          </cell>
        </row>
        <row r="4142">
          <cell r="H4142" t="str">
            <v/>
          </cell>
        </row>
        <row r="4143">
          <cell r="H4143" t="str">
            <v/>
          </cell>
        </row>
        <row r="4144">
          <cell r="H4144" t="str">
            <v/>
          </cell>
        </row>
        <row r="4145">
          <cell r="H4145" t="str">
            <v/>
          </cell>
        </row>
        <row r="4146">
          <cell r="H4146" t="str">
            <v/>
          </cell>
        </row>
        <row r="4147">
          <cell r="H4147" t="str">
            <v/>
          </cell>
        </row>
        <row r="4148">
          <cell r="H4148" t="str">
            <v/>
          </cell>
        </row>
        <row r="4149">
          <cell r="H4149" t="str">
            <v/>
          </cell>
        </row>
        <row r="4150">
          <cell r="H4150" t="str">
            <v/>
          </cell>
        </row>
        <row r="4151">
          <cell r="H4151" t="str">
            <v/>
          </cell>
        </row>
        <row r="4152">
          <cell r="H4152" t="str">
            <v/>
          </cell>
        </row>
        <row r="4153">
          <cell r="H4153" t="str">
            <v/>
          </cell>
        </row>
        <row r="4154">
          <cell r="H4154" t="str">
            <v/>
          </cell>
        </row>
        <row r="4155">
          <cell r="H4155" t="str">
            <v/>
          </cell>
        </row>
        <row r="4156">
          <cell r="H4156" t="str">
            <v/>
          </cell>
        </row>
        <row r="4157">
          <cell r="H4157" t="str">
            <v/>
          </cell>
        </row>
        <row r="4158">
          <cell r="H4158" t="str">
            <v/>
          </cell>
        </row>
        <row r="4159">
          <cell r="H4159" t="str">
            <v/>
          </cell>
        </row>
        <row r="4160">
          <cell r="H4160" t="str">
            <v/>
          </cell>
        </row>
        <row r="4161">
          <cell r="H4161" t="str">
            <v/>
          </cell>
        </row>
        <row r="4162">
          <cell r="H4162" t="str">
            <v/>
          </cell>
        </row>
        <row r="4163">
          <cell r="H4163" t="str">
            <v/>
          </cell>
        </row>
        <row r="4164">
          <cell r="H4164" t="str">
            <v/>
          </cell>
        </row>
        <row r="4165">
          <cell r="H4165" t="str">
            <v/>
          </cell>
        </row>
        <row r="4166">
          <cell r="H4166" t="str">
            <v/>
          </cell>
        </row>
        <row r="4167">
          <cell r="H4167" t="str">
            <v/>
          </cell>
        </row>
        <row r="4168">
          <cell r="H4168" t="str">
            <v/>
          </cell>
        </row>
        <row r="4169">
          <cell r="H4169" t="str">
            <v/>
          </cell>
        </row>
        <row r="4170">
          <cell r="H4170" t="str">
            <v/>
          </cell>
        </row>
        <row r="4171">
          <cell r="H4171" t="str">
            <v/>
          </cell>
        </row>
        <row r="4172">
          <cell r="H4172" t="str">
            <v/>
          </cell>
        </row>
        <row r="4173">
          <cell r="H4173" t="str">
            <v/>
          </cell>
        </row>
        <row r="4174">
          <cell r="H4174" t="str">
            <v/>
          </cell>
        </row>
        <row r="4175">
          <cell r="H4175" t="str">
            <v/>
          </cell>
        </row>
        <row r="4176">
          <cell r="H4176" t="str">
            <v/>
          </cell>
        </row>
        <row r="4177">
          <cell r="H4177" t="str">
            <v/>
          </cell>
        </row>
        <row r="4178">
          <cell r="H4178" t="str">
            <v/>
          </cell>
        </row>
        <row r="4179">
          <cell r="H4179" t="str">
            <v/>
          </cell>
        </row>
        <row r="4180">
          <cell r="H4180" t="str">
            <v/>
          </cell>
        </row>
        <row r="4181">
          <cell r="H4181" t="str">
            <v/>
          </cell>
        </row>
        <row r="4182">
          <cell r="H4182" t="str">
            <v/>
          </cell>
        </row>
        <row r="4183">
          <cell r="H4183" t="str">
            <v/>
          </cell>
        </row>
        <row r="4184">
          <cell r="H4184" t="str">
            <v/>
          </cell>
        </row>
        <row r="4185">
          <cell r="H4185" t="str">
            <v/>
          </cell>
        </row>
        <row r="4186">
          <cell r="H4186" t="str">
            <v/>
          </cell>
        </row>
        <row r="4187">
          <cell r="H4187" t="str">
            <v/>
          </cell>
        </row>
        <row r="4188">
          <cell r="H4188" t="str">
            <v/>
          </cell>
        </row>
        <row r="4189">
          <cell r="H4189" t="str">
            <v/>
          </cell>
        </row>
        <row r="4190">
          <cell r="H4190" t="str">
            <v/>
          </cell>
        </row>
        <row r="4191">
          <cell r="H4191" t="str">
            <v/>
          </cell>
        </row>
        <row r="4192">
          <cell r="H4192" t="str">
            <v/>
          </cell>
        </row>
        <row r="4193">
          <cell r="H4193" t="str">
            <v/>
          </cell>
        </row>
        <row r="4194">
          <cell r="H4194" t="str">
            <v/>
          </cell>
        </row>
        <row r="4195">
          <cell r="H4195" t="str">
            <v/>
          </cell>
        </row>
        <row r="4196">
          <cell r="H4196" t="str">
            <v/>
          </cell>
        </row>
        <row r="4197">
          <cell r="H4197" t="str">
            <v/>
          </cell>
        </row>
        <row r="4198">
          <cell r="H4198" t="str">
            <v/>
          </cell>
        </row>
        <row r="4199">
          <cell r="H4199" t="str">
            <v/>
          </cell>
        </row>
        <row r="4200">
          <cell r="H4200" t="str">
            <v/>
          </cell>
        </row>
        <row r="4201">
          <cell r="H4201" t="str">
            <v/>
          </cell>
        </row>
        <row r="4202">
          <cell r="H4202" t="str">
            <v/>
          </cell>
        </row>
        <row r="4203">
          <cell r="H4203" t="str">
            <v/>
          </cell>
        </row>
        <row r="4204">
          <cell r="H4204" t="str">
            <v/>
          </cell>
        </row>
        <row r="4205">
          <cell r="H4205" t="str">
            <v/>
          </cell>
        </row>
        <row r="4206">
          <cell r="H4206" t="str">
            <v/>
          </cell>
        </row>
        <row r="4207">
          <cell r="H4207" t="str">
            <v/>
          </cell>
        </row>
        <row r="4208">
          <cell r="H4208" t="str">
            <v/>
          </cell>
        </row>
        <row r="4209">
          <cell r="H4209" t="str">
            <v/>
          </cell>
        </row>
        <row r="4210">
          <cell r="H4210" t="str">
            <v/>
          </cell>
        </row>
        <row r="4211">
          <cell r="H4211" t="str">
            <v/>
          </cell>
        </row>
        <row r="4212">
          <cell r="H4212" t="str">
            <v/>
          </cell>
        </row>
        <row r="4213">
          <cell r="H4213" t="str">
            <v/>
          </cell>
        </row>
        <row r="4214">
          <cell r="H4214" t="str">
            <v/>
          </cell>
        </row>
        <row r="4215">
          <cell r="H4215" t="str">
            <v/>
          </cell>
        </row>
        <row r="4216">
          <cell r="H4216" t="str">
            <v/>
          </cell>
        </row>
        <row r="4217">
          <cell r="H4217" t="str">
            <v/>
          </cell>
        </row>
        <row r="4218">
          <cell r="H4218" t="str">
            <v/>
          </cell>
        </row>
        <row r="4219">
          <cell r="H4219" t="str">
            <v/>
          </cell>
        </row>
        <row r="4220">
          <cell r="H4220" t="str">
            <v/>
          </cell>
        </row>
        <row r="4221">
          <cell r="H4221" t="str">
            <v/>
          </cell>
        </row>
        <row r="4222">
          <cell r="H4222" t="str">
            <v/>
          </cell>
        </row>
        <row r="4223">
          <cell r="H4223" t="str">
            <v/>
          </cell>
        </row>
        <row r="4224">
          <cell r="H4224" t="str">
            <v/>
          </cell>
        </row>
        <row r="4225">
          <cell r="H4225" t="str">
            <v/>
          </cell>
        </row>
        <row r="4226">
          <cell r="H4226" t="str">
            <v/>
          </cell>
        </row>
        <row r="4227">
          <cell r="H4227" t="str">
            <v/>
          </cell>
        </row>
        <row r="4228">
          <cell r="H4228" t="str">
            <v/>
          </cell>
        </row>
        <row r="4229">
          <cell r="H4229" t="str">
            <v/>
          </cell>
        </row>
        <row r="4230">
          <cell r="H4230" t="str">
            <v/>
          </cell>
        </row>
        <row r="4231">
          <cell r="H4231" t="str">
            <v/>
          </cell>
        </row>
        <row r="4232">
          <cell r="H4232" t="str">
            <v/>
          </cell>
        </row>
        <row r="4233">
          <cell r="H4233" t="str">
            <v/>
          </cell>
        </row>
        <row r="4234">
          <cell r="H4234" t="str">
            <v/>
          </cell>
        </row>
        <row r="4235">
          <cell r="H4235" t="str">
            <v/>
          </cell>
        </row>
        <row r="4236">
          <cell r="H4236" t="str">
            <v/>
          </cell>
        </row>
        <row r="4237">
          <cell r="H4237" t="str">
            <v/>
          </cell>
        </row>
        <row r="4238">
          <cell r="H4238" t="str">
            <v/>
          </cell>
        </row>
        <row r="4239">
          <cell r="H4239" t="str">
            <v/>
          </cell>
        </row>
        <row r="4240">
          <cell r="H4240" t="str">
            <v/>
          </cell>
        </row>
        <row r="4241">
          <cell r="H4241" t="str">
            <v/>
          </cell>
        </row>
        <row r="4242">
          <cell r="H4242" t="str">
            <v/>
          </cell>
        </row>
        <row r="4243">
          <cell r="H4243" t="str">
            <v/>
          </cell>
        </row>
        <row r="4244">
          <cell r="H4244" t="str">
            <v/>
          </cell>
        </row>
        <row r="4245">
          <cell r="H4245" t="str">
            <v/>
          </cell>
        </row>
        <row r="4246">
          <cell r="H4246" t="str">
            <v/>
          </cell>
        </row>
        <row r="4247">
          <cell r="H4247" t="str">
            <v/>
          </cell>
        </row>
        <row r="4248">
          <cell r="H4248" t="str">
            <v/>
          </cell>
        </row>
        <row r="4249">
          <cell r="H4249" t="str">
            <v/>
          </cell>
        </row>
        <row r="4250">
          <cell r="H4250" t="str">
            <v/>
          </cell>
        </row>
        <row r="4251">
          <cell r="H4251" t="str">
            <v/>
          </cell>
        </row>
        <row r="4252">
          <cell r="H4252" t="str">
            <v/>
          </cell>
        </row>
        <row r="4253">
          <cell r="H4253" t="str">
            <v/>
          </cell>
        </row>
        <row r="4254">
          <cell r="H4254" t="str">
            <v/>
          </cell>
        </row>
        <row r="4255">
          <cell r="H4255" t="str">
            <v/>
          </cell>
        </row>
        <row r="4256">
          <cell r="H4256" t="str">
            <v/>
          </cell>
        </row>
        <row r="4257">
          <cell r="H4257" t="str">
            <v/>
          </cell>
        </row>
        <row r="4258">
          <cell r="H4258" t="str">
            <v/>
          </cell>
        </row>
        <row r="4259">
          <cell r="H4259" t="str">
            <v/>
          </cell>
        </row>
        <row r="4260">
          <cell r="H4260" t="str">
            <v/>
          </cell>
        </row>
        <row r="4261">
          <cell r="H4261" t="str">
            <v/>
          </cell>
        </row>
        <row r="4262">
          <cell r="H4262" t="str">
            <v/>
          </cell>
        </row>
        <row r="4263">
          <cell r="H4263" t="str">
            <v/>
          </cell>
        </row>
        <row r="4264">
          <cell r="H4264" t="str">
            <v/>
          </cell>
        </row>
        <row r="4265">
          <cell r="H4265" t="str">
            <v/>
          </cell>
        </row>
        <row r="4266">
          <cell r="H4266" t="str">
            <v/>
          </cell>
        </row>
        <row r="4267">
          <cell r="H4267" t="str">
            <v/>
          </cell>
        </row>
        <row r="4268">
          <cell r="H4268" t="str">
            <v/>
          </cell>
        </row>
        <row r="4269">
          <cell r="H4269" t="str">
            <v/>
          </cell>
        </row>
        <row r="4270">
          <cell r="H4270" t="str">
            <v/>
          </cell>
        </row>
        <row r="4271">
          <cell r="H4271" t="str">
            <v/>
          </cell>
        </row>
        <row r="4272">
          <cell r="H4272" t="str">
            <v/>
          </cell>
        </row>
        <row r="4273">
          <cell r="H4273" t="str">
            <v/>
          </cell>
        </row>
        <row r="4274">
          <cell r="H4274" t="str">
            <v/>
          </cell>
        </row>
        <row r="4275">
          <cell r="H4275" t="str">
            <v/>
          </cell>
        </row>
        <row r="4276">
          <cell r="H4276" t="str">
            <v/>
          </cell>
        </row>
        <row r="4277">
          <cell r="H4277" t="str">
            <v/>
          </cell>
        </row>
        <row r="4278">
          <cell r="H4278" t="str">
            <v/>
          </cell>
        </row>
        <row r="4279">
          <cell r="H4279" t="str">
            <v/>
          </cell>
        </row>
        <row r="4280">
          <cell r="H4280" t="str">
            <v/>
          </cell>
        </row>
        <row r="4281">
          <cell r="H4281" t="str">
            <v/>
          </cell>
        </row>
        <row r="4282">
          <cell r="H4282" t="str">
            <v/>
          </cell>
        </row>
        <row r="4283">
          <cell r="H4283" t="str">
            <v/>
          </cell>
        </row>
        <row r="4284">
          <cell r="H4284" t="str">
            <v/>
          </cell>
        </row>
        <row r="4285">
          <cell r="H4285" t="str">
            <v/>
          </cell>
        </row>
        <row r="4286">
          <cell r="H4286" t="str">
            <v/>
          </cell>
        </row>
        <row r="4287">
          <cell r="H4287" t="str">
            <v/>
          </cell>
        </row>
        <row r="4288">
          <cell r="H4288" t="str">
            <v/>
          </cell>
        </row>
        <row r="4289">
          <cell r="H4289" t="str">
            <v/>
          </cell>
        </row>
        <row r="4290">
          <cell r="H4290" t="str">
            <v/>
          </cell>
        </row>
        <row r="4291">
          <cell r="H4291" t="str">
            <v/>
          </cell>
        </row>
        <row r="4292">
          <cell r="H4292" t="str">
            <v/>
          </cell>
        </row>
        <row r="4293">
          <cell r="H4293" t="str">
            <v/>
          </cell>
        </row>
        <row r="4294">
          <cell r="H4294" t="str">
            <v/>
          </cell>
        </row>
        <row r="4295">
          <cell r="H4295" t="str">
            <v/>
          </cell>
        </row>
        <row r="4296">
          <cell r="H4296" t="str">
            <v/>
          </cell>
        </row>
        <row r="4297">
          <cell r="H4297" t="str">
            <v/>
          </cell>
        </row>
        <row r="4298">
          <cell r="H4298" t="str">
            <v/>
          </cell>
        </row>
        <row r="4299">
          <cell r="H4299" t="str">
            <v/>
          </cell>
        </row>
        <row r="4300">
          <cell r="H4300" t="str">
            <v/>
          </cell>
        </row>
        <row r="4301">
          <cell r="H4301" t="str">
            <v/>
          </cell>
        </row>
        <row r="4302">
          <cell r="H4302" t="str">
            <v/>
          </cell>
        </row>
        <row r="4303">
          <cell r="H4303" t="str">
            <v/>
          </cell>
        </row>
        <row r="4304">
          <cell r="H4304" t="str">
            <v/>
          </cell>
        </row>
        <row r="4305">
          <cell r="H4305" t="str">
            <v/>
          </cell>
        </row>
        <row r="4306">
          <cell r="H4306" t="str">
            <v/>
          </cell>
        </row>
        <row r="4307">
          <cell r="H4307" t="str">
            <v/>
          </cell>
        </row>
        <row r="4308">
          <cell r="H4308" t="str">
            <v/>
          </cell>
        </row>
        <row r="4309">
          <cell r="H4309" t="str">
            <v/>
          </cell>
        </row>
        <row r="4310">
          <cell r="H4310" t="str">
            <v/>
          </cell>
        </row>
        <row r="4311">
          <cell r="H4311" t="str">
            <v/>
          </cell>
        </row>
        <row r="4312">
          <cell r="H4312" t="str">
            <v/>
          </cell>
        </row>
        <row r="4313">
          <cell r="H4313" t="str">
            <v/>
          </cell>
        </row>
        <row r="4314">
          <cell r="H4314" t="str">
            <v/>
          </cell>
        </row>
        <row r="4315">
          <cell r="H4315" t="str">
            <v/>
          </cell>
        </row>
        <row r="4316">
          <cell r="H4316" t="str">
            <v/>
          </cell>
        </row>
        <row r="4317">
          <cell r="H4317" t="str">
            <v/>
          </cell>
        </row>
        <row r="4318">
          <cell r="H4318" t="str">
            <v/>
          </cell>
        </row>
        <row r="4319">
          <cell r="H4319" t="str">
            <v/>
          </cell>
        </row>
        <row r="4320">
          <cell r="H4320" t="str">
            <v/>
          </cell>
        </row>
        <row r="4321">
          <cell r="H4321" t="str">
            <v/>
          </cell>
        </row>
        <row r="4322">
          <cell r="H4322" t="str">
            <v/>
          </cell>
        </row>
        <row r="4323">
          <cell r="H4323" t="str">
            <v/>
          </cell>
        </row>
        <row r="4324">
          <cell r="H4324" t="str">
            <v/>
          </cell>
        </row>
        <row r="4325">
          <cell r="H4325" t="str">
            <v/>
          </cell>
        </row>
        <row r="4326">
          <cell r="H4326" t="str">
            <v/>
          </cell>
        </row>
        <row r="4327">
          <cell r="H4327" t="str">
            <v/>
          </cell>
        </row>
        <row r="4328">
          <cell r="H4328" t="str">
            <v/>
          </cell>
        </row>
        <row r="4329">
          <cell r="H4329" t="str">
            <v/>
          </cell>
        </row>
        <row r="4330">
          <cell r="H4330" t="str">
            <v/>
          </cell>
        </row>
        <row r="4331">
          <cell r="H4331" t="str">
            <v/>
          </cell>
        </row>
        <row r="4332">
          <cell r="H4332" t="str">
            <v/>
          </cell>
        </row>
        <row r="4333">
          <cell r="H4333" t="str">
            <v/>
          </cell>
        </row>
        <row r="4334">
          <cell r="H4334" t="str">
            <v/>
          </cell>
        </row>
        <row r="4335">
          <cell r="H4335" t="str">
            <v/>
          </cell>
        </row>
        <row r="4336">
          <cell r="H4336" t="str">
            <v/>
          </cell>
        </row>
        <row r="4337">
          <cell r="H4337" t="str">
            <v/>
          </cell>
        </row>
        <row r="4338">
          <cell r="H4338" t="str">
            <v/>
          </cell>
        </row>
        <row r="4339">
          <cell r="H4339" t="str">
            <v/>
          </cell>
        </row>
        <row r="4340">
          <cell r="H4340" t="str">
            <v/>
          </cell>
        </row>
        <row r="4341">
          <cell r="H4341" t="str">
            <v/>
          </cell>
        </row>
        <row r="4342">
          <cell r="H4342" t="str">
            <v/>
          </cell>
        </row>
        <row r="4343">
          <cell r="H4343" t="str">
            <v/>
          </cell>
        </row>
        <row r="4344">
          <cell r="H4344" t="str">
            <v/>
          </cell>
        </row>
        <row r="4345">
          <cell r="H4345" t="str">
            <v/>
          </cell>
        </row>
        <row r="4346">
          <cell r="H4346" t="str">
            <v/>
          </cell>
        </row>
        <row r="4347">
          <cell r="H4347" t="str">
            <v/>
          </cell>
        </row>
        <row r="4348">
          <cell r="H4348" t="str">
            <v/>
          </cell>
        </row>
        <row r="4349">
          <cell r="H4349" t="str">
            <v/>
          </cell>
        </row>
        <row r="4350">
          <cell r="H4350" t="str">
            <v/>
          </cell>
        </row>
        <row r="4351">
          <cell r="H4351" t="str">
            <v/>
          </cell>
        </row>
        <row r="4352">
          <cell r="H4352" t="str">
            <v/>
          </cell>
        </row>
        <row r="4353">
          <cell r="H4353" t="str">
            <v/>
          </cell>
        </row>
        <row r="4354">
          <cell r="H4354" t="str">
            <v/>
          </cell>
        </row>
        <row r="4355">
          <cell r="H4355" t="str">
            <v/>
          </cell>
        </row>
        <row r="4356">
          <cell r="H4356" t="str">
            <v/>
          </cell>
        </row>
        <row r="4357">
          <cell r="H4357" t="str">
            <v/>
          </cell>
        </row>
        <row r="4358">
          <cell r="H4358" t="str">
            <v/>
          </cell>
        </row>
        <row r="4359">
          <cell r="H4359" t="str">
            <v/>
          </cell>
        </row>
        <row r="4360">
          <cell r="H4360" t="str">
            <v/>
          </cell>
        </row>
        <row r="4361">
          <cell r="H4361" t="str">
            <v/>
          </cell>
        </row>
        <row r="4362">
          <cell r="H4362" t="str">
            <v/>
          </cell>
        </row>
        <row r="4363">
          <cell r="H4363" t="str">
            <v/>
          </cell>
        </row>
        <row r="4364">
          <cell r="H4364" t="str">
            <v/>
          </cell>
        </row>
        <row r="4365">
          <cell r="H4365" t="str">
            <v/>
          </cell>
        </row>
        <row r="4366">
          <cell r="H4366" t="str">
            <v/>
          </cell>
        </row>
        <row r="4367">
          <cell r="H4367" t="str">
            <v/>
          </cell>
        </row>
        <row r="4368">
          <cell r="H4368" t="str">
            <v/>
          </cell>
        </row>
        <row r="4369">
          <cell r="H4369" t="str">
            <v/>
          </cell>
        </row>
        <row r="4370">
          <cell r="H4370" t="str">
            <v/>
          </cell>
        </row>
        <row r="4371">
          <cell r="H4371" t="str">
            <v/>
          </cell>
        </row>
        <row r="4372">
          <cell r="H4372" t="str">
            <v/>
          </cell>
        </row>
        <row r="4373">
          <cell r="H4373" t="str">
            <v/>
          </cell>
        </row>
        <row r="4374">
          <cell r="H4374" t="str">
            <v/>
          </cell>
        </row>
        <row r="4375">
          <cell r="H4375" t="str">
            <v/>
          </cell>
        </row>
        <row r="4376">
          <cell r="H4376" t="str">
            <v/>
          </cell>
        </row>
        <row r="4377">
          <cell r="H4377" t="str">
            <v/>
          </cell>
        </row>
        <row r="4378">
          <cell r="H4378" t="str">
            <v/>
          </cell>
        </row>
        <row r="4379">
          <cell r="H4379" t="str">
            <v/>
          </cell>
        </row>
        <row r="4380">
          <cell r="H4380" t="str">
            <v/>
          </cell>
        </row>
        <row r="4381">
          <cell r="H4381" t="str">
            <v/>
          </cell>
        </row>
        <row r="4382">
          <cell r="H4382" t="str">
            <v/>
          </cell>
        </row>
        <row r="4383">
          <cell r="H4383" t="str">
            <v/>
          </cell>
        </row>
        <row r="4384">
          <cell r="H4384" t="str">
            <v/>
          </cell>
        </row>
        <row r="4385">
          <cell r="H4385" t="str">
            <v/>
          </cell>
        </row>
        <row r="4386">
          <cell r="H4386" t="str">
            <v/>
          </cell>
        </row>
        <row r="4387">
          <cell r="H4387" t="str">
            <v/>
          </cell>
        </row>
        <row r="4388">
          <cell r="H4388" t="str">
            <v/>
          </cell>
        </row>
        <row r="4389">
          <cell r="H4389" t="str">
            <v/>
          </cell>
        </row>
        <row r="4390">
          <cell r="H4390" t="str">
            <v/>
          </cell>
        </row>
        <row r="4391">
          <cell r="H4391" t="str">
            <v/>
          </cell>
        </row>
        <row r="4392">
          <cell r="H4392" t="str">
            <v/>
          </cell>
        </row>
        <row r="4393">
          <cell r="H4393" t="str">
            <v/>
          </cell>
        </row>
        <row r="4394">
          <cell r="H4394" t="str">
            <v/>
          </cell>
        </row>
        <row r="4395">
          <cell r="H4395" t="str">
            <v/>
          </cell>
        </row>
        <row r="4396">
          <cell r="H4396" t="str">
            <v/>
          </cell>
        </row>
        <row r="4397">
          <cell r="H4397" t="str">
            <v/>
          </cell>
        </row>
        <row r="4398">
          <cell r="H4398" t="str">
            <v/>
          </cell>
        </row>
        <row r="4399">
          <cell r="H4399" t="str">
            <v/>
          </cell>
        </row>
        <row r="4400">
          <cell r="H4400" t="str">
            <v/>
          </cell>
        </row>
        <row r="4401">
          <cell r="H4401" t="str">
            <v/>
          </cell>
        </row>
        <row r="4402">
          <cell r="H4402" t="str">
            <v/>
          </cell>
        </row>
        <row r="4403">
          <cell r="H4403" t="str">
            <v/>
          </cell>
        </row>
        <row r="4404">
          <cell r="H4404" t="str">
            <v/>
          </cell>
        </row>
        <row r="4405">
          <cell r="H4405" t="str">
            <v/>
          </cell>
        </row>
        <row r="4406">
          <cell r="H4406" t="str">
            <v/>
          </cell>
        </row>
        <row r="4407">
          <cell r="H4407" t="str">
            <v/>
          </cell>
        </row>
        <row r="4408">
          <cell r="H4408" t="str">
            <v/>
          </cell>
        </row>
        <row r="4409">
          <cell r="H4409" t="str">
            <v/>
          </cell>
        </row>
        <row r="4410">
          <cell r="H4410" t="str">
            <v/>
          </cell>
        </row>
        <row r="4411">
          <cell r="H4411" t="str">
            <v/>
          </cell>
        </row>
        <row r="4412">
          <cell r="H4412" t="str">
            <v/>
          </cell>
        </row>
        <row r="4413">
          <cell r="H4413" t="str">
            <v/>
          </cell>
        </row>
        <row r="4414">
          <cell r="H4414" t="str">
            <v/>
          </cell>
        </row>
        <row r="4415">
          <cell r="H4415" t="str">
            <v/>
          </cell>
        </row>
        <row r="4416">
          <cell r="H4416" t="str">
            <v/>
          </cell>
        </row>
        <row r="4417">
          <cell r="H4417" t="str">
            <v/>
          </cell>
        </row>
        <row r="4418">
          <cell r="H4418" t="str">
            <v/>
          </cell>
        </row>
        <row r="4419">
          <cell r="H4419" t="str">
            <v/>
          </cell>
        </row>
        <row r="4420">
          <cell r="H4420" t="str">
            <v/>
          </cell>
        </row>
        <row r="4421">
          <cell r="H4421" t="str">
            <v/>
          </cell>
        </row>
        <row r="4422">
          <cell r="H4422" t="str">
            <v/>
          </cell>
        </row>
        <row r="4423">
          <cell r="H4423" t="str">
            <v/>
          </cell>
        </row>
        <row r="4424">
          <cell r="H4424" t="str">
            <v/>
          </cell>
        </row>
        <row r="4425">
          <cell r="H4425" t="str">
            <v/>
          </cell>
        </row>
        <row r="4426">
          <cell r="H4426" t="str">
            <v/>
          </cell>
        </row>
        <row r="4427">
          <cell r="H4427" t="str">
            <v/>
          </cell>
        </row>
        <row r="4428">
          <cell r="H4428" t="str">
            <v/>
          </cell>
        </row>
        <row r="4429">
          <cell r="H4429" t="str">
            <v/>
          </cell>
        </row>
        <row r="4430">
          <cell r="H4430" t="str">
            <v/>
          </cell>
        </row>
        <row r="4431">
          <cell r="H4431" t="str">
            <v/>
          </cell>
        </row>
        <row r="4432">
          <cell r="H4432" t="str">
            <v/>
          </cell>
        </row>
        <row r="4433">
          <cell r="H4433" t="str">
            <v/>
          </cell>
        </row>
        <row r="4434">
          <cell r="H4434" t="str">
            <v/>
          </cell>
        </row>
        <row r="4435">
          <cell r="H4435" t="str">
            <v/>
          </cell>
        </row>
        <row r="4436">
          <cell r="H4436" t="str">
            <v/>
          </cell>
        </row>
        <row r="4437">
          <cell r="H4437" t="str">
            <v/>
          </cell>
        </row>
        <row r="4438">
          <cell r="H4438" t="str">
            <v/>
          </cell>
        </row>
        <row r="4439">
          <cell r="H4439" t="str">
            <v/>
          </cell>
        </row>
        <row r="4440">
          <cell r="H4440" t="str">
            <v/>
          </cell>
        </row>
        <row r="4441">
          <cell r="H4441" t="str">
            <v/>
          </cell>
        </row>
        <row r="4442">
          <cell r="H4442" t="str">
            <v/>
          </cell>
        </row>
        <row r="4443">
          <cell r="H4443" t="str">
            <v/>
          </cell>
        </row>
        <row r="4444">
          <cell r="H4444" t="str">
            <v/>
          </cell>
        </row>
        <row r="4445">
          <cell r="H4445" t="str">
            <v/>
          </cell>
        </row>
        <row r="4446">
          <cell r="H4446" t="str">
            <v/>
          </cell>
        </row>
        <row r="4447">
          <cell r="H4447" t="str">
            <v/>
          </cell>
        </row>
        <row r="4448">
          <cell r="H4448" t="str">
            <v/>
          </cell>
        </row>
        <row r="4449">
          <cell r="H4449" t="str">
            <v/>
          </cell>
        </row>
        <row r="4450">
          <cell r="H4450" t="str">
            <v/>
          </cell>
        </row>
        <row r="4451">
          <cell r="H4451" t="str">
            <v/>
          </cell>
        </row>
        <row r="4452">
          <cell r="H4452" t="str">
            <v/>
          </cell>
        </row>
        <row r="4453">
          <cell r="H4453" t="str">
            <v/>
          </cell>
        </row>
        <row r="4454">
          <cell r="H4454" t="str">
            <v/>
          </cell>
        </row>
        <row r="4455">
          <cell r="H4455" t="str">
            <v/>
          </cell>
        </row>
        <row r="4456">
          <cell r="H4456" t="str">
            <v/>
          </cell>
        </row>
        <row r="4457">
          <cell r="H4457" t="str">
            <v/>
          </cell>
        </row>
        <row r="4458">
          <cell r="H4458" t="str">
            <v/>
          </cell>
        </row>
        <row r="4459">
          <cell r="H4459" t="str">
            <v/>
          </cell>
        </row>
        <row r="4460">
          <cell r="H4460" t="str">
            <v/>
          </cell>
        </row>
        <row r="4461">
          <cell r="H4461" t="str">
            <v/>
          </cell>
        </row>
        <row r="4462">
          <cell r="H4462" t="str">
            <v/>
          </cell>
        </row>
        <row r="4463">
          <cell r="H4463" t="str">
            <v/>
          </cell>
        </row>
        <row r="4464">
          <cell r="H4464" t="str">
            <v/>
          </cell>
        </row>
        <row r="4465">
          <cell r="H4465" t="str">
            <v/>
          </cell>
        </row>
        <row r="4466">
          <cell r="H4466" t="str">
            <v/>
          </cell>
        </row>
        <row r="4467">
          <cell r="H4467" t="str">
            <v/>
          </cell>
        </row>
        <row r="4468">
          <cell r="H4468" t="str">
            <v/>
          </cell>
        </row>
        <row r="4469">
          <cell r="H4469" t="str">
            <v/>
          </cell>
        </row>
        <row r="4470">
          <cell r="H4470" t="str">
            <v/>
          </cell>
        </row>
        <row r="4471">
          <cell r="H4471" t="str">
            <v/>
          </cell>
        </row>
        <row r="4472">
          <cell r="H4472" t="str">
            <v/>
          </cell>
        </row>
        <row r="4473">
          <cell r="H4473" t="str">
            <v/>
          </cell>
        </row>
        <row r="4474">
          <cell r="H4474" t="str">
            <v/>
          </cell>
        </row>
        <row r="4475">
          <cell r="H4475" t="str">
            <v/>
          </cell>
        </row>
        <row r="4476">
          <cell r="H4476" t="str">
            <v/>
          </cell>
        </row>
        <row r="4477">
          <cell r="H4477" t="str">
            <v/>
          </cell>
        </row>
        <row r="4478">
          <cell r="H4478" t="str">
            <v/>
          </cell>
        </row>
        <row r="4479">
          <cell r="H4479" t="str">
            <v/>
          </cell>
        </row>
        <row r="4480">
          <cell r="H4480" t="str">
            <v/>
          </cell>
        </row>
        <row r="4481">
          <cell r="H4481" t="str">
            <v/>
          </cell>
        </row>
        <row r="4482">
          <cell r="H4482" t="str">
            <v/>
          </cell>
        </row>
        <row r="4483">
          <cell r="H4483" t="str">
            <v/>
          </cell>
        </row>
        <row r="4484">
          <cell r="H4484" t="str">
            <v/>
          </cell>
        </row>
        <row r="4485">
          <cell r="H4485" t="str">
            <v/>
          </cell>
        </row>
        <row r="4486">
          <cell r="H4486" t="str">
            <v/>
          </cell>
        </row>
        <row r="4487">
          <cell r="H4487" t="str">
            <v/>
          </cell>
        </row>
        <row r="4488">
          <cell r="H4488" t="str">
            <v/>
          </cell>
        </row>
        <row r="4489">
          <cell r="H4489" t="str">
            <v/>
          </cell>
        </row>
        <row r="4490">
          <cell r="H4490" t="str">
            <v/>
          </cell>
        </row>
        <row r="4491">
          <cell r="H4491" t="str">
            <v/>
          </cell>
        </row>
        <row r="4492">
          <cell r="H4492" t="str">
            <v/>
          </cell>
        </row>
        <row r="4493">
          <cell r="H4493" t="str">
            <v/>
          </cell>
        </row>
        <row r="4494">
          <cell r="H4494" t="str">
            <v/>
          </cell>
        </row>
        <row r="4495">
          <cell r="H4495" t="str">
            <v/>
          </cell>
        </row>
        <row r="4496">
          <cell r="H4496" t="str">
            <v/>
          </cell>
        </row>
        <row r="4497">
          <cell r="H4497" t="str">
            <v/>
          </cell>
        </row>
        <row r="4498">
          <cell r="H4498" t="str">
            <v/>
          </cell>
        </row>
        <row r="4499">
          <cell r="H4499" t="str">
            <v/>
          </cell>
        </row>
        <row r="4500">
          <cell r="H4500" t="str">
            <v/>
          </cell>
        </row>
        <row r="4501">
          <cell r="H4501" t="str">
            <v/>
          </cell>
        </row>
        <row r="4502">
          <cell r="H4502" t="str">
            <v/>
          </cell>
        </row>
        <row r="4503">
          <cell r="H4503" t="str">
            <v/>
          </cell>
        </row>
        <row r="4504">
          <cell r="H4504" t="str">
            <v/>
          </cell>
        </row>
        <row r="4505">
          <cell r="H4505" t="str">
            <v/>
          </cell>
        </row>
        <row r="4506">
          <cell r="H4506" t="str">
            <v/>
          </cell>
        </row>
        <row r="4507">
          <cell r="H4507" t="str">
            <v/>
          </cell>
        </row>
        <row r="4508">
          <cell r="H4508" t="str">
            <v/>
          </cell>
        </row>
        <row r="4509">
          <cell r="H4509" t="str">
            <v/>
          </cell>
        </row>
        <row r="4510">
          <cell r="H4510" t="str">
            <v/>
          </cell>
        </row>
        <row r="4511">
          <cell r="H4511" t="str">
            <v/>
          </cell>
        </row>
        <row r="4512">
          <cell r="H4512" t="str">
            <v/>
          </cell>
        </row>
        <row r="4513">
          <cell r="H4513" t="str">
            <v/>
          </cell>
        </row>
        <row r="4514">
          <cell r="H4514" t="str">
            <v/>
          </cell>
        </row>
        <row r="4515">
          <cell r="H4515" t="str">
            <v/>
          </cell>
        </row>
        <row r="4516">
          <cell r="H4516" t="str">
            <v/>
          </cell>
        </row>
        <row r="4517">
          <cell r="H4517" t="str">
            <v/>
          </cell>
        </row>
        <row r="4518">
          <cell r="H4518" t="str">
            <v/>
          </cell>
        </row>
        <row r="4519">
          <cell r="H4519" t="str">
            <v/>
          </cell>
        </row>
        <row r="4520">
          <cell r="H4520" t="str">
            <v/>
          </cell>
        </row>
        <row r="4521">
          <cell r="H4521" t="str">
            <v/>
          </cell>
        </row>
        <row r="4522">
          <cell r="H4522" t="str">
            <v/>
          </cell>
        </row>
        <row r="4523">
          <cell r="H4523" t="str">
            <v/>
          </cell>
        </row>
        <row r="4524">
          <cell r="H4524" t="str">
            <v/>
          </cell>
        </row>
        <row r="4525">
          <cell r="H4525" t="str">
            <v/>
          </cell>
        </row>
        <row r="4526">
          <cell r="H4526" t="str">
            <v/>
          </cell>
        </row>
        <row r="4527">
          <cell r="H4527" t="str">
            <v/>
          </cell>
        </row>
        <row r="4528">
          <cell r="H4528" t="str">
            <v/>
          </cell>
        </row>
        <row r="4529">
          <cell r="H4529" t="str">
            <v/>
          </cell>
        </row>
        <row r="4530">
          <cell r="H4530" t="str">
            <v/>
          </cell>
        </row>
        <row r="4531">
          <cell r="H4531" t="str">
            <v/>
          </cell>
        </row>
        <row r="4532">
          <cell r="H4532" t="str">
            <v/>
          </cell>
        </row>
        <row r="4533">
          <cell r="H4533" t="str">
            <v/>
          </cell>
        </row>
        <row r="4534">
          <cell r="H4534" t="str">
            <v/>
          </cell>
        </row>
        <row r="4535">
          <cell r="H4535" t="str">
            <v/>
          </cell>
        </row>
        <row r="4536">
          <cell r="H4536" t="str">
            <v/>
          </cell>
        </row>
        <row r="4537">
          <cell r="H4537" t="str">
            <v/>
          </cell>
        </row>
        <row r="4538">
          <cell r="H4538" t="str">
            <v/>
          </cell>
        </row>
        <row r="4539">
          <cell r="H4539" t="str">
            <v/>
          </cell>
        </row>
        <row r="4540">
          <cell r="H4540" t="str">
            <v/>
          </cell>
        </row>
        <row r="4541">
          <cell r="H4541" t="str">
            <v/>
          </cell>
        </row>
        <row r="4542">
          <cell r="H4542" t="str">
            <v/>
          </cell>
        </row>
        <row r="4543">
          <cell r="H4543" t="str">
            <v/>
          </cell>
        </row>
        <row r="4544">
          <cell r="H4544" t="str">
            <v/>
          </cell>
        </row>
        <row r="4545">
          <cell r="H4545" t="str">
            <v/>
          </cell>
        </row>
        <row r="4546">
          <cell r="H4546" t="str">
            <v/>
          </cell>
        </row>
        <row r="4547">
          <cell r="H4547" t="str">
            <v/>
          </cell>
        </row>
        <row r="4548">
          <cell r="H4548" t="str">
            <v/>
          </cell>
        </row>
        <row r="4549">
          <cell r="H4549" t="str">
            <v/>
          </cell>
        </row>
        <row r="4550">
          <cell r="H4550" t="str">
            <v/>
          </cell>
        </row>
        <row r="4551">
          <cell r="H4551" t="str">
            <v/>
          </cell>
        </row>
        <row r="4552">
          <cell r="H4552" t="str">
            <v/>
          </cell>
        </row>
        <row r="4553">
          <cell r="H4553" t="str">
            <v/>
          </cell>
        </row>
        <row r="4554">
          <cell r="H4554" t="str">
            <v/>
          </cell>
        </row>
        <row r="4555">
          <cell r="H4555" t="str">
            <v/>
          </cell>
        </row>
        <row r="4556">
          <cell r="H4556" t="str">
            <v/>
          </cell>
        </row>
        <row r="4557">
          <cell r="H4557" t="str">
            <v/>
          </cell>
        </row>
        <row r="4558">
          <cell r="H4558" t="str">
            <v/>
          </cell>
        </row>
        <row r="4559">
          <cell r="H4559" t="str">
            <v/>
          </cell>
        </row>
        <row r="4560">
          <cell r="H4560" t="str">
            <v/>
          </cell>
        </row>
        <row r="4561">
          <cell r="H4561" t="str">
            <v/>
          </cell>
        </row>
        <row r="4562">
          <cell r="H4562" t="str">
            <v/>
          </cell>
        </row>
        <row r="4563">
          <cell r="H4563" t="str">
            <v/>
          </cell>
        </row>
        <row r="4564">
          <cell r="H4564" t="str">
            <v/>
          </cell>
        </row>
        <row r="4565">
          <cell r="H4565" t="str">
            <v/>
          </cell>
        </row>
        <row r="4566">
          <cell r="H4566" t="str">
            <v/>
          </cell>
        </row>
        <row r="4567">
          <cell r="H4567" t="str">
            <v/>
          </cell>
        </row>
        <row r="4568">
          <cell r="H4568" t="str">
            <v/>
          </cell>
        </row>
        <row r="4569">
          <cell r="H4569" t="str">
            <v/>
          </cell>
        </row>
        <row r="4570">
          <cell r="H4570" t="str">
            <v/>
          </cell>
        </row>
        <row r="4571">
          <cell r="H4571" t="str">
            <v/>
          </cell>
        </row>
        <row r="4572">
          <cell r="H4572" t="str">
            <v/>
          </cell>
        </row>
        <row r="4573">
          <cell r="H4573" t="str">
            <v/>
          </cell>
        </row>
        <row r="4574">
          <cell r="H4574" t="str">
            <v/>
          </cell>
        </row>
        <row r="4575">
          <cell r="H4575" t="str">
            <v/>
          </cell>
        </row>
        <row r="4576">
          <cell r="H4576" t="str">
            <v/>
          </cell>
        </row>
        <row r="4577">
          <cell r="H4577" t="str">
            <v/>
          </cell>
        </row>
        <row r="4578">
          <cell r="H4578" t="str">
            <v/>
          </cell>
        </row>
        <row r="4579">
          <cell r="H4579" t="str">
            <v/>
          </cell>
        </row>
        <row r="4580">
          <cell r="H4580" t="str">
            <v/>
          </cell>
        </row>
        <row r="4581">
          <cell r="H4581" t="str">
            <v/>
          </cell>
        </row>
        <row r="4582">
          <cell r="H4582" t="str">
            <v/>
          </cell>
        </row>
        <row r="4583">
          <cell r="H4583" t="str">
            <v/>
          </cell>
        </row>
        <row r="4584">
          <cell r="H4584" t="str">
            <v/>
          </cell>
        </row>
        <row r="4585">
          <cell r="H4585" t="str">
            <v/>
          </cell>
        </row>
        <row r="4586">
          <cell r="H4586" t="str">
            <v/>
          </cell>
        </row>
        <row r="4587">
          <cell r="H4587" t="str">
            <v/>
          </cell>
        </row>
        <row r="4588">
          <cell r="H4588" t="str">
            <v/>
          </cell>
        </row>
        <row r="4589">
          <cell r="H4589" t="str">
            <v/>
          </cell>
        </row>
        <row r="4590">
          <cell r="H4590" t="str">
            <v/>
          </cell>
        </row>
        <row r="4591">
          <cell r="H4591" t="str">
            <v/>
          </cell>
        </row>
        <row r="4592">
          <cell r="H4592" t="str">
            <v/>
          </cell>
        </row>
        <row r="4593">
          <cell r="H4593" t="str">
            <v/>
          </cell>
        </row>
        <row r="4594">
          <cell r="H4594" t="str">
            <v/>
          </cell>
        </row>
        <row r="4595">
          <cell r="H4595" t="str">
            <v/>
          </cell>
        </row>
        <row r="4596">
          <cell r="H4596" t="str">
            <v/>
          </cell>
        </row>
        <row r="4597">
          <cell r="H4597" t="str">
            <v/>
          </cell>
        </row>
        <row r="4598">
          <cell r="H4598" t="str">
            <v/>
          </cell>
        </row>
        <row r="4599">
          <cell r="H4599" t="str">
            <v/>
          </cell>
        </row>
        <row r="4600">
          <cell r="H4600" t="str">
            <v/>
          </cell>
        </row>
        <row r="4601">
          <cell r="H4601" t="str">
            <v/>
          </cell>
        </row>
        <row r="4602">
          <cell r="H4602" t="str">
            <v/>
          </cell>
        </row>
        <row r="4603">
          <cell r="H4603" t="str">
            <v/>
          </cell>
        </row>
        <row r="4604">
          <cell r="H4604" t="str">
            <v/>
          </cell>
        </row>
        <row r="4605">
          <cell r="H4605" t="str">
            <v/>
          </cell>
        </row>
        <row r="4606">
          <cell r="H4606" t="str">
            <v/>
          </cell>
        </row>
        <row r="4607">
          <cell r="H4607" t="str">
            <v/>
          </cell>
        </row>
        <row r="4608">
          <cell r="H4608" t="str">
            <v/>
          </cell>
        </row>
        <row r="4609">
          <cell r="H4609" t="str">
            <v/>
          </cell>
        </row>
        <row r="4610">
          <cell r="H4610" t="str">
            <v/>
          </cell>
        </row>
        <row r="4611">
          <cell r="H4611" t="str">
            <v/>
          </cell>
        </row>
        <row r="4612">
          <cell r="H4612" t="str">
            <v/>
          </cell>
        </row>
        <row r="4613">
          <cell r="H4613" t="str">
            <v/>
          </cell>
        </row>
        <row r="4614">
          <cell r="H4614" t="str">
            <v/>
          </cell>
        </row>
        <row r="4615">
          <cell r="H4615" t="str">
            <v/>
          </cell>
        </row>
        <row r="4616">
          <cell r="H4616" t="str">
            <v/>
          </cell>
        </row>
        <row r="4617">
          <cell r="H4617" t="str">
            <v/>
          </cell>
        </row>
        <row r="4618">
          <cell r="H4618" t="str">
            <v/>
          </cell>
        </row>
        <row r="4619">
          <cell r="H4619" t="str">
            <v/>
          </cell>
        </row>
        <row r="4620">
          <cell r="H4620" t="str">
            <v/>
          </cell>
        </row>
        <row r="4621">
          <cell r="H4621" t="str">
            <v/>
          </cell>
        </row>
        <row r="4622">
          <cell r="H4622" t="str">
            <v/>
          </cell>
        </row>
        <row r="4623">
          <cell r="H4623" t="str">
            <v/>
          </cell>
        </row>
        <row r="4624">
          <cell r="H4624" t="str">
            <v/>
          </cell>
        </row>
        <row r="4625">
          <cell r="H4625" t="str">
            <v/>
          </cell>
        </row>
        <row r="4626">
          <cell r="H4626" t="str">
            <v/>
          </cell>
        </row>
        <row r="4627">
          <cell r="H4627" t="str">
            <v/>
          </cell>
        </row>
        <row r="4628">
          <cell r="H4628" t="str">
            <v/>
          </cell>
        </row>
        <row r="4629">
          <cell r="H4629" t="str">
            <v/>
          </cell>
        </row>
        <row r="4630">
          <cell r="H4630" t="str">
            <v/>
          </cell>
        </row>
        <row r="4631">
          <cell r="H4631" t="str">
            <v/>
          </cell>
        </row>
        <row r="4632">
          <cell r="H4632" t="str">
            <v/>
          </cell>
        </row>
        <row r="4633">
          <cell r="H4633" t="str">
            <v/>
          </cell>
        </row>
        <row r="4634">
          <cell r="H4634" t="str">
            <v/>
          </cell>
        </row>
        <row r="4635">
          <cell r="H4635" t="str">
            <v/>
          </cell>
        </row>
        <row r="4636">
          <cell r="H4636" t="str">
            <v/>
          </cell>
        </row>
        <row r="4637">
          <cell r="H4637" t="str">
            <v/>
          </cell>
        </row>
        <row r="4638">
          <cell r="H4638" t="str">
            <v/>
          </cell>
        </row>
        <row r="4639">
          <cell r="H4639" t="str">
            <v/>
          </cell>
        </row>
        <row r="4640">
          <cell r="H4640" t="str">
            <v/>
          </cell>
        </row>
        <row r="4641">
          <cell r="H4641" t="str">
            <v/>
          </cell>
        </row>
        <row r="4642">
          <cell r="H4642" t="str">
            <v/>
          </cell>
        </row>
        <row r="4643">
          <cell r="H4643" t="str">
            <v/>
          </cell>
        </row>
        <row r="4644">
          <cell r="H4644" t="str">
            <v/>
          </cell>
        </row>
        <row r="4645">
          <cell r="H4645" t="str">
            <v/>
          </cell>
        </row>
        <row r="4646">
          <cell r="H4646" t="str">
            <v/>
          </cell>
        </row>
        <row r="4647">
          <cell r="H4647" t="str">
            <v/>
          </cell>
        </row>
        <row r="4648">
          <cell r="H4648" t="str">
            <v/>
          </cell>
        </row>
        <row r="4649">
          <cell r="H4649" t="str">
            <v/>
          </cell>
        </row>
        <row r="4650">
          <cell r="H4650" t="str">
            <v/>
          </cell>
        </row>
        <row r="4651">
          <cell r="H4651" t="str">
            <v/>
          </cell>
        </row>
        <row r="4652">
          <cell r="H4652" t="str">
            <v/>
          </cell>
        </row>
        <row r="4653">
          <cell r="H4653" t="str">
            <v/>
          </cell>
        </row>
        <row r="4654">
          <cell r="H4654" t="str">
            <v/>
          </cell>
        </row>
        <row r="4655">
          <cell r="H4655" t="str">
            <v/>
          </cell>
        </row>
        <row r="4656">
          <cell r="H4656" t="str">
            <v/>
          </cell>
        </row>
        <row r="4657">
          <cell r="H4657" t="str">
            <v/>
          </cell>
        </row>
        <row r="4658">
          <cell r="H4658" t="str">
            <v/>
          </cell>
        </row>
        <row r="4659">
          <cell r="H4659" t="str">
            <v/>
          </cell>
        </row>
        <row r="4660">
          <cell r="H4660" t="str">
            <v/>
          </cell>
        </row>
        <row r="4661">
          <cell r="H4661" t="str">
            <v/>
          </cell>
        </row>
        <row r="4662">
          <cell r="H4662" t="str">
            <v/>
          </cell>
        </row>
        <row r="4663">
          <cell r="H4663" t="str">
            <v/>
          </cell>
        </row>
        <row r="4664">
          <cell r="H4664" t="str">
            <v/>
          </cell>
        </row>
        <row r="4665">
          <cell r="H4665" t="str">
            <v/>
          </cell>
        </row>
        <row r="4666">
          <cell r="H4666" t="str">
            <v/>
          </cell>
        </row>
        <row r="4667">
          <cell r="H4667" t="str">
            <v/>
          </cell>
        </row>
        <row r="4668">
          <cell r="H4668" t="str">
            <v/>
          </cell>
        </row>
        <row r="4669">
          <cell r="H4669" t="str">
            <v/>
          </cell>
        </row>
        <row r="4670">
          <cell r="H4670" t="str">
            <v/>
          </cell>
        </row>
        <row r="4671">
          <cell r="H4671" t="str">
            <v/>
          </cell>
        </row>
        <row r="4672">
          <cell r="H4672" t="str">
            <v/>
          </cell>
        </row>
        <row r="4673">
          <cell r="H4673" t="str">
            <v/>
          </cell>
        </row>
        <row r="4674">
          <cell r="H4674" t="str">
            <v/>
          </cell>
        </row>
        <row r="4675">
          <cell r="H4675" t="str">
            <v/>
          </cell>
        </row>
        <row r="4676">
          <cell r="H4676" t="str">
            <v/>
          </cell>
        </row>
        <row r="4677">
          <cell r="H4677" t="str">
            <v/>
          </cell>
        </row>
        <row r="4678">
          <cell r="H4678" t="str">
            <v/>
          </cell>
        </row>
        <row r="4679">
          <cell r="H4679" t="str">
            <v/>
          </cell>
        </row>
        <row r="4680">
          <cell r="H4680" t="str">
            <v/>
          </cell>
        </row>
        <row r="4681">
          <cell r="H4681" t="str">
            <v/>
          </cell>
        </row>
        <row r="4682">
          <cell r="H4682" t="str">
            <v/>
          </cell>
        </row>
        <row r="4683">
          <cell r="H4683" t="str">
            <v/>
          </cell>
        </row>
        <row r="4684">
          <cell r="H4684" t="str">
            <v/>
          </cell>
        </row>
        <row r="4685">
          <cell r="H4685" t="str">
            <v/>
          </cell>
        </row>
        <row r="4686">
          <cell r="H4686" t="str">
            <v/>
          </cell>
        </row>
        <row r="4687">
          <cell r="H4687" t="str">
            <v/>
          </cell>
        </row>
        <row r="4688">
          <cell r="H4688" t="str">
            <v/>
          </cell>
        </row>
        <row r="4689">
          <cell r="H4689" t="str">
            <v/>
          </cell>
        </row>
        <row r="4690">
          <cell r="H4690" t="str">
            <v/>
          </cell>
        </row>
        <row r="4691">
          <cell r="H4691" t="str">
            <v/>
          </cell>
        </row>
        <row r="4692">
          <cell r="H4692" t="str">
            <v/>
          </cell>
        </row>
        <row r="4693">
          <cell r="H4693" t="str">
            <v/>
          </cell>
        </row>
        <row r="4694">
          <cell r="H4694" t="str">
            <v/>
          </cell>
        </row>
        <row r="4695">
          <cell r="H4695" t="str">
            <v/>
          </cell>
        </row>
        <row r="4696">
          <cell r="H4696" t="str">
            <v/>
          </cell>
        </row>
        <row r="4697">
          <cell r="H4697" t="str">
            <v/>
          </cell>
        </row>
        <row r="4698">
          <cell r="H4698" t="str">
            <v/>
          </cell>
        </row>
        <row r="4699">
          <cell r="H4699" t="str">
            <v/>
          </cell>
        </row>
        <row r="4700">
          <cell r="H4700" t="str">
            <v/>
          </cell>
        </row>
        <row r="4701">
          <cell r="H4701" t="str">
            <v/>
          </cell>
        </row>
        <row r="4702">
          <cell r="H4702" t="str">
            <v/>
          </cell>
        </row>
        <row r="4703">
          <cell r="H4703" t="str">
            <v/>
          </cell>
        </row>
        <row r="4704">
          <cell r="H4704" t="str">
            <v/>
          </cell>
        </row>
        <row r="4705">
          <cell r="H4705" t="str">
            <v/>
          </cell>
        </row>
        <row r="4706">
          <cell r="H4706" t="str">
            <v/>
          </cell>
        </row>
        <row r="4707">
          <cell r="H4707" t="str">
            <v/>
          </cell>
        </row>
        <row r="4708">
          <cell r="H4708" t="str">
            <v/>
          </cell>
        </row>
        <row r="4709">
          <cell r="H4709" t="str">
            <v/>
          </cell>
        </row>
        <row r="4710">
          <cell r="H4710" t="str">
            <v/>
          </cell>
        </row>
        <row r="4711">
          <cell r="H4711" t="str">
            <v/>
          </cell>
        </row>
        <row r="4712">
          <cell r="H4712" t="str">
            <v/>
          </cell>
        </row>
        <row r="4713">
          <cell r="H4713" t="str">
            <v/>
          </cell>
        </row>
        <row r="4714">
          <cell r="H4714" t="str">
            <v/>
          </cell>
        </row>
        <row r="4715">
          <cell r="H4715" t="str">
            <v/>
          </cell>
        </row>
        <row r="4716">
          <cell r="H4716" t="str">
            <v/>
          </cell>
        </row>
        <row r="4717">
          <cell r="H4717" t="str">
            <v/>
          </cell>
        </row>
        <row r="4718">
          <cell r="H4718" t="str">
            <v/>
          </cell>
        </row>
        <row r="4719">
          <cell r="H4719" t="str">
            <v/>
          </cell>
        </row>
        <row r="4720">
          <cell r="H4720" t="str">
            <v/>
          </cell>
        </row>
        <row r="4721">
          <cell r="H4721" t="str">
            <v/>
          </cell>
        </row>
        <row r="4722">
          <cell r="H4722" t="str">
            <v/>
          </cell>
        </row>
        <row r="4723">
          <cell r="H4723" t="str">
            <v/>
          </cell>
        </row>
        <row r="4724">
          <cell r="H4724" t="str">
            <v/>
          </cell>
        </row>
        <row r="4725">
          <cell r="H4725" t="str">
            <v/>
          </cell>
        </row>
        <row r="4726">
          <cell r="H4726" t="str">
            <v/>
          </cell>
        </row>
        <row r="4727">
          <cell r="H4727" t="str">
            <v/>
          </cell>
        </row>
        <row r="4728">
          <cell r="H4728" t="str">
            <v/>
          </cell>
        </row>
        <row r="4729">
          <cell r="H4729" t="str">
            <v/>
          </cell>
        </row>
        <row r="4730">
          <cell r="H4730" t="str">
            <v/>
          </cell>
        </row>
        <row r="4731">
          <cell r="H4731" t="str">
            <v/>
          </cell>
        </row>
        <row r="4732">
          <cell r="H4732" t="str">
            <v/>
          </cell>
        </row>
        <row r="4733">
          <cell r="H4733" t="str">
            <v/>
          </cell>
        </row>
        <row r="4734">
          <cell r="H4734" t="str">
            <v/>
          </cell>
        </row>
        <row r="4735">
          <cell r="H4735" t="str">
            <v/>
          </cell>
        </row>
        <row r="4736">
          <cell r="H4736" t="str">
            <v/>
          </cell>
        </row>
        <row r="4737">
          <cell r="H4737" t="str">
            <v/>
          </cell>
        </row>
        <row r="4738">
          <cell r="H4738" t="str">
            <v/>
          </cell>
        </row>
        <row r="4739">
          <cell r="H4739" t="str">
            <v/>
          </cell>
        </row>
        <row r="4740">
          <cell r="H4740" t="str">
            <v/>
          </cell>
        </row>
        <row r="4741">
          <cell r="H4741" t="str">
            <v/>
          </cell>
        </row>
        <row r="4742">
          <cell r="H4742" t="str">
            <v/>
          </cell>
        </row>
        <row r="4743">
          <cell r="H4743" t="str">
            <v/>
          </cell>
        </row>
        <row r="4744">
          <cell r="H4744" t="str">
            <v/>
          </cell>
        </row>
        <row r="4745">
          <cell r="H4745" t="str">
            <v/>
          </cell>
        </row>
        <row r="4746">
          <cell r="H4746" t="str">
            <v/>
          </cell>
        </row>
        <row r="4747">
          <cell r="H4747" t="str">
            <v/>
          </cell>
        </row>
        <row r="4748">
          <cell r="H4748" t="str">
            <v/>
          </cell>
        </row>
        <row r="4749">
          <cell r="H4749" t="str">
            <v/>
          </cell>
        </row>
        <row r="4750">
          <cell r="H4750" t="str">
            <v/>
          </cell>
        </row>
        <row r="4751">
          <cell r="H4751" t="str">
            <v/>
          </cell>
        </row>
        <row r="4752">
          <cell r="H4752" t="str">
            <v/>
          </cell>
        </row>
        <row r="4753">
          <cell r="H4753" t="str">
            <v/>
          </cell>
        </row>
        <row r="4754">
          <cell r="H4754" t="str">
            <v/>
          </cell>
        </row>
        <row r="4755">
          <cell r="H4755" t="str">
            <v/>
          </cell>
        </row>
        <row r="4756">
          <cell r="H4756" t="str">
            <v/>
          </cell>
        </row>
        <row r="4757">
          <cell r="H4757" t="str">
            <v/>
          </cell>
        </row>
        <row r="4758">
          <cell r="H4758" t="str">
            <v/>
          </cell>
        </row>
        <row r="4759">
          <cell r="H4759" t="str">
            <v/>
          </cell>
        </row>
        <row r="4760">
          <cell r="H4760" t="str">
            <v/>
          </cell>
        </row>
        <row r="4761">
          <cell r="H4761" t="str">
            <v/>
          </cell>
        </row>
        <row r="4762">
          <cell r="H4762" t="str">
            <v/>
          </cell>
        </row>
        <row r="4763">
          <cell r="H4763" t="str">
            <v/>
          </cell>
        </row>
        <row r="4764">
          <cell r="H4764" t="str">
            <v/>
          </cell>
        </row>
        <row r="4765">
          <cell r="H4765" t="str">
            <v/>
          </cell>
        </row>
        <row r="4766">
          <cell r="H4766" t="str">
            <v/>
          </cell>
        </row>
        <row r="4767">
          <cell r="H4767" t="str">
            <v/>
          </cell>
        </row>
        <row r="4768">
          <cell r="H4768" t="str">
            <v/>
          </cell>
        </row>
        <row r="4769">
          <cell r="H4769" t="str">
            <v/>
          </cell>
        </row>
        <row r="4770">
          <cell r="H4770" t="str">
            <v/>
          </cell>
        </row>
        <row r="4771">
          <cell r="H4771" t="str">
            <v/>
          </cell>
        </row>
        <row r="4772">
          <cell r="H4772" t="str">
            <v/>
          </cell>
        </row>
        <row r="4773">
          <cell r="H4773" t="str">
            <v/>
          </cell>
        </row>
        <row r="4774">
          <cell r="H4774" t="str">
            <v/>
          </cell>
        </row>
        <row r="4775">
          <cell r="H4775" t="str">
            <v/>
          </cell>
        </row>
        <row r="4776">
          <cell r="H4776" t="str">
            <v/>
          </cell>
        </row>
        <row r="4777">
          <cell r="H4777" t="str">
            <v/>
          </cell>
        </row>
        <row r="4778">
          <cell r="H4778" t="str">
            <v/>
          </cell>
        </row>
        <row r="4779">
          <cell r="H4779" t="str">
            <v/>
          </cell>
        </row>
        <row r="4780">
          <cell r="H4780" t="str">
            <v/>
          </cell>
        </row>
        <row r="4781">
          <cell r="H4781" t="str">
            <v/>
          </cell>
        </row>
        <row r="4782">
          <cell r="H4782" t="str">
            <v/>
          </cell>
        </row>
        <row r="4783">
          <cell r="H4783" t="str">
            <v/>
          </cell>
        </row>
        <row r="4784">
          <cell r="H4784" t="str">
            <v/>
          </cell>
        </row>
        <row r="4785">
          <cell r="H4785" t="str">
            <v/>
          </cell>
        </row>
        <row r="4786">
          <cell r="H4786" t="str">
            <v/>
          </cell>
        </row>
        <row r="4787">
          <cell r="H4787" t="str">
            <v/>
          </cell>
        </row>
        <row r="4788">
          <cell r="H4788" t="str">
            <v/>
          </cell>
        </row>
        <row r="4789">
          <cell r="H4789" t="str">
            <v/>
          </cell>
        </row>
        <row r="4790">
          <cell r="H4790" t="str">
            <v/>
          </cell>
        </row>
        <row r="4791">
          <cell r="H4791" t="str">
            <v/>
          </cell>
        </row>
        <row r="4792">
          <cell r="H4792" t="str">
            <v/>
          </cell>
        </row>
        <row r="4793">
          <cell r="H4793" t="str">
            <v/>
          </cell>
        </row>
        <row r="4794">
          <cell r="H4794" t="str">
            <v/>
          </cell>
        </row>
        <row r="4795">
          <cell r="H4795" t="str">
            <v/>
          </cell>
        </row>
        <row r="4796">
          <cell r="H4796" t="str">
            <v/>
          </cell>
        </row>
        <row r="4797">
          <cell r="H4797" t="str">
            <v/>
          </cell>
        </row>
        <row r="4798">
          <cell r="H4798" t="str">
            <v/>
          </cell>
        </row>
        <row r="4799">
          <cell r="H4799" t="str">
            <v/>
          </cell>
        </row>
        <row r="4800">
          <cell r="H4800" t="str">
            <v/>
          </cell>
        </row>
        <row r="4801">
          <cell r="H4801" t="str">
            <v/>
          </cell>
        </row>
        <row r="4802">
          <cell r="H4802" t="str">
            <v/>
          </cell>
        </row>
        <row r="4803">
          <cell r="H4803" t="str">
            <v/>
          </cell>
        </row>
        <row r="4804">
          <cell r="H4804" t="str">
            <v/>
          </cell>
        </row>
        <row r="4805">
          <cell r="H4805" t="str">
            <v/>
          </cell>
        </row>
        <row r="4806">
          <cell r="H4806" t="str">
            <v/>
          </cell>
        </row>
        <row r="4807">
          <cell r="H4807" t="str">
            <v/>
          </cell>
        </row>
        <row r="4808">
          <cell r="H4808" t="str">
            <v/>
          </cell>
        </row>
        <row r="4809">
          <cell r="H4809" t="str">
            <v/>
          </cell>
        </row>
        <row r="4810">
          <cell r="H4810" t="str">
            <v/>
          </cell>
        </row>
        <row r="4811">
          <cell r="H4811" t="str">
            <v/>
          </cell>
        </row>
        <row r="4812">
          <cell r="H4812" t="str">
            <v/>
          </cell>
        </row>
        <row r="4813">
          <cell r="H4813" t="str">
            <v/>
          </cell>
        </row>
        <row r="4814">
          <cell r="H4814" t="str">
            <v/>
          </cell>
        </row>
        <row r="4815">
          <cell r="H4815" t="str">
            <v/>
          </cell>
        </row>
        <row r="4816">
          <cell r="H4816" t="str">
            <v/>
          </cell>
        </row>
        <row r="4817">
          <cell r="H4817" t="str">
            <v/>
          </cell>
        </row>
        <row r="4818">
          <cell r="H4818" t="str">
            <v/>
          </cell>
        </row>
        <row r="4819">
          <cell r="H4819" t="str">
            <v/>
          </cell>
        </row>
        <row r="4820">
          <cell r="H4820" t="str">
            <v/>
          </cell>
        </row>
        <row r="4821">
          <cell r="H4821" t="str">
            <v/>
          </cell>
        </row>
        <row r="4822">
          <cell r="H4822" t="str">
            <v/>
          </cell>
        </row>
        <row r="4823">
          <cell r="H4823" t="str">
            <v/>
          </cell>
        </row>
        <row r="4824">
          <cell r="H4824" t="str">
            <v/>
          </cell>
        </row>
        <row r="4825">
          <cell r="H4825" t="str">
            <v/>
          </cell>
        </row>
        <row r="4826">
          <cell r="H4826" t="str">
            <v/>
          </cell>
        </row>
        <row r="4827">
          <cell r="H4827" t="str">
            <v/>
          </cell>
        </row>
        <row r="4828">
          <cell r="H4828" t="str">
            <v/>
          </cell>
        </row>
        <row r="4829">
          <cell r="H4829" t="str">
            <v/>
          </cell>
        </row>
        <row r="4830">
          <cell r="H4830" t="str">
            <v/>
          </cell>
        </row>
        <row r="4831">
          <cell r="H4831" t="str">
            <v/>
          </cell>
        </row>
        <row r="4832">
          <cell r="H4832" t="str">
            <v/>
          </cell>
        </row>
        <row r="4833">
          <cell r="H4833" t="str">
            <v/>
          </cell>
        </row>
        <row r="4834">
          <cell r="H4834" t="str">
            <v/>
          </cell>
        </row>
        <row r="4835">
          <cell r="H4835" t="str">
            <v/>
          </cell>
        </row>
        <row r="4836">
          <cell r="H4836" t="str">
            <v/>
          </cell>
        </row>
        <row r="4837">
          <cell r="H4837" t="str">
            <v/>
          </cell>
        </row>
        <row r="4838">
          <cell r="H4838" t="str">
            <v/>
          </cell>
        </row>
        <row r="4839">
          <cell r="H4839" t="str">
            <v/>
          </cell>
        </row>
        <row r="4840">
          <cell r="H4840" t="str">
            <v/>
          </cell>
        </row>
        <row r="4841">
          <cell r="H4841" t="str">
            <v/>
          </cell>
        </row>
        <row r="4842">
          <cell r="H4842" t="str">
            <v/>
          </cell>
        </row>
        <row r="4843">
          <cell r="H4843" t="str">
            <v/>
          </cell>
        </row>
        <row r="4844">
          <cell r="H4844" t="str">
            <v/>
          </cell>
        </row>
        <row r="4845">
          <cell r="H4845" t="str">
            <v/>
          </cell>
        </row>
        <row r="4846">
          <cell r="H4846" t="str">
            <v/>
          </cell>
        </row>
        <row r="4847">
          <cell r="H4847" t="str">
            <v/>
          </cell>
        </row>
        <row r="4848">
          <cell r="H4848" t="str">
            <v/>
          </cell>
        </row>
        <row r="4849">
          <cell r="H4849" t="str">
            <v/>
          </cell>
        </row>
        <row r="4850">
          <cell r="H4850" t="str">
            <v/>
          </cell>
        </row>
        <row r="4851">
          <cell r="H4851" t="str">
            <v/>
          </cell>
        </row>
        <row r="4852">
          <cell r="H4852" t="str">
            <v/>
          </cell>
        </row>
        <row r="4853">
          <cell r="H4853" t="str">
            <v/>
          </cell>
        </row>
        <row r="4854">
          <cell r="H4854" t="str">
            <v/>
          </cell>
        </row>
        <row r="4855">
          <cell r="H4855" t="str">
            <v/>
          </cell>
        </row>
        <row r="4856">
          <cell r="H4856" t="str">
            <v/>
          </cell>
        </row>
        <row r="4857">
          <cell r="H4857" t="str">
            <v/>
          </cell>
        </row>
        <row r="4858">
          <cell r="H4858" t="str">
            <v/>
          </cell>
        </row>
        <row r="4859">
          <cell r="H4859" t="str">
            <v/>
          </cell>
        </row>
        <row r="4860">
          <cell r="H4860" t="str">
            <v/>
          </cell>
        </row>
        <row r="4861">
          <cell r="H4861" t="str">
            <v/>
          </cell>
        </row>
        <row r="4862">
          <cell r="H4862" t="str">
            <v/>
          </cell>
        </row>
        <row r="4863">
          <cell r="H4863" t="str">
            <v/>
          </cell>
        </row>
        <row r="4864">
          <cell r="H4864" t="str">
            <v/>
          </cell>
        </row>
        <row r="4865">
          <cell r="H4865" t="str">
            <v/>
          </cell>
        </row>
        <row r="4866">
          <cell r="H4866" t="str">
            <v/>
          </cell>
        </row>
        <row r="4867">
          <cell r="H4867" t="str">
            <v/>
          </cell>
        </row>
        <row r="4868">
          <cell r="H4868" t="str">
            <v/>
          </cell>
        </row>
        <row r="4869">
          <cell r="H4869" t="str">
            <v/>
          </cell>
        </row>
        <row r="4870">
          <cell r="H4870" t="str">
            <v/>
          </cell>
        </row>
        <row r="4871">
          <cell r="H4871" t="str">
            <v/>
          </cell>
        </row>
        <row r="4872">
          <cell r="H4872" t="str">
            <v/>
          </cell>
        </row>
        <row r="4873">
          <cell r="H4873" t="str">
            <v/>
          </cell>
        </row>
        <row r="4874">
          <cell r="H4874" t="str">
            <v/>
          </cell>
        </row>
        <row r="4875">
          <cell r="H4875" t="str">
            <v/>
          </cell>
        </row>
        <row r="4876">
          <cell r="H4876" t="str">
            <v/>
          </cell>
        </row>
        <row r="4877">
          <cell r="H4877" t="str">
            <v/>
          </cell>
        </row>
        <row r="4878">
          <cell r="H4878" t="str">
            <v/>
          </cell>
        </row>
        <row r="4879">
          <cell r="H4879" t="str">
            <v/>
          </cell>
        </row>
        <row r="4880">
          <cell r="H4880" t="str">
            <v/>
          </cell>
        </row>
        <row r="4881">
          <cell r="H4881" t="str">
            <v/>
          </cell>
        </row>
        <row r="4882">
          <cell r="H4882" t="str">
            <v/>
          </cell>
        </row>
        <row r="4883">
          <cell r="H4883" t="str">
            <v/>
          </cell>
        </row>
        <row r="4884">
          <cell r="H4884" t="str">
            <v/>
          </cell>
        </row>
        <row r="4885">
          <cell r="H4885" t="str">
            <v/>
          </cell>
        </row>
        <row r="4886">
          <cell r="H4886" t="str">
            <v/>
          </cell>
        </row>
        <row r="4887">
          <cell r="H4887" t="str">
            <v/>
          </cell>
        </row>
        <row r="4888">
          <cell r="H4888" t="str">
            <v/>
          </cell>
        </row>
        <row r="4889">
          <cell r="H4889" t="str">
            <v/>
          </cell>
        </row>
        <row r="4890">
          <cell r="H4890" t="str">
            <v/>
          </cell>
        </row>
        <row r="4891">
          <cell r="H4891" t="str">
            <v/>
          </cell>
        </row>
        <row r="4892">
          <cell r="H4892" t="str">
            <v/>
          </cell>
        </row>
        <row r="4893">
          <cell r="H4893" t="str">
            <v/>
          </cell>
        </row>
        <row r="4894">
          <cell r="H4894" t="str">
            <v/>
          </cell>
        </row>
        <row r="4895">
          <cell r="H4895" t="str">
            <v/>
          </cell>
        </row>
        <row r="4896">
          <cell r="H4896" t="str">
            <v/>
          </cell>
        </row>
        <row r="4897">
          <cell r="H4897" t="str">
            <v/>
          </cell>
        </row>
        <row r="4898">
          <cell r="H4898" t="str">
            <v/>
          </cell>
        </row>
        <row r="4899">
          <cell r="H4899" t="str">
            <v/>
          </cell>
        </row>
        <row r="4900">
          <cell r="H4900" t="str">
            <v/>
          </cell>
        </row>
        <row r="4901">
          <cell r="H4901" t="str">
            <v/>
          </cell>
        </row>
        <row r="4902">
          <cell r="H4902" t="str">
            <v/>
          </cell>
        </row>
        <row r="4903">
          <cell r="H4903" t="str">
            <v/>
          </cell>
        </row>
        <row r="4904">
          <cell r="H4904" t="str">
            <v/>
          </cell>
        </row>
        <row r="4905">
          <cell r="H4905" t="str">
            <v/>
          </cell>
        </row>
        <row r="4906">
          <cell r="H4906" t="str">
            <v/>
          </cell>
        </row>
        <row r="4907">
          <cell r="H4907" t="str">
            <v/>
          </cell>
        </row>
        <row r="4908">
          <cell r="H4908" t="str">
            <v/>
          </cell>
        </row>
        <row r="4909">
          <cell r="H4909" t="str">
            <v/>
          </cell>
        </row>
        <row r="4910">
          <cell r="H4910" t="str">
            <v/>
          </cell>
        </row>
        <row r="4911">
          <cell r="H4911" t="str">
            <v/>
          </cell>
        </row>
        <row r="4912">
          <cell r="H4912" t="str">
            <v/>
          </cell>
        </row>
        <row r="4913">
          <cell r="H4913" t="str">
            <v/>
          </cell>
        </row>
        <row r="4914">
          <cell r="H4914" t="str">
            <v/>
          </cell>
        </row>
        <row r="4915">
          <cell r="H4915" t="str">
            <v/>
          </cell>
        </row>
        <row r="4916">
          <cell r="H4916" t="str">
            <v/>
          </cell>
        </row>
        <row r="4917">
          <cell r="H4917" t="str">
            <v/>
          </cell>
        </row>
        <row r="4918">
          <cell r="H4918" t="str">
            <v/>
          </cell>
        </row>
        <row r="4919">
          <cell r="H4919" t="str">
            <v/>
          </cell>
        </row>
        <row r="4920">
          <cell r="H4920" t="str">
            <v/>
          </cell>
        </row>
        <row r="4921">
          <cell r="H4921" t="str">
            <v/>
          </cell>
        </row>
        <row r="4922">
          <cell r="H4922" t="str">
            <v/>
          </cell>
        </row>
        <row r="4923">
          <cell r="H4923" t="str">
            <v/>
          </cell>
        </row>
        <row r="4924">
          <cell r="H4924" t="str">
            <v/>
          </cell>
        </row>
        <row r="4925">
          <cell r="H4925" t="str">
            <v/>
          </cell>
        </row>
        <row r="4926">
          <cell r="H4926" t="str">
            <v/>
          </cell>
        </row>
        <row r="4927">
          <cell r="H4927" t="str">
            <v/>
          </cell>
        </row>
        <row r="4928">
          <cell r="H4928" t="str">
            <v/>
          </cell>
        </row>
        <row r="4929">
          <cell r="H4929" t="str">
            <v/>
          </cell>
        </row>
        <row r="4930">
          <cell r="H4930" t="str">
            <v/>
          </cell>
        </row>
        <row r="4931">
          <cell r="H4931" t="str">
            <v/>
          </cell>
        </row>
        <row r="4932">
          <cell r="H4932" t="str">
            <v/>
          </cell>
        </row>
        <row r="4933">
          <cell r="H4933" t="str">
            <v/>
          </cell>
        </row>
        <row r="4934">
          <cell r="H4934" t="str">
            <v/>
          </cell>
        </row>
        <row r="4935">
          <cell r="H4935" t="str">
            <v/>
          </cell>
        </row>
        <row r="4936">
          <cell r="H4936" t="str">
            <v/>
          </cell>
        </row>
        <row r="4937">
          <cell r="H4937" t="str">
            <v/>
          </cell>
        </row>
        <row r="4938">
          <cell r="H4938" t="str">
            <v/>
          </cell>
        </row>
        <row r="4939">
          <cell r="H4939" t="str">
            <v/>
          </cell>
        </row>
        <row r="4940">
          <cell r="H4940" t="str">
            <v/>
          </cell>
        </row>
        <row r="4941">
          <cell r="H4941" t="str">
            <v/>
          </cell>
        </row>
        <row r="4942">
          <cell r="H4942" t="str">
            <v/>
          </cell>
        </row>
        <row r="4943">
          <cell r="H4943" t="str">
            <v/>
          </cell>
        </row>
        <row r="4944">
          <cell r="H4944" t="str">
            <v/>
          </cell>
        </row>
        <row r="4945">
          <cell r="H4945" t="str">
            <v/>
          </cell>
        </row>
        <row r="4946">
          <cell r="H4946" t="str">
            <v/>
          </cell>
        </row>
        <row r="4947">
          <cell r="H4947" t="str">
            <v/>
          </cell>
        </row>
        <row r="4948">
          <cell r="H4948" t="str">
            <v/>
          </cell>
        </row>
        <row r="4949">
          <cell r="H4949" t="str">
            <v/>
          </cell>
        </row>
        <row r="4950">
          <cell r="H4950" t="str">
            <v/>
          </cell>
        </row>
        <row r="4951">
          <cell r="H4951" t="str">
            <v/>
          </cell>
        </row>
        <row r="4952">
          <cell r="H4952" t="str">
            <v/>
          </cell>
        </row>
        <row r="4953">
          <cell r="H4953" t="str">
            <v/>
          </cell>
        </row>
        <row r="4954">
          <cell r="H4954" t="str">
            <v/>
          </cell>
        </row>
        <row r="4955">
          <cell r="H4955" t="str">
            <v/>
          </cell>
        </row>
        <row r="4956">
          <cell r="H4956" t="str">
            <v/>
          </cell>
        </row>
        <row r="4957">
          <cell r="H4957" t="str">
            <v/>
          </cell>
        </row>
        <row r="4958">
          <cell r="H4958" t="str">
            <v/>
          </cell>
        </row>
        <row r="4959">
          <cell r="H4959" t="str">
            <v/>
          </cell>
        </row>
        <row r="4960">
          <cell r="H4960" t="str">
            <v/>
          </cell>
        </row>
        <row r="4961">
          <cell r="H4961" t="str">
            <v/>
          </cell>
        </row>
        <row r="4962">
          <cell r="H4962" t="str">
            <v/>
          </cell>
        </row>
        <row r="4963">
          <cell r="H4963" t="str">
            <v/>
          </cell>
        </row>
        <row r="4964">
          <cell r="H4964" t="str">
            <v/>
          </cell>
        </row>
        <row r="4965">
          <cell r="H4965" t="str">
            <v/>
          </cell>
        </row>
        <row r="4966">
          <cell r="H4966" t="str">
            <v/>
          </cell>
        </row>
        <row r="4967">
          <cell r="H4967" t="str">
            <v/>
          </cell>
        </row>
        <row r="4968">
          <cell r="H4968" t="str">
            <v/>
          </cell>
        </row>
        <row r="4969">
          <cell r="H4969" t="str">
            <v/>
          </cell>
        </row>
        <row r="4970">
          <cell r="H4970" t="str">
            <v/>
          </cell>
        </row>
        <row r="4971">
          <cell r="H4971" t="str">
            <v/>
          </cell>
        </row>
        <row r="4972">
          <cell r="H4972" t="str">
            <v/>
          </cell>
        </row>
        <row r="4973">
          <cell r="H4973" t="str">
            <v/>
          </cell>
        </row>
        <row r="4974">
          <cell r="H4974" t="str">
            <v/>
          </cell>
        </row>
        <row r="4975">
          <cell r="H4975" t="str">
            <v/>
          </cell>
        </row>
        <row r="4976">
          <cell r="H4976" t="str">
            <v/>
          </cell>
        </row>
        <row r="4977">
          <cell r="H4977" t="str">
            <v/>
          </cell>
        </row>
        <row r="4978">
          <cell r="H4978" t="str">
            <v/>
          </cell>
        </row>
        <row r="4979">
          <cell r="H4979" t="str">
            <v/>
          </cell>
        </row>
        <row r="4980">
          <cell r="H4980" t="str">
            <v/>
          </cell>
        </row>
        <row r="4981">
          <cell r="H4981" t="str">
            <v/>
          </cell>
        </row>
        <row r="4982">
          <cell r="H4982" t="str">
            <v/>
          </cell>
        </row>
        <row r="4983">
          <cell r="H4983" t="str">
            <v/>
          </cell>
        </row>
        <row r="4984">
          <cell r="H4984" t="str">
            <v/>
          </cell>
        </row>
        <row r="4985">
          <cell r="H4985" t="str">
            <v/>
          </cell>
        </row>
        <row r="4986">
          <cell r="H4986" t="str">
            <v/>
          </cell>
        </row>
        <row r="4987">
          <cell r="H4987" t="str">
            <v/>
          </cell>
        </row>
        <row r="4988">
          <cell r="H4988" t="str">
            <v/>
          </cell>
        </row>
        <row r="4989">
          <cell r="H4989" t="str">
            <v/>
          </cell>
        </row>
        <row r="4990">
          <cell r="H4990" t="str">
            <v/>
          </cell>
        </row>
        <row r="4991">
          <cell r="H4991" t="str">
            <v/>
          </cell>
        </row>
        <row r="4992">
          <cell r="H4992" t="str">
            <v/>
          </cell>
        </row>
        <row r="4993">
          <cell r="H4993" t="str">
            <v/>
          </cell>
        </row>
        <row r="4994">
          <cell r="H4994" t="str">
            <v/>
          </cell>
        </row>
        <row r="4995">
          <cell r="H4995" t="str">
            <v/>
          </cell>
        </row>
        <row r="4996">
          <cell r="H4996" t="str">
            <v/>
          </cell>
        </row>
        <row r="4997">
          <cell r="H4997" t="str">
            <v/>
          </cell>
        </row>
        <row r="4998">
          <cell r="H4998" t="str">
            <v/>
          </cell>
        </row>
        <row r="4999">
          <cell r="H4999" t="str">
            <v/>
          </cell>
        </row>
        <row r="5000">
          <cell r="H5000" t="str">
            <v/>
          </cell>
        </row>
        <row r="5001">
          <cell r="H5001" t="str">
            <v/>
          </cell>
        </row>
        <row r="5002">
          <cell r="H5002" t="str">
            <v/>
          </cell>
        </row>
        <row r="5003">
          <cell r="H5003" t="str">
            <v/>
          </cell>
        </row>
        <row r="5004">
          <cell r="H5004" t="str">
            <v/>
          </cell>
        </row>
        <row r="5005">
          <cell r="H5005" t="str">
            <v/>
          </cell>
        </row>
        <row r="5006">
          <cell r="H5006" t="str">
            <v/>
          </cell>
        </row>
        <row r="5007">
          <cell r="H5007" t="str">
            <v/>
          </cell>
        </row>
        <row r="5008">
          <cell r="H5008" t="str">
            <v/>
          </cell>
        </row>
        <row r="5009">
          <cell r="H5009" t="str">
            <v/>
          </cell>
        </row>
        <row r="5010">
          <cell r="H5010" t="str">
            <v/>
          </cell>
        </row>
        <row r="5011">
          <cell r="H5011" t="str">
            <v/>
          </cell>
        </row>
        <row r="5012">
          <cell r="H5012" t="str">
            <v/>
          </cell>
        </row>
        <row r="5013">
          <cell r="H5013" t="str">
            <v/>
          </cell>
        </row>
        <row r="5014">
          <cell r="H5014" t="str">
            <v/>
          </cell>
        </row>
        <row r="5015">
          <cell r="H5015" t="str">
            <v/>
          </cell>
        </row>
        <row r="5016">
          <cell r="H5016" t="str">
            <v/>
          </cell>
        </row>
        <row r="5017">
          <cell r="H5017" t="str">
            <v/>
          </cell>
        </row>
        <row r="5018">
          <cell r="H5018" t="str">
            <v/>
          </cell>
        </row>
        <row r="5019">
          <cell r="H5019" t="str">
            <v/>
          </cell>
        </row>
        <row r="5020">
          <cell r="H5020" t="str">
            <v/>
          </cell>
        </row>
        <row r="5021">
          <cell r="H5021" t="str">
            <v/>
          </cell>
        </row>
        <row r="5022">
          <cell r="H5022" t="str">
            <v/>
          </cell>
        </row>
        <row r="5023">
          <cell r="H5023" t="str">
            <v/>
          </cell>
        </row>
        <row r="5024">
          <cell r="H5024" t="str">
            <v/>
          </cell>
        </row>
        <row r="5025">
          <cell r="H5025" t="str">
            <v/>
          </cell>
        </row>
        <row r="5026">
          <cell r="H5026" t="str">
            <v/>
          </cell>
        </row>
        <row r="5027">
          <cell r="H5027" t="str">
            <v/>
          </cell>
        </row>
        <row r="5028">
          <cell r="H5028" t="str">
            <v/>
          </cell>
        </row>
        <row r="5029">
          <cell r="H5029" t="str">
            <v/>
          </cell>
        </row>
        <row r="5030">
          <cell r="H5030" t="str">
            <v/>
          </cell>
        </row>
        <row r="5031">
          <cell r="H5031" t="str">
            <v/>
          </cell>
        </row>
        <row r="5032">
          <cell r="H5032" t="str">
            <v/>
          </cell>
        </row>
        <row r="5033">
          <cell r="H5033" t="str">
            <v/>
          </cell>
        </row>
        <row r="5034">
          <cell r="H5034" t="str">
            <v/>
          </cell>
        </row>
        <row r="5035">
          <cell r="H5035" t="str">
            <v/>
          </cell>
        </row>
        <row r="5036">
          <cell r="H5036" t="str">
            <v/>
          </cell>
        </row>
        <row r="5037">
          <cell r="H5037" t="str">
            <v/>
          </cell>
        </row>
        <row r="5038">
          <cell r="H5038" t="str">
            <v/>
          </cell>
        </row>
        <row r="5039">
          <cell r="H5039" t="str">
            <v/>
          </cell>
        </row>
        <row r="5040">
          <cell r="H5040" t="str">
            <v/>
          </cell>
        </row>
        <row r="5041">
          <cell r="H5041" t="str">
            <v/>
          </cell>
        </row>
        <row r="5042">
          <cell r="H5042" t="str">
            <v/>
          </cell>
        </row>
        <row r="5043">
          <cell r="H5043" t="str">
            <v/>
          </cell>
        </row>
        <row r="5044">
          <cell r="H5044" t="str">
            <v/>
          </cell>
        </row>
        <row r="5045">
          <cell r="H5045" t="str">
            <v/>
          </cell>
        </row>
        <row r="5046">
          <cell r="H5046" t="str">
            <v/>
          </cell>
        </row>
        <row r="5047">
          <cell r="H5047" t="str">
            <v/>
          </cell>
        </row>
        <row r="5048">
          <cell r="H5048" t="str">
            <v/>
          </cell>
        </row>
        <row r="5049">
          <cell r="H5049" t="str">
            <v/>
          </cell>
        </row>
        <row r="5050">
          <cell r="H5050" t="str">
            <v/>
          </cell>
        </row>
        <row r="5051">
          <cell r="H5051" t="str">
            <v/>
          </cell>
        </row>
        <row r="5052">
          <cell r="H5052" t="str">
            <v/>
          </cell>
        </row>
        <row r="5053">
          <cell r="H5053" t="str">
            <v/>
          </cell>
        </row>
        <row r="5054">
          <cell r="H5054" t="str">
            <v/>
          </cell>
        </row>
        <row r="5055">
          <cell r="H5055" t="str">
            <v/>
          </cell>
        </row>
        <row r="5056">
          <cell r="H5056" t="str">
            <v/>
          </cell>
        </row>
        <row r="5057">
          <cell r="H5057" t="str">
            <v/>
          </cell>
        </row>
        <row r="5058">
          <cell r="H5058" t="str">
            <v/>
          </cell>
        </row>
        <row r="5059">
          <cell r="H5059" t="str">
            <v/>
          </cell>
        </row>
        <row r="5060">
          <cell r="H5060" t="str">
            <v/>
          </cell>
        </row>
        <row r="5061">
          <cell r="H5061" t="str">
            <v/>
          </cell>
        </row>
        <row r="5062">
          <cell r="H5062" t="str">
            <v/>
          </cell>
        </row>
        <row r="5063">
          <cell r="H5063" t="str">
            <v/>
          </cell>
        </row>
        <row r="5064">
          <cell r="H5064" t="str">
            <v/>
          </cell>
        </row>
        <row r="5065">
          <cell r="H5065" t="str">
            <v/>
          </cell>
        </row>
        <row r="5066">
          <cell r="H5066" t="str">
            <v/>
          </cell>
        </row>
        <row r="5067">
          <cell r="H5067" t="str">
            <v/>
          </cell>
        </row>
        <row r="5068">
          <cell r="H5068" t="str">
            <v/>
          </cell>
        </row>
        <row r="5069">
          <cell r="H5069" t="str">
            <v/>
          </cell>
        </row>
        <row r="5070">
          <cell r="H5070" t="str">
            <v/>
          </cell>
        </row>
        <row r="5071">
          <cell r="H5071" t="str">
            <v/>
          </cell>
        </row>
        <row r="5072">
          <cell r="H5072" t="str">
            <v/>
          </cell>
        </row>
        <row r="5073">
          <cell r="H5073" t="str">
            <v/>
          </cell>
        </row>
        <row r="5074">
          <cell r="H5074" t="str">
            <v/>
          </cell>
        </row>
        <row r="5075">
          <cell r="H5075" t="str">
            <v/>
          </cell>
        </row>
        <row r="5076">
          <cell r="H5076" t="str">
            <v/>
          </cell>
        </row>
        <row r="5077">
          <cell r="H5077" t="str">
            <v/>
          </cell>
        </row>
        <row r="5078">
          <cell r="H5078" t="str">
            <v/>
          </cell>
        </row>
        <row r="5079">
          <cell r="H5079" t="str">
            <v/>
          </cell>
        </row>
        <row r="5080">
          <cell r="H5080" t="str">
            <v/>
          </cell>
        </row>
        <row r="5081">
          <cell r="H5081" t="str">
            <v/>
          </cell>
        </row>
        <row r="5082">
          <cell r="H5082" t="str">
            <v/>
          </cell>
        </row>
        <row r="5083">
          <cell r="H5083" t="str">
            <v/>
          </cell>
        </row>
        <row r="5084">
          <cell r="H5084" t="str">
            <v/>
          </cell>
        </row>
        <row r="5085">
          <cell r="H5085" t="str">
            <v/>
          </cell>
        </row>
        <row r="5086">
          <cell r="H5086" t="str">
            <v/>
          </cell>
        </row>
        <row r="5087">
          <cell r="H5087" t="str">
            <v/>
          </cell>
        </row>
        <row r="5088">
          <cell r="H5088" t="str">
            <v/>
          </cell>
        </row>
        <row r="5089">
          <cell r="H5089" t="str">
            <v/>
          </cell>
        </row>
        <row r="5090">
          <cell r="H5090" t="str">
            <v/>
          </cell>
        </row>
        <row r="5091">
          <cell r="H5091" t="str">
            <v/>
          </cell>
        </row>
        <row r="5092">
          <cell r="H5092" t="str">
            <v/>
          </cell>
        </row>
        <row r="5093">
          <cell r="H5093" t="str">
            <v/>
          </cell>
        </row>
        <row r="5094">
          <cell r="H5094" t="str">
            <v/>
          </cell>
        </row>
        <row r="5095">
          <cell r="H5095" t="str">
            <v/>
          </cell>
        </row>
        <row r="5096">
          <cell r="H5096" t="str">
            <v/>
          </cell>
        </row>
        <row r="5097">
          <cell r="H5097" t="str">
            <v/>
          </cell>
        </row>
        <row r="5098">
          <cell r="H5098" t="str">
            <v/>
          </cell>
        </row>
        <row r="5099">
          <cell r="H5099" t="str">
            <v/>
          </cell>
        </row>
        <row r="5100">
          <cell r="H5100" t="str">
            <v/>
          </cell>
        </row>
        <row r="5101">
          <cell r="H5101" t="str">
            <v/>
          </cell>
        </row>
        <row r="5102">
          <cell r="H5102" t="str">
            <v/>
          </cell>
        </row>
        <row r="5103">
          <cell r="H5103" t="str">
            <v/>
          </cell>
        </row>
        <row r="5104">
          <cell r="H5104" t="str">
            <v/>
          </cell>
        </row>
        <row r="5105">
          <cell r="H5105" t="str">
            <v/>
          </cell>
        </row>
        <row r="5106">
          <cell r="H5106" t="str">
            <v/>
          </cell>
        </row>
        <row r="5107">
          <cell r="H5107" t="str">
            <v/>
          </cell>
        </row>
        <row r="5108">
          <cell r="H5108" t="str">
            <v/>
          </cell>
        </row>
        <row r="5109">
          <cell r="H5109" t="str">
            <v/>
          </cell>
        </row>
        <row r="5110">
          <cell r="H5110" t="str">
            <v/>
          </cell>
        </row>
        <row r="5111">
          <cell r="H5111" t="str">
            <v/>
          </cell>
        </row>
        <row r="5112">
          <cell r="H5112" t="str">
            <v/>
          </cell>
        </row>
        <row r="5113">
          <cell r="H5113" t="str">
            <v/>
          </cell>
        </row>
        <row r="5114">
          <cell r="H5114" t="str">
            <v/>
          </cell>
        </row>
        <row r="5115">
          <cell r="H5115" t="str">
            <v/>
          </cell>
        </row>
        <row r="5116">
          <cell r="H5116" t="str">
            <v/>
          </cell>
        </row>
        <row r="5117">
          <cell r="H5117" t="str">
            <v/>
          </cell>
        </row>
        <row r="5118">
          <cell r="H5118" t="str">
            <v/>
          </cell>
        </row>
        <row r="5119">
          <cell r="H5119" t="str">
            <v/>
          </cell>
        </row>
        <row r="5120">
          <cell r="H5120" t="str">
            <v/>
          </cell>
        </row>
        <row r="5121">
          <cell r="H5121" t="str">
            <v/>
          </cell>
        </row>
        <row r="5122">
          <cell r="H5122" t="str">
            <v/>
          </cell>
        </row>
        <row r="5123">
          <cell r="H5123" t="str">
            <v/>
          </cell>
        </row>
        <row r="5124">
          <cell r="H5124" t="str">
            <v/>
          </cell>
        </row>
        <row r="5125">
          <cell r="H5125" t="str">
            <v/>
          </cell>
        </row>
        <row r="5126">
          <cell r="H5126" t="str">
            <v/>
          </cell>
        </row>
        <row r="5127">
          <cell r="H5127" t="str">
            <v/>
          </cell>
        </row>
        <row r="5128">
          <cell r="H5128" t="str">
            <v/>
          </cell>
        </row>
        <row r="5129">
          <cell r="H5129" t="str">
            <v/>
          </cell>
        </row>
        <row r="5130">
          <cell r="H5130" t="str">
            <v/>
          </cell>
        </row>
        <row r="5131">
          <cell r="H5131" t="str">
            <v/>
          </cell>
        </row>
        <row r="5132">
          <cell r="H5132" t="str">
            <v/>
          </cell>
        </row>
        <row r="5133">
          <cell r="H5133" t="str">
            <v/>
          </cell>
        </row>
        <row r="5134">
          <cell r="H5134" t="str">
            <v/>
          </cell>
        </row>
        <row r="5135">
          <cell r="H5135" t="str">
            <v/>
          </cell>
        </row>
        <row r="5136">
          <cell r="H5136" t="str">
            <v/>
          </cell>
        </row>
        <row r="5137">
          <cell r="H5137" t="str">
            <v/>
          </cell>
        </row>
        <row r="5138">
          <cell r="H5138" t="str">
            <v/>
          </cell>
        </row>
        <row r="5139">
          <cell r="H5139" t="str">
            <v/>
          </cell>
        </row>
        <row r="5140">
          <cell r="H5140" t="str">
            <v/>
          </cell>
        </row>
        <row r="5141">
          <cell r="H5141" t="str">
            <v/>
          </cell>
        </row>
        <row r="5142">
          <cell r="H5142" t="str">
            <v/>
          </cell>
        </row>
        <row r="5143">
          <cell r="H5143" t="str">
            <v/>
          </cell>
        </row>
        <row r="5144">
          <cell r="H5144" t="str">
            <v/>
          </cell>
        </row>
        <row r="5145">
          <cell r="H5145" t="str">
            <v/>
          </cell>
        </row>
        <row r="5146">
          <cell r="H5146" t="str">
            <v/>
          </cell>
        </row>
        <row r="5147">
          <cell r="H5147" t="str">
            <v/>
          </cell>
        </row>
        <row r="5148">
          <cell r="H5148" t="str">
            <v/>
          </cell>
        </row>
        <row r="5149">
          <cell r="H5149" t="str">
            <v/>
          </cell>
        </row>
        <row r="5150">
          <cell r="H5150" t="str">
            <v/>
          </cell>
        </row>
        <row r="5151">
          <cell r="H5151" t="str">
            <v/>
          </cell>
        </row>
        <row r="5152">
          <cell r="H5152" t="str">
            <v/>
          </cell>
        </row>
        <row r="5153">
          <cell r="H5153" t="str">
            <v/>
          </cell>
        </row>
        <row r="5154">
          <cell r="H5154" t="str">
            <v/>
          </cell>
        </row>
        <row r="5155">
          <cell r="H5155" t="str">
            <v/>
          </cell>
        </row>
        <row r="5156">
          <cell r="H5156" t="str">
            <v/>
          </cell>
        </row>
        <row r="5157">
          <cell r="H5157" t="str">
            <v/>
          </cell>
        </row>
        <row r="5158">
          <cell r="H5158" t="str">
            <v/>
          </cell>
        </row>
        <row r="5159">
          <cell r="H5159" t="str">
            <v/>
          </cell>
        </row>
        <row r="5160">
          <cell r="H5160" t="str">
            <v/>
          </cell>
        </row>
        <row r="5161">
          <cell r="H5161" t="str">
            <v/>
          </cell>
        </row>
        <row r="5162">
          <cell r="H5162" t="str">
            <v/>
          </cell>
        </row>
        <row r="5163">
          <cell r="H5163" t="str">
            <v/>
          </cell>
        </row>
        <row r="5164">
          <cell r="H5164" t="str">
            <v/>
          </cell>
        </row>
        <row r="5165">
          <cell r="H5165" t="str">
            <v/>
          </cell>
        </row>
        <row r="5166">
          <cell r="H5166" t="str">
            <v/>
          </cell>
        </row>
        <row r="5167">
          <cell r="H5167" t="str">
            <v/>
          </cell>
        </row>
        <row r="5168">
          <cell r="H5168" t="str">
            <v/>
          </cell>
        </row>
        <row r="5169">
          <cell r="H5169" t="str">
            <v/>
          </cell>
        </row>
        <row r="5170">
          <cell r="H5170" t="str">
            <v/>
          </cell>
        </row>
        <row r="5171">
          <cell r="H5171" t="str">
            <v/>
          </cell>
        </row>
        <row r="5172">
          <cell r="H5172" t="str">
            <v/>
          </cell>
        </row>
        <row r="5173">
          <cell r="H5173" t="str">
            <v/>
          </cell>
        </row>
        <row r="5174">
          <cell r="H5174" t="str">
            <v/>
          </cell>
        </row>
        <row r="5175">
          <cell r="H5175" t="str">
            <v/>
          </cell>
        </row>
        <row r="5176">
          <cell r="H5176" t="str">
            <v/>
          </cell>
        </row>
        <row r="5177">
          <cell r="H5177" t="str">
            <v/>
          </cell>
        </row>
        <row r="5178">
          <cell r="H5178" t="str">
            <v/>
          </cell>
        </row>
        <row r="5179">
          <cell r="H5179" t="str">
            <v/>
          </cell>
        </row>
        <row r="5180">
          <cell r="H5180" t="str">
            <v/>
          </cell>
        </row>
        <row r="5181">
          <cell r="H5181" t="str">
            <v/>
          </cell>
        </row>
        <row r="5182">
          <cell r="H5182" t="str">
            <v/>
          </cell>
        </row>
        <row r="5183">
          <cell r="H5183" t="str">
            <v/>
          </cell>
        </row>
        <row r="5184">
          <cell r="H5184" t="str">
            <v/>
          </cell>
        </row>
        <row r="5185">
          <cell r="H5185" t="str">
            <v/>
          </cell>
        </row>
        <row r="5186">
          <cell r="H5186" t="str">
            <v/>
          </cell>
        </row>
        <row r="5187">
          <cell r="H5187" t="str">
            <v/>
          </cell>
        </row>
        <row r="5188">
          <cell r="H5188" t="str">
            <v/>
          </cell>
        </row>
        <row r="5189">
          <cell r="H5189" t="str">
            <v/>
          </cell>
        </row>
        <row r="5190">
          <cell r="H5190" t="str">
            <v/>
          </cell>
        </row>
        <row r="5191">
          <cell r="H5191" t="str">
            <v/>
          </cell>
        </row>
        <row r="5192">
          <cell r="H5192" t="str">
            <v/>
          </cell>
        </row>
        <row r="5193">
          <cell r="H5193" t="str">
            <v/>
          </cell>
        </row>
        <row r="5194">
          <cell r="H5194" t="str">
            <v/>
          </cell>
        </row>
        <row r="5195">
          <cell r="H5195" t="str">
            <v/>
          </cell>
        </row>
        <row r="5196">
          <cell r="H5196" t="str">
            <v/>
          </cell>
        </row>
        <row r="5197">
          <cell r="H5197" t="str">
            <v/>
          </cell>
        </row>
        <row r="5198">
          <cell r="H5198" t="str">
            <v/>
          </cell>
        </row>
        <row r="5199">
          <cell r="H5199" t="str">
            <v/>
          </cell>
        </row>
        <row r="5200">
          <cell r="H5200" t="str">
            <v/>
          </cell>
        </row>
        <row r="5201">
          <cell r="H5201" t="str">
            <v/>
          </cell>
        </row>
        <row r="5202">
          <cell r="H5202" t="str">
            <v/>
          </cell>
        </row>
        <row r="5203">
          <cell r="H5203" t="str">
            <v/>
          </cell>
        </row>
        <row r="5204">
          <cell r="H5204" t="str">
            <v/>
          </cell>
        </row>
        <row r="5205">
          <cell r="H5205" t="str">
            <v/>
          </cell>
        </row>
        <row r="5206">
          <cell r="H5206" t="str">
            <v/>
          </cell>
        </row>
        <row r="5207">
          <cell r="H5207" t="str">
            <v/>
          </cell>
        </row>
        <row r="5208">
          <cell r="H5208" t="str">
            <v/>
          </cell>
        </row>
        <row r="5209">
          <cell r="H5209" t="str">
            <v/>
          </cell>
        </row>
        <row r="5210">
          <cell r="H5210" t="str">
            <v/>
          </cell>
        </row>
        <row r="5211">
          <cell r="H5211" t="str">
            <v/>
          </cell>
        </row>
        <row r="5212">
          <cell r="H5212" t="str">
            <v/>
          </cell>
        </row>
        <row r="5213">
          <cell r="H5213" t="str">
            <v/>
          </cell>
        </row>
        <row r="5214">
          <cell r="H5214" t="str">
            <v/>
          </cell>
        </row>
        <row r="5215">
          <cell r="H5215" t="str">
            <v/>
          </cell>
        </row>
        <row r="5216">
          <cell r="H5216" t="str">
            <v/>
          </cell>
        </row>
        <row r="5217">
          <cell r="H5217" t="str">
            <v/>
          </cell>
        </row>
        <row r="5218">
          <cell r="H5218" t="str">
            <v/>
          </cell>
        </row>
        <row r="5219">
          <cell r="H5219" t="str">
            <v/>
          </cell>
        </row>
        <row r="5220">
          <cell r="H5220" t="str">
            <v/>
          </cell>
        </row>
        <row r="5221">
          <cell r="H5221" t="str">
            <v/>
          </cell>
        </row>
        <row r="5222">
          <cell r="H5222" t="str">
            <v/>
          </cell>
        </row>
        <row r="5223">
          <cell r="H5223" t="str">
            <v/>
          </cell>
        </row>
        <row r="5224">
          <cell r="H5224" t="str">
            <v/>
          </cell>
        </row>
        <row r="5225">
          <cell r="H5225" t="str">
            <v/>
          </cell>
        </row>
        <row r="5226">
          <cell r="H5226" t="str">
            <v/>
          </cell>
        </row>
        <row r="5227">
          <cell r="H5227" t="str">
            <v/>
          </cell>
        </row>
        <row r="5228">
          <cell r="H5228" t="str">
            <v/>
          </cell>
        </row>
        <row r="5229">
          <cell r="H5229" t="str">
            <v/>
          </cell>
        </row>
        <row r="5230">
          <cell r="H5230" t="str">
            <v/>
          </cell>
        </row>
        <row r="5231">
          <cell r="H5231" t="str">
            <v/>
          </cell>
        </row>
        <row r="5232">
          <cell r="H5232" t="str">
            <v/>
          </cell>
        </row>
        <row r="5233">
          <cell r="H5233" t="str">
            <v/>
          </cell>
        </row>
        <row r="5234">
          <cell r="H5234" t="str">
            <v/>
          </cell>
        </row>
        <row r="5235">
          <cell r="H5235" t="str">
            <v/>
          </cell>
        </row>
        <row r="5236">
          <cell r="H5236" t="str">
            <v/>
          </cell>
        </row>
        <row r="5237">
          <cell r="H5237" t="str">
            <v/>
          </cell>
        </row>
        <row r="5238">
          <cell r="H5238" t="str">
            <v/>
          </cell>
        </row>
        <row r="5239">
          <cell r="H5239" t="str">
            <v/>
          </cell>
        </row>
        <row r="5240">
          <cell r="H5240" t="str">
            <v/>
          </cell>
        </row>
        <row r="5241">
          <cell r="H5241" t="str">
            <v/>
          </cell>
        </row>
        <row r="5242">
          <cell r="H5242" t="str">
            <v/>
          </cell>
        </row>
        <row r="5243">
          <cell r="H5243" t="str">
            <v/>
          </cell>
        </row>
        <row r="5244">
          <cell r="H5244" t="str">
            <v/>
          </cell>
        </row>
        <row r="5245">
          <cell r="H5245" t="str">
            <v/>
          </cell>
        </row>
        <row r="5246">
          <cell r="H5246" t="str">
            <v/>
          </cell>
        </row>
        <row r="5247">
          <cell r="H5247" t="str">
            <v/>
          </cell>
        </row>
        <row r="5248">
          <cell r="H5248" t="str">
            <v/>
          </cell>
        </row>
        <row r="5249">
          <cell r="H5249" t="str">
            <v/>
          </cell>
        </row>
        <row r="5250">
          <cell r="H5250" t="str">
            <v/>
          </cell>
        </row>
        <row r="5251">
          <cell r="H5251" t="str">
            <v/>
          </cell>
        </row>
        <row r="5252">
          <cell r="H5252" t="str">
            <v/>
          </cell>
        </row>
        <row r="5253">
          <cell r="H5253" t="str">
            <v/>
          </cell>
        </row>
        <row r="5254">
          <cell r="H5254" t="str">
            <v/>
          </cell>
        </row>
        <row r="5255">
          <cell r="H5255" t="str">
            <v/>
          </cell>
        </row>
        <row r="5256">
          <cell r="H5256" t="str">
            <v/>
          </cell>
        </row>
        <row r="5257">
          <cell r="H5257" t="str">
            <v/>
          </cell>
        </row>
        <row r="5258">
          <cell r="H5258" t="str">
            <v/>
          </cell>
        </row>
        <row r="5259">
          <cell r="H5259" t="str">
            <v/>
          </cell>
        </row>
        <row r="5260">
          <cell r="H5260" t="str">
            <v/>
          </cell>
        </row>
        <row r="5261">
          <cell r="H5261" t="str">
            <v/>
          </cell>
        </row>
        <row r="5262">
          <cell r="H5262" t="str">
            <v/>
          </cell>
        </row>
        <row r="5263">
          <cell r="H5263" t="str">
            <v/>
          </cell>
        </row>
        <row r="5264">
          <cell r="H5264" t="str">
            <v/>
          </cell>
        </row>
        <row r="5265">
          <cell r="H5265" t="str">
            <v/>
          </cell>
        </row>
        <row r="5266">
          <cell r="H5266" t="str">
            <v/>
          </cell>
        </row>
        <row r="5267">
          <cell r="H5267" t="str">
            <v/>
          </cell>
        </row>
        <row r="5268">
          <cell r="H5268" t="str">
            <v/>
          </cell>
        </row>
        <row r="5269">
          <cell r="H5269" t="str">
            <v/>
          </cell>
        </row>
        <row r="5270">
          <cell r="H5270" t="str">
            <v/>
          </cell>
        </row>
        <row r="5271">
          <cell r="H5271" t="str">
            <v/>
          </cell>
        </row>
        <row r="5272">
          <cell r="H5272" t="str">
            <v/>
          </cell>
        </row>
        <row r="5273">
          <cell r="H5273" t="str">
            <v/>
          </cell>
        </row>
        <row r="5274">
          <cell r="H5274" t="str">
            <v/>
          </cell>
        </row>
        <row r="5275">
          <cell r="H5275" t="str">
            <v/>
          </cell>
        </row>
        <row r="5276">
          <cell r="H5276" t="str">
            <v/>
          </cell>
        </row>
        <row r="5277">
          <cell r="H5277" t="str">
            <v/>
          </cell>
        </row>
        <row r="5278">
          <cell r="H5278" t="str">
            <v/>
          </cell>
        </row>
        <row r="5279">
          <cell r="H5279" t="str">
            <v/>
          </cell>
        </row>
        <row r="5280">
          <cell r="H5280" t="str">
            <v/>
          </cell>
        </row>
        <row r="5281">
          <cell r="H5281" t="str">
            <v/>
          </cell>
        </row>
        <row r="5282">
          <cell r="H5282" t="str">
            <v/>
          </cell>
        </row>
        <row r="5283">
          <cell r="H5283" t="str">
            <v/>
          </cell>
        </row>
        <row r="5284">
          <cell r="H5284" t="str">
            <v/>
          </cell>
        </row>
        <row r="5285">
          <cell r="H5285" t="str">
            <v/>
          </cell>
        </row>
        <row r="5286">
          <cell r="H5286" t="str">
            <v/>
          </cell>
        </row>
        <row r="5287">
          <cell r="H5287" t="str">
            <v/>
          </cell>
        </row>
        <row r="5288">
          <cell r="H5288" t="str">
            <v/>
          </cell>
        </row>
        <row r="5289">
          <cell r="H5289" t="str">
            <v/>
          </cell>
        </row>
        <row r="5290">
          <cell r="H5290" t="str">
            <v/>
          </cell>
        </row>
        <row r="5291">
          <cell r="H5291" t="str">
            <v/>
          </cell>
        </row>
        <row r="5292">
          <cell r="H5292" t="str">
            <v/>
          </cell>
        </row>
        <row r="5293">
          <cell r="H5293" t="str">
            <v/>
          </cell>
        </row>
        <row r="5294">
          <cell r="H5294" t="str">
            <v/>
          </cell>
        </row>
        <row r="5295">
          <cell r="H5295" t="str">
            <v/>
          </cell>
        </row>
        <row r="5296">
          <cell r="H5296" t="str">
            <v/>
          </cell>
        </row>
        <row r="5297">
          <cell r="H5297" t="str">
            <v/>
          </cell>
        </row>
        <row r="5298">
          <cell r="H5298" t="str">
            <v/>
          </cell>
        </row>
        <row r="5299">
          <cell r="H5299" t="str">
            <v/>
          </cell>
        </row>
        <row r="5300">
          <cell r="H5300" t="str">
            <v/>
          </cell>
        </row>
        <row r="5301">
          <cell r="H5301" t="str">
            <v/>
          </cell>
        </row>
        <row r="5302">
          <cell r="H5302" t="str">
            <v/>
          </cell>
        </row>
        <row r="5303">
          <cell r="H5303" t="str">
            <v/>
          </cell>
        </row>
        <row r="5304">
          <cell r="H5304" t="str">
            <v/>
          </cell>
        </row>
        <row r="5305">
          <cell r="H5305" t="str">
            <v/>
          </cell>
        </row>
        <row r="5306">
          <cell r="H5306" t="str">
            <v/>
          </cell>
        </row>
        <row r="5307">
          <cell r="H5307" t="str">
            <v/>
          </cell>
        </row>
        <row r="5308">
          <cell r="H5308" t="str">
            <v/>
          </cell>
        </row>
        <row r="5309">
          <cell r="H5309" t="str">
            <v/>
          </cell>
        </row>
        <row r="5310">
          <cell r="H5310" t="str">
            <v/>
          </cell>
        </row>
        <row r="5311">
          <cell r="H5311" t="str">
            <v/>
          </cell>
        </row>
        <row r="5312">
          <cell r="H5312" t="str">
            <v/>
          </cell>
        </row>
        <row r="5313">
          <cell r="H5313" t="str">
            <v/>
          </cell>
        </row>
        <row r="5314">
          <cell r="H5314" t="str">
            <v/>
          </cell>
        </row>
        <row r="5315">
          <cell r="H5315" t="str">
            <v/>
          </cell>
        </row>
        <row r="5316">
          <cell r="H5316" t="str">
            <v/>
          </cell>
        </row>
        <row r="5317">
          <cell r="H5317" t="str">
            <v/>
          </cell>
        </row>
        <row r="5318">
          <cell r="H5318" t="str">
            <v/>
          </cell>
        </row>
        <row r="5319">
          <cell r="H5319" t="str">
            <v/>
          </cell>
        </row>
        <row r="5320">
          <cell r="H5320" t="str">
            <v/>
          </cell>
        </row>
        <row r="5321">
          <cell r="H5321" t="str">
            <v/>
          </cell>
        </row>
        <row r="5322">
          <cell r="H5322" t="str">
            <v/>
          </cell>
        </row>
        <row r="5323">
          <cell r="H5323" t="str">
            <v/>
          </cell>
        </row>
        <row r="5324">
          <cell r="H5324" t="str">
            <v/>
          </cell>
        </row>
        <row r="5325">
          <cell r="H5325" t="str">
            <v/>
          </cell>
        </row>
        <row r="5326">
          <cell r="H5326" t="str">
            <v/>
          </cell>
        </row>
        <row r="5327">
          <cell r="H5327" t="str">
            <v/>
          </cell>
        </row>
        <row r="5328">
          <cell r="H5328" t="str">
            <v/>
          </cell>
        </row>
        <row r="5329">
          <cell r="H5329" t="str">
            <v/>
          </cell>
        </row>
        <row r="5330">
          <cell r="H5330" t="str">
            <v/>
          </cell>
        </row>
        <row r="5331">
          <cell r="H5331" t="str">
            <v/>
          </cell>
        </row>
        <row r="5332">
          <cell r="H5332" t="str">
            <v/>
          </cell>
        </row>
        <row r="5333">
          <cell r="H5333" t="str">
            <v/>
          </cell>
        </row>
        <row r="5334">
          <cell r="H5334" t="str">
            <v/>
          </cell>
        </row>
        <row r="5335">
          <cell r="H5335" t="str">
            <v/>
          </cell>
        </row>
        <row r="5336">
          <cell r="H5336" t="str">
            <v/>
          </cell>
        </row>
        <row r="5337">
          <cell r="H5337" t="str">
            <v/>
          </cell>
        </row>
        <row r="5338">
          <cell r="H5338" t="str">
            <v/>
          </cell>
        </row>
        <row r="5339">
          <cell r="H5339" t="str">
            <v/>
          </cell>
        </row>
        <row r="5340">
          <cell r="H5340" t="str">
            <v/>
          </cell>
        </row>
        <row r="5341">
          <cell r="H5341" t="str">
            <v/>
          </cell>
        </row>
        <row r="5342">
          <cell r="H5342" t="str">
            <v/>
          </cell>
        </row>
        <row r="5343">
          <cell r="H5343" t="str">
            <v/>
          </cell>
        </row>
        <row r="5344">
          <cell r="H5344" t="str">
            <v/>
          </cell>
        </row>
        <row r="5345">
          <cell r="H5345" t="str">
            <v/>
          </cell>
        </row>
        <row r="5346">
          <cell r="H5346" t="str">
            <v/>
          </cell>
        </row>
        <row r="5347">
          <cell r="H5347" t="str">
            <v/>
          </cell>
        </row>
        <row r="5348">
          <cell r="H5348" t="str">
            <v/>
          </cell>
        </row>
        <row r="5349">
          <cell r="H5349" t="str">
            <v/>
          </cell>
        </row>
        <row r="5350">
          <cell r="H5350" t="str">
            <v/>
          </cell>
        </row>
        <row r="5351">
          <cell r="H5351" t="str">
            <v/>
          </cell>
        </row>
        <row r="5352">
          <cell r="H5352" t="str">
            <v/>
          </cell>
        </row>
        <row r="5353">
          <cell r="H5353" t="str">
            <v/>
          </cell>
        </row>
        <row r="5354">
          <cell r="H5354" t="str">
            <v/>
          </cell>
        </row>
        <row r="5355">
          <cell r="H5355" t="str">
            <v/>
          </cell>
        </row>
        <row r="5356">
          <cell r="H5356" t="str">
            <v/>
          </cell>
        </row>
        <row r="5357">
          <cell r="H5357" t="str">
            <v/>
          </cell>
        </row>
        <row r="5358">
          <cell r="H5358" t="str">
            <v/>
          </cell>
        </row>
        <row r="5359">
          <cell r="H5359" t="str">
            <v/>
          </cell>
        </row>
        <row r="5360">
          <cell r="H5360" t="str">
            <v/>
          </cell>
        </row>
        <row r="5361">
          <cell r="H5361" t="str">
            <v/>
          </cell>
        </row>
        <row r="5362">
          <cell r="H5362" t="str">
            <v/>
          </cell>
        </row>
        <row r="5363">
          <cell r="H5363" t="str">
            <v/>
          </cell>
        </row>
        <row r="5364">
          <cell r="H5364" t="str">
            <v/>
          </cell>
        </row>
        <row r="5365">
          <cell r="H5365" t="str">
            <v/>
          </cell>
        </row>
        <row r="5366">
          <cell r="H5366" t="str">
            <v/>
          </cell>
        </row>
        <row r="5367">
          <cell r="H5367" t="str">
            <v/>
          </cell>
        </row>
        <row r="5368">
          <cell r="H5368" t="str">
            <v/>
          </cell>
        </row>
        <row r="5369">
          <cell r="H5369" t="str">
            <v/>
          </cell>
        </row>
        <row r="5370">
          <cell r="H5370" t="str">
            <v/>
          </cell>
        </row>
        <row r="5371">
          <cell r="H5371" t="str">
            <v/>
          </cell>
        </row>
        <row r="5372">
          <cell r="H5372" t="str">
            <v/>
          </cell>
        </row>
        <row r="5373">
          <cell r="H5373" t="str">
            <v/>
          </cell>
        </row>
        <row r="5374">
          <cell r="H5374" t="str">
            <v/>
          </cell>
        </row>
        <row r="5375">
          <cell r="H5375" t="str">
            <v/>
          </cell>
        </row>
        <row r="5376">
          <cell r="H5376" t="str">
            <v/>
          </cell>
        </row>
        <row r="5377">
          <cell r="H5377" t="str">
            <v/>
          </cell>
        </row>
        <row r="5378">
          <cell r="H5378" t="str">
            <v/>
          </cell>
        </row>
        <row r="5379">
          <cell r="H5379" t="str">
            <v/>
          </cell>
        </row>
        <row r="5380">
          <cell r="H5380" t="str">
            <v/>
          </cell>
        </row>
        <row r="5381">
          <cell r="H5381" t="str">
            <v/>
          </cell>
        </row>
        <row r="5382">
          <cell r="H5382" t="str">
            <v/>
          </cell>
        </row>
        <row r="5383">
          <cell r="H5383" t="str">
            <v/>
          </cell>
        </row>
        <row r="5384">
          <cell r="H5384" t="str">
            <v/>
          </cell>
        </row>
        <row r="5385">
          <cell r="H5385" t="str">
            <v/>
          </cell>
        </row>
        <row r="5386">
          <cell r="H5386" t="str">
            <v/>
          </cell>
        </row>
        <row r="5387">
          <cell r="H5387" t="str">
            <v/>
          </cell>
        </row>
        <row r="5388">
          <cell r="H5388" t="str">
            <v/>
          </cell>
        </row>
        <row r="5389">
          <cell r="H5389" t="str">
            <v/>
          </cell>
        </row>
        <row r="5390">
          <cell r="H5390" t="str">
            <v/>
          </cell>
        </row>
        <row r="5391">
          <cell r="H5391" t="str">
            <v/>
          </cell>
        </row>
        <row r="5392">
          <cell r="H5392" t="str">
            <v/>
          </cell>
        </row>
        <row r="5393">
          <cell r="H5393" t="str">
            <v/>
          </cell>
        </row>
        <row r="5394">
          <cell r="H5394" t="str">
            <v/>
          </cell>
        </row>
        <row r="5395">
          <cell r="H5395" t="str">
            <v/>
          </cell>
        </row>
        <row r="5396">
          <cell r="H5396" t="str">
            <v/>
          </cell>
        </row>
        <row r="5397">
          <cell r="H5397" t="str">
            <v/>
          </cell>
        </row>
        <row r="5398">
          <cell r="H5398" t="str">
            <v/>
          </cell>
        </row>
        <row r="5399">
          <cell r="H5399" t="str">
            <v/>
          </cell>
        </row>
        <row r="5400">
          <cell r="H5400" t="str">
            <v/>
          </cell>
        </row>
        <row r="5401">
          <cell r="H5401" t="str">
            <v/>
          </cell>
        </row>
        <row r="5402">
          <cell r="H5402" t="str">
            <v/>
          </cell>
        </row>
        <row r="5403">
          <cell r="H5403" t="str">
            <v/>
          </cell>
        </row>
        <row r="5404">
          <cell r="H5404" t="str">
            <v/>
          </cell>
        </row>
        <row r="5405">
          <cell r="H5405" t="str">
            <v/>
          </cell>
        </row>
        <row r="5406">
          <cell r="H5406" t="str">
            <v/>
          </cell>
        </row>
        <row r="5407">
          <cell r="H5407" t="str">
            <v/>
          </cell>
        </row>
        <row r="5408">
          <cell r="H5408" t="str">
            <v/>
          </cell>
        </row>
        <row r="5409">
          <cell r="H5409" t="str">
            <v/>
          </cell>
        </row>
        <row r="5410">
          <cell r="H5410" t="str">
            <v/>
          </cell>
        </row>
        <row r="5411">
          <cell r="H5411" t="str">
            <v/>
          </cell>
        </row>
        <row r="5412">
          <cell r="H5412" t="str">
            <v/>
          </cell>
        </row>
        <row r="5413">
          <cell r="H5413" t="str">
            <v/>
          </cell>
        </row>
        <row r="5414">
          <cell r="H5414" t="str">
            <v/>
          </cell>
        </row>
        <row r="5415">
          <cell r="H5415" t="str">
            <v/>
          </cell>
        </row>
        <row r="5416">
          <cell r="H5416" t="str">
            <v/>
          </cell>
        </row>
        <row r="5417">
          <cell r="H5417" t="str">
            <v/>
          </cell>
        </row>
        <row r="5418">
          <cell r="H5418" t="str">
            <v/>
          </cell>
        </row>
        <row r="5419">
          <cell r="H5419" t="str">
            <v/>
          </cell>
        </row>
        <row r="5420">
          <cell r="H5420" t="str">
            <v/>
          </cell>
        </row>
        <row r="5421">
          <cell r="H5421" t="str">
            <v/>
          </cell>
        </row>
        <row r="5422">
          <cell r="H5422" t="str">
            <v/>
          </cell>
        </row>
        <row r="5423">
          <cell r="H5423" t="str">
            <v/>
          </cell>
        </row>
        <row r="5424">
          <cell r="H5424" t="str">
            <v/>
          </cell>
        </row>
        <row r="5425">
          <cell r="H5425" t="str">
            <v/>
          </cell>
        </row>
        <row r="5426">
          <cell r="H5426" t="str">
            <v/>
          </cell>
        </row>
        <row r="5427">
          <cell r="H5427" t="str">
            <v/>
          </cell>
        </row>
        <row r="5428">
          <cell r="H5428" t="str">
            <v/>
          </cell>
        </row>
        <row r="5429">
          <cell r="H5429" t="str">
            <v/>
          </cell>
        </row>
        <row r="5430">
          <cell r="H5430" t="str">
            <v/>
          </cell>
        </row>
        <row r="5431">
          <cell r="H5431" t="str">
            <v/>
          </cell>
        </row>
        <row r="5432">
          <cell r="H5432" t="str">
            <v/>
          </cell>
        </row>
        <row r="5433">
          <cell r="H5433" t="str">
            <v/>
          </cell>
        </row>
        <row r="5434">
          <cell r="H5434" t="str">
            <v/>
          </cell>
        </row>
        <row r="5435">
          <cell r="H5435" t="str">
            <v/>
          </cell>
        </row>
        <row r="5436">
          <cell r="H5436" t="str">
            <v/>
          </cell>
        </row>
        <row r="5437">
          <cell r="H5437" t="str">
            <v/>
          </cell>
        </row>
        <row r="5438">
          <cell r="H5438" t="str">
            <v/>
          </cell>
        </row>
        <row r="5439">
          <cell r="H5439" t="str">
            <v/>
          </cell>
        </row>
        <row r="5440">
          <cell r="H5440" t="str">
            <v/>
          </cell>
        </row>
        <row r="5441">
          <cell r="H5441" t="str">
            <v/>
          </cell>
        </row>
        <row r="5442">
          <cell r="H5442" t="str">
            <v/>
          </cell>
        </row>
        <row r="5443">
          <cell r="H5443" t="str">
            <v/>
          </cell>
        </row>
        <row r="5444">
          <cell r="H5444" t="str">
            <v/>
          </cell>
        </row>
        <row r="5445">
          <cell r="H5445" t="str">
            <v/>
          </cell>
        </row>
        <row r="5446">
          <cell r="H5446" t="str">
            <v/>
          </cell>
        </row>
        <row r="5447">
          <cell r="H5447" t="str">
            <v/>
          </cell>
        </row>
        <row r="5448">
          <cell r="H5448" t="str">
            <v/>
          </cell>
        </row>
        <row r="5449">
          <cell r="H5449" t="str">
            <v/>
          </cell>
        </row>
        <row r="5450">
          <cell r="H5450" t="str">
            <v/>
          </cell>
        </row>
        <row r="5451">
          <cell r="H5451" t="str">
            <v/>
          </cell>
        </row>
        <row r="5452">
          <cell r="H5452" t="str">
            <v/>
          </cell>
        </row>
        <row r="5453">
          <cell r="H5453" t="str">
            <v/>
          </cell>
        </row>
        <row r="5454">
          <cell r="H5454" t="str">
            <v/>
          </cell>
        </row>
        <row r="5455">
          <cell r="H5455" t="str">
            <v/>
          </cell>
        </row>
        <row r="5456">
          <cell r="H5456" t="str">
            <v/>
          </cell>
        </row>
        <row r="5457">
          <cell r="H5457" t="str">
            <v/>
          </cell>
        </row>
        <row r="5458">
          <cell r="H5458" t="str">
            <v/>
          </cell>
        </row>
        <row r="5459">
          <cell r="H5459" t="str">
            <v/>
          </cell>
        </row>
        <row r="5460">
          <cell r="H5460" t="str">
            <v/>
          </cell>
        </row>
        <row r="5461">
          <cell r="H5461" t="str">
            <v/>
          </cell>
        </row>
        <row r="5462">
          <cell r="H5462" t="str">
            <v/>
          </cell>
        </row>
        <row r="5463">
          <cell r="H5463" t="str">
            <v/>
          </cell>
        </row>
        <row r="5464">
          <cell r="H5464" t="str">
            <v/>
          </cell>
        </row>
        <row r="5465">
          <cell r="H5465" t="str">
            <v/>
          </cell>
        </row>
        <row r="5466">
          <cell r="H5466" t="str">
            <v/>
          </cell>
        </row>
        <row r="5467">
          <cell r="H5467" t="str">
            <v/>
          </cell>
        </row>
        <row r="5468">
          <cell r="H5468" t="str">
            <v/>
          </cell>
        </row>
        <row r="5469">
          <cell r="H5469" t="str">
            <v/>
          </cell>
        </row>
        <row r="5470">
          <cell r="H5470" t="str">
            <v/>
          </cell>
        </row>
        <row r="5471">
          <cell r="H5471" t="str">
            <v/>
          </cell>
        </row>
        <row r="5472">
          <cell r="H5472" t="str">
            <v/>
          </cell>
        </row>
        <row r="5473">
          <cell r="H5473" t="str">
            <v/>
          </cell>
        </row>
        <row r="5474">
          <cell r="H5474" t="str">
            <v/>
          </cell>
        </row>
        <row r="5475">
          <cell r="H5475" t="str">
            <v/>
          </cell>
        </row>
        <row r="5476">
          <cell r="H5476" t="str">
            <v/>
          </cell>
        </row>
        <row r="5477">
          <cell r="H5477" t="str">
            <v/>
          </cell>
        </row>
        <row r="5478">
          <cell r="H5478" t="str">
            <v/>
          </cell>
        </row>
        <row r="5479">
          <cell r="H5479" t="str">
            <v/>
          </cell>
        </row>
        <row r="5480">
          <cell r="H5480" t="str">
            <v/>
          </cell>
        </row>
        <row r="5481">
          <cell r="H5481" t="str">
            <v/>
          </cell>
        </row>
        <row r="5482">
          <cell r="H5482" t="str">
            <v/>
          </cell>
        </row>
        <row r="5483">
          <cell r="H5483" t="str">
            <v/>
          </cell>
        </row>
        <row r="5484">
          <cell r="H5484" t="str">
            <v/>
          </cell>
        </row>
        <row r="5485">
          <cell r="H5485" t="str">
            <v/>
          </cell>
        </row>
        <row r="5486">
          <cell r="H5486" t="str">
            <v/>
          </cell>
        </row>
        <row r="5487">
          <cell r="H5487" t="str">
            <v/>
          </cell>
        </row>
        <row r="5488">
          <cell r="H5488" t="str">
            <v/>
          </cell>
        </row>
        <row r="5489">
          <cell r="H5489" t="str">
            <v/>
          </cell>
        </row>
        <row r="5490">
          <cell r="H5490" t="str">
            <v/>
          </cell>
        </row>
        <row r="5491">
          <cell r="H5491" t="str">
            <v/>
          </cell>
        </row>
        <row r="5492">
          <cell r="H5492" t="str">
            <v/>
          </cell>
        </row>
        <row r="5493">
          <cell r="H5493" t="str">
            <v/>
          </cell>
        </row>
        <row r="5494">
          <cell r="H5494" t="str">
            <v/>
          </cell>
        </row>
        <row r="5495">
          <cell r="H5495" t="str">
            <v/>
          </cell>
        </row>
        <row r="5496">
          <cell r="H5496" t="str">
            <v/>
          </cell>
        </row>
        <row r="5497">
          <cell r="H5497" t="str">
            <v/>
          </cell>
        </row>
        <row r="5498">
          <cell r="H5498" t="str">
            <v/>
          </cell>
        </row>
        <row r="5499">
          <cell r="H5499" t="str">
            <v/>
          </cell>
        </row>
        <row r="5500">
          <cell r="H5500" t="str">
            <v/>
          </cell>
        </row>
        <row r="5501">
          <cell r="H5501" t="str">
            <v/>
          </cell>
        </row>
        <row r="5502">
          <cell r="H5502" t="str">
            <v/>
          </cell>
        </row>
        <row r="5503">
          <cell r="H5503" t="str">
            <v/>
          </cell>
        </row>
        <row r="5504">
          <cell r="H5504" t="str">
            <v/>
          </cell>
        </row>
        <row r="5505">
          <cell r="H5505" t="str">
            <v/>
          </cell>
        </row>
        <row r="5506">
          <cell r="H5506" t="str">
            <v/>
          </cell>
        </row>
        <row r="5507">
          <cell r="H5507" t="str">
            <v/>
          </cell>
        </row>
        <row r="5508">
          <cell r="H5508" t="str">
            <v/>
          </cell>
        </row>
        <row r="5509">
          <cell r="H5509" t="str">
            <v/>
          </cell>
        </row>
        <row r="5510">
          <cell r="H5510" t="str">
            <v/>
          </cell>
        </row>
        <row r="5511">
          <cell r="H5511" t="str">
            <v/>
          </cell>
        </row>
        <row r="5512">
          <cell r="H5512" t="str">
            <v/>
          </cell>
        </row>
        <row r="5513">
          <cell r="H5513" t="str">
            <v/>
          </cell>
        </row>
        <row r="5514">
          <cell r="H5514" t="str">
            <v/>
          </cell>
        </row>
        <row r="5515">
          <cell r="H5515" t="str">
            <v/>
          </cell>
        </row>
        <row r="5516">
          <cell r="H5516" t="str">
            <v/>
          </cell>
        </row>
        <row r="5517">
          <cell r="H5517" t="str">
            <v/>
          </cell>
        </row>
        <row r="5518">
          <cell r="H5518" t="str">
            <v/>
          </cell>
        </row>
        <row r="5519">
          <cell r="H5519" t="str">
            <v/>
          </cell>
        </row>
        <row r="5520">
          <cell r="H5520" t="str">
            <v/>
          </cell>
        </row>
        <row r="5521">
          <cell r="H5521" t="str">
            <v/>
          </cell>
        </row>
        <row r="5522">
          <cell r="H5522" t="str">
            <v/>
          </cell>
        </row>
        <row r="5523">
          <cell r="H5523" t="str">
            <v/>
          </cell>
        </row>
        <row r="5524">
          <cell r="H5524" t="str">
            <v/>
          </cell>
        </row>
        <row r="5525">
          <cell r="H5525" t="str">
            <v/>
          </cell>
        </row>
        <row r="5526">
          <cell r="H5526" t="str">
            <v/>
          </cell>
        </row>
        <row r="5527">
          <cell r="H5527" t="str">
            <v/>
          </cell>
        </row>
        <row r="5528">
          <cell r="H5528" t="str">
            <v/>
          </cell>
        </row>
        <row r="5529">
          <cell r="H5529" t="str">
            <v/>
          </cell>
        </row>
        <row r="5530">
          <cell r="H5530" t="str">
            <v/>
          </cell>
        </row>
        <row r="5531">
          <cell r="H5531" t="str">
            <v/>
          </cell>
        </row>
        <row r="5532">
          <cell r="H5532" t="str">
            <v/>
          </cell>
        </row>
        <row r="5533">
          <cell r="H5533" t="str">
            <v/>
          </cell>
        </row>
        <row r="5534">
          <cell r="H5534" t="str">
            <v/>
          </cell>
        </row>
        <row r="5535">
          <cell r="H5535" t="str">
            <v/>
          </cell>
        </row>
        <row r="5536">
          <cell r="H5536" t="str">
            <v/>
          </cell>
        </row>
        <row r="5537">
          <cell r="H5537" t="str">
            <v/>
          </cell>
        </row>
        <row r="5538">
          <cell r="H5538" t="str">
            <v/>
          </cell>
        </row>
        <row r="5539">
          <cell r="H5539" t="str">
            <v/>
          </cell>
        </row>
        <row r="5540">
          <cell r="H5540" t="str">
            <v/>
          </cell>
        </row>
        <row r="5541">
          <cell r="H5541" t="str">
            <v/>
          </cell>
        </row>
        <row r="5542">
          <cell r="H5542" t="str">
            <v/>
          </cell>
        </row>
        <row r="5543">
          <cell r="H5543" t="str">
            <v/>
          </cell>
        </row>
        <row r="5544">
          <cell r="H5544" t="str">
            <v/>
          </cell>
        </row>
        <row r="5545">
          <cell r="H5545" t="str">
            <v/>
          </cell>
        </row>
        <row r="5546">
          <cell r="H5546" t="str">
            <v/>
          </cell>
        </row>
        <row r="5547">
          <cell r="H5547" t="str">
            <v/>
          </cell>
        </row>
        <row r="5548">
          <cell r="H5548" t="str">
            <v/>
          </cell>
        </row>
        <row r="5549">
          <cell r="H5549" t="str">
            <v/>
          </cell>
        </row>
        <row r="5550">
          <cell r="H5550" t="str">
            <v/>
          </cell>
        </row>
        <row r="5551">
          <cell r="H5551" t="str">
            <v/>
          </cell>
        </row>
        <row r="5552">
          <cell r="H5552" t="str">
            <v/>
          </cell>
        </row>
        <row r="5553">
          <cell r="H5553" t="str">
            <v/>
          </cell>
        </row>
        <row r="5554">
          <cell r="H5554" t="str">
            <v/>
          </cell>
        </row>
        <row r="5555">
          <cell r="H5555" t="str">
            <v/>
          </cell>
        </row>
        <row r="5556">
          <cell r="H5556" t="str">
            <v/>
          </cell>
        </row>
        <row r="5557">
          <cell r="H5557" t="str">
            <v/>
          </cell>
        </row>
        <row r="5558">
          <cell r="H5558" t="str">
            <v/>
          </cell>
        </row>
        <row r="5559">
          <cell r="H5559" t="str">
            <v/>
          </cell>
        </row>
        <row r="5560">
          <cell r="H5560" t="str">
            <v/>
          </cell>
        </row>
        <row r="5561">
          <cell r="H5561" t="str">
            <v/>
          </cell>
        </row>
        <row r="5562">
          <cell r="H5562" t="str">
            <v/>
          </cell>
        </row>
        <row r="5563">
          <cell r="H5563" t="str">
            <v/>
          </cell>
        </row>
        <row r="5564">
          <cell r="H5564" t="str">
            <v/>
          </cell>
        </row>
        <row r="5565">
          <cell r="H5565" t="str">
            <v/>
          </cell>
        </row>
        <row r="5566">
          <cell r="H5566" t="str">
            <v/>
          </cell>
        </row>
        <row r="5567">
          <cell r="H5567" t="str">
            <v/>
          </cell>
        </row>
        <row r="5568">
          <cell r="H5568" t="str">
            <v/>
          </cell>
        </row>
        <row r="5569">
          <cell r="H5569" t="str">
            <v/>
          </cell>
        </row>
        <row r="5570">
          <cell r="H5570" t="str">
            <v/>
          </cell>
        </row>
        <row r="5571">
          <cell r="H5571" t="str">
            <v/>
          </cell>
        </row>
        <row r="5572">
          <cell r="H5572" t="str">
            <v/>
          </cell>
        </row>
        <row r="5573">
          <cell r="H5573" t="str">
            <v/>
          </cell>
        </row>
        <row r="5574">
          <cell r="H5574" t="str">
            <v/>
          </cell>
        </row>
        <row r="5575">
          <cell r="H5575" t="str">
            <v/>
          </cell>
        </row>
        <row r="5576">
          <cell r="H5576" t="str">
            <v/>
          </cell>
        </row>
        <row r="5577">
          <cell r="H5577" t="str">
            <v/>
          </cell>
        </row>
        <row r="5578">
          <cell r="H5578" t="str">
            <v/>
          </cell>
        </row>
        <row r="5579">
          <cell r="H5579" t="str">
            <v/>
          </cell>
        </row>
        <row r="5580">
          <cell r="H5580" t="str">
            <v/>
          </cell>
        </row>
        <row r="5581">
          <cell r="H5581" t="str">
            <v/>
          </cell>
        </row>
        <row r="5582">
          <cell r="H5582" t="str">
            <v/>
          </cell>
        </row>
        <row r="5583">
          <cell r="H5583" t="str">
            <v/>
          </cell>
        </row>
        <row r="5584">
          <cell r="H5584" t="str">
            <v/>
          </cell>
        </row>
        <row r="5585">
          <cell r="H5585" t="str">
            <v/>
          </cell>
        </row>
        <row r="5586">
          <cell r="H5586" t="str">
            <v/>
          </cell>
        </row>
        <row r="5587">
          <cell r="H5587" t="str">
            <v/>
          </cell>
        </row>
        <row r="5588">
          <cell r="H5588" t="str">
            <v/>
          </cell>
        </row>
        <row r="5589">
          <cell r="H5589" t="str">
            <v/>
          </cell>
        </row>
        <row r="5590">
          <cell r="H5590" t="str">
            <v/>
          </cell>
        </row>
        <row r="5591">
          <cell r="H5591" t="str">
            <v/>
          </cell>
        </row>
        <row r="5592">
          <cell r="H5592" t="str">
            <v/>
          </cell>
        </row>
        <row r="5593">
          <cell r="H5593" t="str">
            <v/>
          </cell>
        </row>
        <row r="5594">
          <cell r="H5594" t="str">
            <v/>
          </cell>
        </row>
        <row r="5595">
          <cell r="H5595" t="str">
            <v/>
          </cell>
        </row>
        <row r="5596">
          <cell r="H5596" t="str">
            <v/>
          </cell>
        </row>
        <row r="5597">
          <cell r="H5597" t="str">
            <v/>
          </cell>
        </row>
        <row r="5598">
          <cell r="H5598" t="str">
            <v/>
          </cell>
        </row>
        <row r="5599">
          <cell r="H5599" t="str">
            <v/>
          </cell>
        </row>
        <row r="5600">
          <cell r="H5600" t="str">
            <v/>
          </cell>
        </row>
        <row r="5601">
          <cell r="H5601" t="str">
            <v/>
          </cell>
        </row>
        <row r="5602">
          <cell r="H5602" t="str">
            <v/>
          </cell>
        </row>
        <row r="5603">
          <cell r="H5603" t="str">
            <v/>
          </cell>
        </row>
        <row r="5604">
          <cell r="H5604" t="str">
            <v/>
          </cell>
        </row>
        <row r="5605">
          <cell r="H5605" t="str">
            <v/>
          </cell>
        </row>
        <row r="5606">
          <cell r="H5606" t="str">
            <v/>
          </cell>
        </row>
        <row r="5607">
          <cell r="H5607" t="str">
            <v/>
          </cell>
        </row>
        <row r="5608">
          <cell r="H5608" t="str">
            <v/>
          </cell>
        </row>
        <row r="5609">
          <cell r="H5609" t="str">
            <v/>
          </cell>
        </row>
        <row r="5610">
          <cell r="H5610" t="str">
            <v/>
          </cell>
        </row>
        <row r="5611">
          <cell r="H5611" t="str">
            <v/>
          </cell>
        </row>
        <row r="5612">
          <cell r="H5612" t="str">
            <v/>
          </cell>
        </row>
        <row r="5613">
          <cell r="H5613" t="str">
            <v/>
          </cell>
        </row>
        <row r="5614">
          <cell r="H5614" t="str">
            <v/>
          </cell>
        </row>
        <row r="5615">
          <cell r="H5615" t="str">
            <v/>
          </cell>
        </row>
        <row r="5616">
          <cell r="H5616" t="str">
            <v/>
          </cell>
        </row>
        <row r="5617">
          <cell r="H5617" t="str">
            <v/>
          </cell>
        </row>
        <row r="5618">
          <cell r="H5618" t="str">
            <v/>
          </cell>
        </row>
        <row r="5619">
          <cell r="H5619" t="str">
            <v/>
          </cell>
        </row>
        <row r="5620">
          <cell r="H5620" t="str">
            <v/>
          </cell>
        </row>
        <row r="5621">
          <cell r="H5621" t="str">
            <v/>
          </cell>
        </row>
        <row r="5622">
          <cell r="H5622" t="str">
            <v/>
          </cell>
        </row>
        <row r="5623">
          <cell r="H5623" t="str">
            <v/>
          </cell>
        </row>
        <row r="5624">
          <cell r="H5624" t="str">
            <v/>
          </cell>
        </row>
        <row r="5625">
          <cell r="H5625" t="str">
            <v/>
          </cell>
        </row>
        <row r="5626">
          <cell r="H5626" t="str">
            <v/>
          </cell>
        </row>
        <row r="5627">
          <cell r="H5627" t="str">
            <v/>
          </cell>
        </row>
        <row r="5628">
          <cell r="H5628" t="str">
            <v/>
          </cell>
        </row>
        <row r="5629">
          <cell r="H5629" t="str">
            <v/>
          </cell>
        </row>
        <row r="5630">
          <cell r="H5630" t="str">
            <v/>
          </cell>
        </row>
        <row r="5631">
          <cell r="H5631" t="str">
            <v/>
          </cell>
        </row>
        <row r="5632">
          <cell r="H5632" t="str">
            <v/>
          </cell>
        </row>
        <row r="5633">
          <cell r="H5633" t="str">
            <v/>
          </cell>
        </row>
        <row r="5634">
          <cell r="H5634" t="str">
            <v/>
          </cell>
        </row>
        <row r="5635">
          <cell r="H5635" t="str">
            <v/>
          </cell>
        </row>
        <row r="5636">
          <cell r="H5636" t="str">
            <v/>
          </cell>
        </row>
        <row r="5637">
          <cell r="H5637" t="str">
            <v/>
          </cell>
        </row>
        <row r="5638">
          <cell r="H5638" t="str">
            <v/>
          </cell>
        </row>
        <row r="5639">
          <cell r="H5639" t="str">
            <v/>
          </cell>
        </row>
        <row r="5640">
          <cell r="H5640" t="str">
            <v/>
          </cell>
        </row>
        <row r="5641">
          <cell r="H5641" t="str">
            <v/>
          </cell>
        </row>
        <row r="5642">
          <cell r="H5642" t="str">
            <v/>
          </cell>
        </row>
        <row r="5643">
          <cell r="H5643" t="str">
            <v/>
          </cell>
        </row>
        <row r="5644">
          <cell r="H5644" t="str">
            <v/>
          </cell>
        </row>
        <row r="5645">
          <cell r="H5645" t="str">
            <v/>
          </cell>
        </row>
        <row r="5646">
          <cell r="H5646" t="str">
            <v/>
          </cell>
        </row>
        <row r="5647">
          <cell r="H5647" t="str">
            <v/>
          </cell>
        </row>
        <row r="5648">
          <cell r="H5648" t="str">
            <v/>
          </cell>
        </row>
        <row r="5649">
          <cell r="H5649" t="str">
            <v/>
          </cell>
        </row>
        <row r="5650">
          <cell r="H5650" t="str">
            <v/>
          </cell>
        </row>
        <row r="5651">
          <cell r="H5651" t="str">
            <v/>
          </cell>
        </row>
        <row r="5652">
          <cell r="H5652" t="str">
            <v/>
          </cell>
        </row>
        <row r="5653">
          <cell r="H5653" t="str">
            <v/>
          </cell>
        </row>
        <row r="5654">
          <cell r="H5654" t="str">
            <v/>
          </cell>
        </row>
        <row r="5655">
          <cell r="H5655" t="str">
            <v/>
          </cell>
        </row>
        <row r="5656">
          <cell r="H5656" t="str">
            <v/>
          </cell>
        </row>
        <row r="5657">
          <cell r="H5657" t="str">
            <v/>
          </cell>
        </row>
        <row r="5658">
          <cell r="H5658" t="str">
            <v/>
          </cell>
        </row>
        <row r="5659">
          <cell r="H5659" t="str">
            <v/>
          </cell>
        </row>
        <row r="5660">
          <cell r="H5660" t="str">
            <v/>
          </cell>
        </row>
        <row r="5661">
          <cell r="H5661" t="str">
            <v/>
          </cell>
        </row>
        <row r="5662">
          <cell r="H5662" t="str">
            <v/>
          </cell>
        </row>
        <row r="5663">
          <cell r="H5663" t="str">
            <v/>
          </cell>
        </row>
        <row r="5664">
          <cell r="H5664" t="str">
            <v/>
          </cell>
        </row>
        <row r="5665">
          <cell r="H5665" t="str">
            <v/>
          </cell>
        </row>
        <row r="5666">
          <cell r="H5666" t="str">
            <v/>
          </cell>
        </row>
        <row r="5667">
          <cell r="H5667" t="str">
            <v/>
          </cell>
        </row>
        <row r="5668">
          <cell r="H5668" t="str">
            <v/>
          </cell>
        </row>
        <row r="5669">
          <cell r="H5669" t="str">
            <v/>
          </cell>
        </row>
        <row r="5670">
          <cell r="H5670" t="str">
            <v/>
          </cell>
        </row>
        <row r="5671">
          <cell r="H5671" t="str">
            <v/>
          </cell>
        </row>
        <row r="5672">
          <cell r="H5672" t="str">
            <v/>
          </cell>
        </row>
        <row r="5673">
          <cell r="H5673" t="str">
            <v/>
          </cell>
        </row>
        <row r="5674">
          <cell r="H5674" t="str">
            <v/>
          </cell>
        </row>
        <row r="5675">
          <cell r="H5675" t="str">
            <v/>
          </cell>
        </row>
        <row r="5676">
          <cell r="H5676" t="str">
            <v/>
          </cell>
        </row>
        <row r="5677">
          <cell r="H5677" t="str">
            <v/>
          </cell>
        </row>
        <row r="5678">
          <cell r="H5678" t="str">
            <v/>
          </cell>
        </row>
        <row r="5679">
          <cell r="H5679" t="str">
            <v/>
          </cell>
        </row>
        <row r="5680">
          <cell r="H5680" t="str">
            <v/>
          </cell>
        </row>
        <row r="5681">
          <cell r="H5681" t="str">
            <v/>
          </cell>
        </row>
        <row r="5682">
          <cell r="H5682" t="str">
            <v/>
          </cell>
        </row>
        <row r="5683">
          <cell r="H5683" t="str">
            <v/>
          </cell>
        </row>
        <row r="5684">
          <cell r="H5684" t="str">
            <v/>
          </cell>
        </row>
        <row r="5685">
          <cell r="H5685" t="str">
            <v/>
          </cell>
        </row>
        <row r="5686">
          <cell r="H5686" t="str">
            <v/>
          </cell>
        </row>
        <row r="5687">
          <cell r="H5687" t="str">
            <v/>
          </cell>
        </row>
        <row r="5688">
          <cell r="H5688" t="str">
            <v/>
          </cell>
        </row>
        <row r="5689">
          <cell r="H5689" t="str">
            <v/>
          </cell>
        </row>
        <row r="5690">
          <cell r="H5690" t="str">
            <v/>
          </cell>
        </row>
        <row r="5691">
          <cell r="H5691" t="str">
            <v/>
          </cell>
        </row>
        <row r="5692">
          <cell r="H5692" t="str">
            <v/>
          </cell>
        </row>
        <row r="5693">
          <cell r="H5693" t="str">
            <v/>
          </cell>
        </row>
        <row r="5694">
          <cell r="H5694" t="str">
            <v/>
          </cell>
        </row>
        <row r="5695">
          <cell r="H5695" t="str">
            <v/>
          </cell>
        </row>
        <row r="5696">
          <cell r="H5696" t="str">
            <v/>
          </cell>
        </row>
        <row r="5697">
          <cell r="H5697" t="str">
            <v/>
          </cell>
        </row>
        <row r="5698">
          <cell r="H5698" t="str">
            <v/>
          </cell>
        </row>
        <row r="5699">
          <cell r="H5699" t="str">
            <v/>
          </cell>
        </row>
        <row r="5700">
          <cell r="H5700" t="str">
            <v/>
          </cell>
        </row>
        <row r="5701">
          <cell r="H5701" t="str">
            <v/>
          </cell>
        </row>
        <row r="5702">
          <cell r="H5702" t="str">
            <v/>
          </cell>
        </row>
        <row r="5703">
          <cell r="H5703" t="str">
            <v/>
          </cell>
        </row>
        <row r="5704">
          <cell r="H5704" t="str">
            <v/>
          </cell>
        </row>
        <row r="5705">
          <cell r="H5705" t="str">
            <v/>
          </cell>
        </row>
        <row r="5706">
          <cell r="H5706" t="str">
            <v/>
          </cell>
        </row>
        <row r="5707">
          <cell r="H5707" t="str">
            <v/>
          </cell>
        </row>
        <row r="5708">
          <cell r="H5708" t="str">
            <v/>
          </cell>
        </row>
        <row r="5709">
          <cell r="H5709" t="str">
            <v/>
          </cell>
        </row>
        <row r="5710">
          <cell r="H5710" t="str">
            <v/>
          </cell>
        </row>
        <row r="5711">
          <cell r="H5711" t="str">
            <v/>
          </cell>
        </row>
        <row r="5712">
          <cell r="H5712" t="str">
            <v/>
          </cell>
        </row>
        <row r="5713">
          <cell r="H5713" t="str">
            <v/>
          </cell>
        </row>
        <row r="5714">
          <cell r="H5714" t="str">
            <v/>
          </cell>
        </row>
        <row r="5715">
          <cell r="H5715" t="str">
            <v/>
          </cell>
        </row>
        <row r="5716">
          <cell r="H5716" t="str">
            <v/>
          </cell>
        </row>
        <row r="5717">
          <cell r="H5717" t="str">
            <v/>
          </cell>
        </row>
        <row r="5718">
          <cell r="H5718" t="str">
            <v/>
          </cell>
        </row>
        <row r="5719">
          <cell r="H5719" t="str">
            <v/>
          </cell>
        </row>
        <row r="5720">
          <cell r="H5720" t="str">
            <v/>
          </cell>
        </row>
        <row r="5721">
          <cell r="H5721" t="str">
            <v/>
          </cell>
        </row>
        <row r="5722">
          <cell r="H5722" t="str">
            <v/>
          </cell>
        </row>
        <row r="5723">
          <cell r="H5723" t="str">
            <v/>
          </cell>
        </row>
        <row r="5724">
          <cell r="H5724" t="str">
            <v/>
          </cell>
        </row>
        <row r="5725">
          <cell r="H5725" t="str">
            <v/>
          </cell>
        </row>
        <row r="5726">
          <cell r="H5726" t="str">
            <v/>
          </cell>
        </row>
        <row r="5727">
          <cell r="H5727" t="str">
            <v/>
          </cell>
        </row>
        <row r="5728">
          <cell r="H5728" t="str">
            <v/>
          </cell>
        </row>
        <row r="5729">
          <cell r="H5729" t="str">
            <v/>
          </cell>
        </row>
        <row r="5730">
          <cell r="H5730" t="str">
            <v/>
          </cell>
        </row>
        <row r="5731">
          <cell r="H5731" t="str">
            <v/>
          </cell>
        </row>
        <row r="5732">
          <cell r="H5732" t="str">
            <v/>
          </cell>
        </row>
        <row r="5733">
          <cell r="H5733" t="str">
            <v/>
          </cell>
        </row>
        <row r="5734">
          <cell r="H5734" t="str">
            <v/>
          </cell>
        </row>
        <row r="5735">
          <cell r="H5735" t="str">
            <v/>
          </cell>
        </row>
        <row r="5736">
          <cell r="H5736" t="str">
            <v/>
          </cell>
        </row>
        <row r="5737">
          <cell r="H5737" t="str">
            <v/>
          </cell>
        </row>
        <row r="5738">
          <cell r="H5738" t="str">
            <v/>
          </cell>
        </row>
        <row r="5739">
          <cell r="H5739" t="str">
            <v/>
          </cell>
        </row>
        <row r="5740">
          <cell r="H5740" t="str">
            <v/>
          </cell>
        </row>
        <row r="5741">
          <cell r="H5741" t="str">
            <v/>
          </cell>
        </row>
        <row r="5742">
          <cell r="H5742" t="str">
            <v/>
          </cell>
        </row>
        <row r="5743">
          <cell r="H5743" t="str">
            <v/>
          </cell>
        </row>
        <row r="5744">
          <cell r="H5744" t="str">
            <v/>
          </cell>
        </row>
        <row r="5745">
          <cell r="H5745" t="str">
            <v/>
          </cell>
        </row>
        <row r="5746">
          <cell r="H5746" t="str">
            <v/>
          </cell>
        </row>
        <row r="5747">
          <cell r="H5747" t="str">
            <v/>
          </cell>
        </row>
        <row r="5748">
          <cell r="H5748" t="str">
            <v/>
          </cell>
        </row>
        <row r="5749">
          <cell r="H5749" t="str">
            <v/>
          </cell>
        </row>
        <row r="5750">
          <cell r="H5750" t="str">
            <v/>
          </cell>
        </row>
        <row r="5751">
          <cell r="H5751" t="str">
            <v/>
          </cell>
        </row>
        <row r="5752">
          <cell r="H5752" t="str">
            <v/>
          </cell>
        </row>
        <row r="5753">
          <cell r="H5753" t="str">
            <v/>
          </cell>
        </row>
        <row r="5754">
          <cell r="H5754" t="str">
            <v/>
          </cell>
        </row>
        <row r="5755">
          <cell r="H5755" t="str">
            <v/>
          </cell>
        </row>
        <row r="5756">
          <cell r="H5756" t="str">
            <v/>
          </cell>
        </row>
        <row r="5757">
          <cell r="H5757" t="str">
            <v/>
          </cell>
        </row>
        <row r="5758">
          <cell r="H5758" t="str">
            <v/>
          </cell>
        </row>
        <row r="5759">
          <cell r="H5759" t="str">
            <v/>
          </cell>
        </row>
        <row r="5760">
          <cell r="H5760" t="str">
            <v/>
          </cell>
        </row>
        <row r="5761">
          <cell r="H5761" t="str">
            <v/>
          </cell>
        </row>
        <row r="5762">
          <cell r="H5762" t="str">
            <v/>
          </cell>
        </row>
        <row r="5763">
          <cell r="H5763" t="str">
            <v/>
          </cell>
        </row>
        <row r="5764">
          <cell r="H5764" t="str">
            <v/>
          </cell>
        </row>
        <row r="5765">
          <cell r="H5765" t="str">
            <v/>
          </cell>
        </row>
        <row r="5766">
          <cell r="H5766" t="str">
            <v/>
          </cell>
        </row>
        <row r="5767">
          <cell r="H5767" t="str">
            <v/>
          </cell>
        </row>
        <row r="5768">
          <cell r="H5768" t="str">
            <v/>
          </cell>
        </row>
        <row r="5769">
          <cell r="H5769" t="str">
            <v/>
          </cell>
        </row>
        <row r="5770">
          <cell r="H5770" t="str">
            <v/>
          </cell>
        </row>
        <row r="5771">
          <cell r="H5771" t="str">
            <v/>
          </cell>
        </row>
        <row r="5772">
          <cell r="H5772" t="str">
            <v/>
          </cell>
        </row>
        <row r="5773">
          <cell r="H5773" t="str">
            <v/>
          </cell>
        </row>
        <row r="5774">
          <cell r="H5774" t="str">
            <v/>
          </cell>
        </row>
        <row r="5775">
          <cell r="H5775" t="str">
            <v/>
          </cell>
        </row>
        <row r="5776">
          <cell r="H5776" t="str">
            <v/>
          </cell>
        </row>
        <row r="5777">
          <cell r="H5777" t="str">
            <v/>
          </cell>
        </row>
        <row r="5778">
          <cell r="H5778" t="str">
            <v/>
          </cell>
        </row>
        <row r="5779">
          <cell r="H5779" t="str">
            <v/>
          </cell>
        </row>
        <row r="5780">
          <cell r="H5780" t="str">
            <v/>
          </cell>
        </row>
        <row r="5781">
          <cell r="H5781" t="str">
            <v/>
          </cell>
        </row>
        <row r="5782">
          <cell r="H5782" t="str">
            <v/>
          </cell>
        </row>
        <row r="5783">
          <cell r="H5783" t="str">
            <v/>
          </cell>
        </row>
        <row r="5784">
          <cell r="H5784" t="str">
            <v/>
          </cell>
        </row>
        <row r="5785">
          <cell r="H5785" t="str">
            <v/>
          </cell>
        </row>
        <row r="5786">
          <cell r="H5786" t="str">
            <v/>
          </cell>
        </row>
        <row r="5787">
          <cell r="H5787" t="str">
            <v/>
          </cell>
        </row>
        <row r="5788">
          <cell r="H5788" t="str">
            <v/>
          </cell>
        </row>
        <row r="5789">
          <cell r="H5789" t="str">
            <v/>
          </cell>
        </row>
        <row r="5790">
          <cell r="H5790" t="str">
            <v/>
          </cell>
        </row>
        <row r="5791">
          <cell r="H5791" t="str">
            <v/>
          </cell>
        </row>
        <row r="5792">
          <cell r="H5792" t="str">
            <v/>
          </cell>
        </row>
        <row r="5793">
          <cell r="H5793" t="str">
            <v/>
          </cell>
        </row>
        <row r="5794">
          <cell r="H5794" t="str">
            <v/>
          </cell>
        </row>
        <row r="5795">
          <cell r="H5795" t="str">
            <v/>
          </cell>
        </row>
        <row r="5796">
          <cell r="H5796" t="str">
            <v/>
          </cell>
        </row>
        <row r="5797">
          <cell r="H5797" t="str">
            <v/>
          </cell>
        </row>
        <row r="5798">
          <cell r="H5798" t="str">
            <v/>
          </cell>
        </row>
        <row r="5799">
          <cell r="H5799" t="str">
            <v/>
          </cell>
        </row>
        <row r="5800">
          <cell r="H5800" t="str">
            <v/>
          </cell>
        </row>
        <row r="5801">
          <cell r="H5801" t="str">
            <v/>
          </cell>
        </row>
        <row r="5802">
          <cell r="H5802" t="str">
            <v/>
          </cell>
        </row>
        <row r="5803">
          <cell r="H5803" t="str">
            <v/>
          </cell>
        </row>
        <row r="5804">
          <cell r="H5804" t="str">
            <v/>
          </cell>
        </row>
        <row r="5805">
          <cell r="H5805" t="str">
            <v/>
          </cell>
        </row>
        <row r="5806">
          <cell r="H5806" t="str">
            <v/>
          </cell>
        </row>
        <row r="5807">
          <cell r="H5807" t="str">
            <v/>
          </cell>
        </row>
        <row r="5808">
          <cell r="H5808" t="str">
            <v/>
          </cell>
        </row>
        <row r="5809">
          <cell r="H5809" t="str">
            <v/>
          </cell>
        </row>
        <row r="5810">
          <cell r="H5810" t="str">
            <v/>
          </cell>
        </row>
        <row r="5811">
          <cell r="H5811" t="str">
            <v/>
          </cell>
        </row>
        <row r="5812">
          <cell r="H5812" t="str">
            <v/>
          </cell>
        </row>
        <row r="5813">
          <cell r="H5813" t="str">
            <v/>
          </cell>
        </row>
        <row r="5814">
          <cell r="H5814" t="str">
            <v/>
          </cell>
        </row>
        <row r="5815">
          <cell r="H5815" t="str">
            <v/>
          </cell>
        </row>
        <row r="5816">
          <cell r="H5816" t="str">
            <v/>
          </cell>
        </row>
        <row r="5817">
          <cell r="H5817" t="str">
            <v/>
          </cell>
        </row>
        <row r="5818">
          <cell r="H5818" t="str">
            <v/>
          </cell>
        </row>
        <row r="5819">
          <cell r="H5819" t="str">
            <v/>
          </cell>
        </row>
        <row r="5820">
          <cell r="H5820" t="str">
            <v/>
          </cell>
        </row>
        <row r="5821">
          <cell r="H5821" t="str">
            <v/>
          </cell>
        </row>
        <row r="5822">
          <cell r="H5822" t="str">
            <v/>
          </cell>
        </row>
        <row r="5823">
          <cell r="H5823" t="str">
            <v/>
          </cell>
        </row>
        <row r="5824">
          <cell r="H5824" t="str">
            <v/>
          </cell>
        </row>
        <row r="5825">
          <cell r="H5825" t="str">
            <v/>
          </cell>
        </row>
        <row r="5826">
          <cell r="H5826" t="str">
            <v/>
          </cell>
        </row>
        <row r="5827">
          <cell r="H5827" t="str">
            <v/>
          </cell>
        </row>
        <row r="5828">
          <cell r="H5828" t="str">
            <v/>
          </cell>
        </row>
        <row r="5829">
          <cell r="H5829" t="str">
            <v/>
          </cell>
        </row>
        <row r="5830">
          <cell r="H5830" t="str">
            <v/>
          </cell>
        </row>
        <row r="5831">
          <cell r="H5831" t="str">
            <v/>
          </cell>
        </row>
        <row r="5832">
          <cell r="H5832" t="str">
            <v/>
          </cell>
        </row>
        <row r="5833">
          <cell r="H5833" t="str">
            <v/>
          </cell>
        </row>
        <row r="5834">
          <cell r="H5834" t="str">
            <v/>
          </cell>
        </row>
        <row r="5835">
          <cell r="H5835" t="str">
            <v/>
          </cell>
        </row>
        <row r="5836">
          <cell r="H5836" t="str">
            <v/>
          </cell>
        </row>
        <row r="5837">
          <cell r="H5837" t="str">
            <v/>
          </cell>
        </row>
        <row r="5838">
          <cell r="H5838" t="str">
            <v/>
          </cell>
        </row>
        <row r="5839">
          <cell r="H5839" t="str">
            <v/>
          </cell>
        </row>
        <row r="5840">
          <cell r="H5840" t="str">
            <v/>
          </cell>
        </row>
        <row r="5841">
          <cell r="H5841" t="str">
            <v/>
          </cell>
        </row>
        <row r="5842">
          <cell r="H5842" t="str">
            <v/>
          </cell>
        </row>
        <row r="5843">
          <cell r="H5843" t="str">
            <v/>
          </cell>
        </row>
        <row r="5844">
          <cell r="H5844" t="str">
            <v/>
          </cell>
        </row>
        <row r="5845">
          <cell r="H5845" t="str">
            <v/>
          </cell>
        </row>
        <row r="5846">
          <cell r="H5846" t="str">
            <v/>
          </cell>
        </row>
        <row r="5847">
          <cell r="H5847" t="str">
            <v/>
          </cell>
        </row>
        <row r="5848">
          <cell r="H5848" t="str">
            <v/>
          </cell>
        </row>
        <row r="5849">
          <cell r="H5849" t="str">
            <v/>
          </cell>
        </row>
        <row r="5850">
          <cell r="H5850" t="str">
            <v/>
          </cell>
        </row>
        <row r="5851">
          <cell r="H5851" t="str">
            <v/>
          </cell>
        </row>
        <row r="5852">
          <cell r="H5852" t="str">
            <v/>
          </cell>
        </row>
        <row r="5853">
          <cell r="H5853" t="str">
            <v/>
          </cell>
        </row>
        <row r="5854">
          <cell r="H5854" t="str">
            <v/>
          </cell>
        </row>
        <row r="5855">
          <cell r="H5855" t="str">
            <v/>
          </cell>
        </row>
        <row r="5856">
          <cell r="H5856" t="str">
            <v/>
          </cell>
        </row>
        <row r="5857">
          <cell r="H5857" t="str">
            <v/>
          </cell>
        </row>
        <row r="5858">
          <cell r="H5858" t="str">
            <v/>
          </cell>
        </row>
        <row r="5859">
          <cell r="H5859" t="str">
            <v/>
          </cell>
        </row>
        <row r="5860">
          <cell r="H5860" t="str">
            <v/>
          </cell>
        </row>
        <row r="5861">
          <cell r="H5861" t="str">
            <v/>
          </cell>
        </row>
        <row r="5862">
          <cell r="H5862" t="str">
            <v/>
          </cell>
        </row>
        <row r="5863">
          <cell r="H5863" t="str">
            <v/>
          </cell>
        </row>
        <row r="5864">
          <cell r="H5864" t="str">
            <v/>
          </cell>
        </row>
        <row r="5865">
          <cell r="H5865" t="str">
            <v/>
          </cell>
        </row>
        <row r="5866">
          <cell r="H5866" t="str">
            <v/>
          </cell>
        </row>
        <row r="5867">
          <cell r="H5867" t="str">
            <v/>
          </cell>
        </row>
        <row r="5868">
          <cell r="H5868" t="str">
            <v/>
          </cell>
        </row>
        <row r="5869">
          <cell r="H5869" t="str">
            <v/>
          </cell>
        </row>
        <row r="5870">
          <cell r="H5870" t="str">
            <v/>
          </cell>
        </row>
        <row r="5871">
          <cell r="H5871" t="str">
            <v/>
          </cell>
        </row>
        <row r="5872">
          <cell r="H5872" t="str">
            <v/>
          </cell>
        </row>
        <row r="5873">
          <cell r="H5873" t="str">
            <v/>
          </cell>
        </row>
        <row r="5874">
          <cell r="H5874" t="str">
            <v/>
          </cell>
        </row>
        <row r="5875">
          <cell r="H5875" t="str">
            <v/>
          </cell>
        </row>
        <row r="5876">
          <cell r="H5876" t="str">
            <v/>
          </cell>
        </row>
        <row r="5877">
          <cell r="H5877" t="str">
            <v/>
          </cell>
        </row>
        <row r="5878">
          <cell r="H5878" t="str">
            <v/>
          </cell>
        </row>
        <row r="5879">
          <cell r="H5879" t="str">
            <v/>
          </cell>
        </row>
        <row r="5880">
          <cell r="H5880" t="str">
            <v/>
          </cell>
        </row>
        <row r="5881">
          <cell r="H5881" t="str">
            <v/>
          </cell>
        </row>
        <row r="5882">
          <cell r="H5882" t="str">
            <v/>
          </cell>
        </row>
        <row r="5883">
          <cell r="H5883" t="str">
            <v/>
          </cell>
        </row>
        <row r="5884">
          <cell r="H5884" t="str">
            <v/>
          </cell>
        </row>
        <row r="5885">
          <cell r="H5885" t="str">
            <v/>
          </cell>
        </row>
        <row r="5886">
          <cell r="H5886" t="str">
            <v/>
          </cell>
        </row>
        <row r="5887">
          <cell r="H5887" t="str">
            <v/>
          </cell>
        </row>
        <row r="5888">
          <cell r="H5888" t="str">
            <v/>
          </cell>
        </row>
        <row r="5889">
          <cell r="H5889" t="str">
            <v/>
          </cell>
        </row>
        <row r="5890">
          <cell r="H5890" t="str">
            <v/>
          </cell>
        </row>
        <row r="5891">
          <cell r="H5891" t="str">
            <v/>
          </cell>
        </row>
        <row r="5892">
          <cell r="H5892" t="str">
            <v/>
          </cell>
        </row>
        <row r="5893">
          <cell r="H5893" t="str">
            <v/>
          </cell>
        </row>
        <row r="5894">
          <cell r="H5894" t="str">
            <v/>
          </cell>
        </row>
        <row r="5895">
          <cell r="H5895" t="str">
            <v/>
          </cell>
        </row>
        <row r="5896">
          <cell r="H5896" t="str">
            <v/>
          </cell>
        </row>
        <row r="5897">
          <cell r="H5897" t="str">
            <v/>
          </cell>
        </row>
        <row r="5898">
          <cell r="H5898" t="str">
            <v/>
          </cell>
        </row>
        <row r="5899">
          <cell r="H5899" t="str">
            <v/>
          </cell>
        </row>
        <row r="5900">
          <cell r="H5900" t="str">
            <v/>
          </cell>
        </row>
        <row r="5901">
          <cell r="H5901" t="str">
            <v/>
          </cell>
        </row>
        <row r="5902">
          <cell r="H5902" t="str">
            <v/>
          </cell>
        </row>
        <row r="5903">
          <cell r="H5903" t="str">
            <v/>
          </cell>
        </row>
        <row r="5904">
          <cell r="H5904" t="str">
            <v/>
          </cell>
        </row>
        <row r="5905">
          <cell r="H5905" t="str">
            <v/>
          </cell>
        </row>
        <row r="5906">
          <cell r="H5906" t="str">
            <v/>
          </cell>
        </row>
        <row r="5907">
          <cell r="H5907" t="str">
            <v/>
          </cell>
        </row>
        <row r="5908">
          <cell r="H5908" t="str">
            <v/>
          </cell>
        </row>
        <row r="5909">
          <cell r="H5909" t="str">
            <v/>
          </cell>
        </row>
        <row r="5910">
          <cell r="H5910" t="str">
            <v/>
          </cell>
        </row>
        <row r="5911">
          <cell r="H5911" t="str">
            <v/>
          </cell>
        </row>
        <row r="5912">
          <cell r="H5912" t="str">
            <v/>
          </cell>
        </row>
        <row r="5913">
          <cell r="H5913" t="str">
            <v/>
          </cell>
        </row>
        <row r="5914">
          <cell r="H5914" t="str">
            <v/>
          </cell>
        </row>
        <row r="5915">
          <cell r="H5915" t="str">
            <v/>
          </cell>
        </row>
        <row r="5916">
          <cell r="H5916" t="str">
            <v/>
          </cell>
        </row>
        <row r="5917">
          <cell r="H5917" t="str">
            <v/>
          </cell>
        </row>
        <row r="5918">
          <cell r="H5918" t="str">
            <v/>
          </cell>
        </row>
        <row r="5919">
          <cell r="H5919" t="str">
            <v/>
          </cell>
        </row>
        <row r="5920">
          <cell r="H5920" t="str">
            <v/>
          </cell>
        </row>
        <row r="5921">
          <cell r="H5921" t="str">
            <v/>
          </cell>
        </row>
        <row r="5922">
          <cell r="H5922" t="str">
            <v/>
          </cell>
        </row>
        <row r="5923">
          <cell r="H5923" t="str">
            <v/>
          </cell>
        </row>
        <row r="5924">
          <cell r="H5924" t="str">
            <v/>
          </cell>
        </row>
        <row r="5925">
          <cell r="H5925" t="str">
            <v/>
          </cell>
        </row>
        <row r="5926">
          <cell r="H5926" t="str">
            <v/>
          </cell>
        </row>
        <row r="5927">
          <cell r="H5927" t="str">
            <v/>
          </cell>
        </row>
        <row r="5928">
          <cell r="H5928" t="str">
            <v/>
          </cell>
        </row>
        <row r="5929">
          <cell r="H5929" t="str">
            <v/>
          </cell>
        </row>
        <row r="5930">
          <cell r="H5930" t="str">
            <v/>
          </cell>
        </row>
        <row r="5931">
          <cell r="H5931" t="str">
            <v/>
          </cell>
        </row>
        <row r="5932">
          <cell r="H5932" t="str">
            <v/>
          </cell>
        </row>
        <row r="5933">
          <cell r="H5933" t="str">
            <v/>
          </cell>
        </row>
        <row r="5934">
          <cell r="H5934" t="str">
            <v/>
          </cell>
        </row>
        <row r="5935">
          <cell r="H5935" t="str">
            <v/>
          </cell>
        </row>
        <row r="5936">
          <cell r="H5936" t="str">
            <v/>
          </cell>
        </row>
        <row r="5937">
          <cell r="H5937" t="str">
            <v/>
          </cell>
        </row>
        <row r="5938">
          <cell r="H5938" t="str">
            <v/>
          </cell>
        </row>
        <row r="5939">
          <cell r="H5939" t="str">
            <v/>
          </cell>
        </row>
        <row r="5940">
          <cell r="H5940" t="str">
            <v/>
          </cell>
        </row>
        <row r="5941">
          <cell r="H5941" t="str">
            <v/>
          </cell>
        </row>
        <row r="5942">
          <cell r="H5942" t="str">
            <v/>
          </cell>
        </row>
        <row r="5943">
          <cell r="H5943" t="str">
            <v/>
          </cell>
        </row>
        <row r="5944">
          <cell r="H5944" t="str">
            <v/>
          </cell>
        </row>
        <row r="5945">
          <cell r="H5945" t="str">
            <v/>
          </cell>
        </row>
        <row r="5946">
          <cell r="H5946" t="str">
            <v/>
          </cell>
        </row>
        <row r="5947">
          <cell r="H5947" t="str">
            <v/>
          </cell>
        </row>
        <row r="5948">
          <cell r="H5948" t="str">
            <v/>
          </cell>
        </row>
        <row r="5949">
          <cell r="H5949" t="str">
            <v/>
          </cell>
        </row>
        <row r="5950">
          <cell r="H5950" t="str">
            <v/>
          </cell>
        </row>
        <row r="5951">
          <cell r="H5951" t="str">
            <v/>
          </cell>
        </row>
        <row r="5952">
          <cell r="H5952" t="str">
            <v/>
          </cell>
        </row>
        <row r="5953">
          <cell r="H5953" t="str">
            <v/>
          </cell>
        </row>
        <row r="5954">
          <cell r="H5954" t="str">
            <v/>
          </cell>
        </row>
        <row r="5955">
          <cell r="H5955" t="str">
            <v/>
          </cell>
        </row>
        <row r="5956">
          <cell r="H5956" t="str">
            <v/>
          </cell>
        </row>
        <row r="5957">
          <cell r="H5957" t="str">
            <v/>
          </cell>
        </row>
        <row r="5958">
          <cell r="H5958" t="str">
            <v/>
          </cell>
        </row>
        <row r="5959">
          <cell r="H5959" t="str">
            <v/>
          </cell>
        </row>
        <row r="5960">
          <cell r="H5960" t="str">
            <v/>
          </cell>
        </row>
        <row r="5961">
          <cell r="H5961" t="str">
            <v/>
          </cell>
        </row>
        <row r="5962">
          <cell r="H5962" t="str">
            <v/>
          </cell>
        </row>
        <row r="5963">
          <cell r="H5963" t="str">
            <v/>
          </cell>
        </row>
        <row r="5964">
          <cell r="H5964" t="str">
            <v/>
          </cell>
        </row>
        <row r="5965">
          <cell r="H5965" t="str">
            <v/>
          </cell>
        </row>
        <row r="5966">
          <cell r="H5966" t="str">
            <v/>
          </cell>
        </row>
        <row r="5967">
          <cell r="H5967" t="str">
            <v/>
          </cell>
        </row>
        <row r="5968">
          <cell r="H5968" t="str">
            <v/>
          </cell>
        </row>
        <row r="5969">
          <cell r="H5969" t="str">
            <v/>
          </cell>
        </row>
        <row r="5970">
          <cell r="H5970" t="str">
            <v/>
          </cell>
        </row>
        <row r="5971">
          <cell r="H5971" t="str">
            <v/>
          </cell>
        </row>
        <row r="5972">
          <cell r="H5972" t="str">
            <v/>
          </cell>
        </row>
        <row r="5973">
          <cell r="H5973" t="str">
            <v/>
          </cell>
        </row>
        <row r="5974">
          <cell r="H5974" t="str">
            <v/>
          </cell>
        </row>
        <row r="5975">
          <cell r="H5975" t="str">
            <v/>
          </cell>
        </row>
        <row r="5976">
          <cell r="H5976" t="str">
            <v/>
          </cell>
        </row>
        <row r="5977">
          <cell r="H5977" t="str">
            <v/>
          </cell>
        </row>
        <row r="5978">
          <cell r="H5978" t="str">
            <v/>
          </cell>
        </row>
        <row r="5979">
          <cell r="H5979" t="str">
            <v/>
          </cell>
        </row>
        <row r="5980">
          <cell r="H5980" t="str">
            <v/>
          </cell>
        </row>
        <row r="5981">
          <cell r="H5981" t="str">
            <v/>
          </cell>
        </row>
        <row r="5982">
          <cell r="H5982" t="str">
            <v/>
          </cell>
        </row>
        <row r="5983">
          <cell r="H5983" t="str">
            <v/>
          </cell>
        </row>
        <row r="5984">
          <cell r="H5984" t="str">
            <v/>
          </cell>
        </row>
        <row r="5985">
          <cell r="H5985" t="str">
            <v/>
          </cell>
        </row>
        <row r="5986">
          <cell r="H5986" t="str">
            <v/>
          </cell>
        </row>
        <row r="5987">
          <cell r="H5987" t="str">
            <v/>
          </cell>
        </row>
        <row r="5988">
          <cell r="H5988" t="str">
            <v/>
          </cell>
        </row>
        <row r="5989">
          <cell r="H5989" t="str">
            <v/>
          </cell>
        </row>
        <row r="5990">
          <cell r="H5990" t="str">
            <v/>
          </cell>
        </row>
        <row r="5991">
          <cell r="H5991" t="str">
            <v/>
          </cell>
        </row>
        <row r="5992">
          <cell r="H5992" t="str">
            <v/>
          </cell>
        </row>
        <row r="5993">
          <cell r="H5993" t="str">
            <v/>
          </cell>
        </row>
        <row r="5994">
          <cell r="H5994" t="str">
            <v/>
          </cell>
        </row>
        <row r="5995">
          <cell r="H5995" t="str">
            <v/>
          </cell>
        </row>
        <row r="5996">
          <cell r="H5996" t="str">
            <v/>
          </cell>
        </row>
        <row r="5997">
          <cell r="H5997" t="str">
            <v/>
          </cell>
        </row>
        <row r="5998">
          <cell r="H5998" t="str">
            <v/>
          </cell>
        </row>
        <row r="5999">
          <cell r="H5999" t="str">
            <v/>
          </cell>
        </row>
        <row r="6000">
          <cell r="H6000" t="str">
            <v/>
          </cell>
        </row>
        <row r="6001">
          <cell r="H6001" t="str">
            <v/>
          </cell>
        </row>
        <row r="6002">
          <cell r="H6002" t="str">
            <v/>
          </cell>
        </row>
        <row r="6003">
          <cell r="H6003" t="str">
            <v/>
          </cell>
        </row>
        <row r="6004">
          <cell r="H6004" t="str">
            <v/>
          </cell>
        </row>
        <row r="6005">
          <cell r="H6005" t="str">
            <v/>
          </cell>
        </row>
        <row r="6006">
          <cell r="H6006" t="str">
            <v/>
          </cell>
        </row>
        <row r="6007">
          <cell r="H6007" t="str">
            <v/>
          </cell>
        </row>
        <row r="6008">
          <cell r="H6008" t="str">
            <v/>
          </cell>
        </row>
        <row r="6009">
          <cell r="H6009" t="str">
            <v/>
          </cell>
        </row>
        <row r="6010">
          <cell r="H6010" t="str">
            <v/>
          </cell>
        </row>
        <row r="6011">
          <cell r="H6011" t="str">
            <v/>
          </cell>
        </row>
        <row r="6012">
          <cell r="H6012" t="str">
            <v/>
          </cell>
        </row>
        <row r="6013">
          <cell r="H6013" t="str">
            <v/>
          </cell>
        </row>
        <row r="6014">
          <cell r="H6014" t="str">
            <v/>
          </cell>
        </row>
        <row r="6015">
          <cell r="H6015" t="str">
            <v/>
          </cell>
        </row>
        <row r="6016">
          <cell r="H6016" t="str">
            <v/>
          </cell>
        </row>
        <row r="6017">
          <cell r="H6017" t="str">
            <v/>
          </cell>
        </row>
        <row r="6018">
          <cell r="H6018" t="str">
            <v/>
          </cell>
        </row>
        <row r="6019">
          <cell r="H6019" t="str">
            <v/>
          </cell>
        </row>
        <row r="6020">
          <cell r="H6020" t="str">
            <v/>
          </cell>
        </row>
        <row r="6021">
          <cell r="H6021" t="str">
            <v/>
          </cell>
        </row>
        <row r="6022">
          <cell r="H6022" t="str">
            <v/>
          </cell>
        </row>
        <row r="6023">
          <cell r="H6023" t="str">
            <v/>
          </cell>
        </row>
        <row r="6024">
          <cell r="H6024" t="str">
            <v/>
          </cell>
        </row>
        <row r="6025">
          <cell r="H6025" t="str">
            <v/>
          </cell>
        </row>
        <row r="6026">
          <cell r="H6026" t="str">
            <v/>
          </cell>
        </row>
        <row r="6027">
          <cell r="H6027" t="str">
            <v/>
          </cell>
        </row>
        <row r="6028">
          <cell r="H6028" t="str">
            <v/>
          </cell>
        </row>
        <row r="6029">
          <cell r="H6029" t="str">
            <v/>
          </cell>
        </row>
        <row r="6030">
          <cell r="H6030" t="str">
            <v/>
          </cell>
        </row>
        <row r="6031">
          <cell r="H6031" t="str">
            <v/>
          </cell>
        </row>
        <row r="6032">
          <cell r="H6032" t="str">
            <v/>
          </cell>
        </row>
        <row r="6033">
          <cell r="H6033" t="str">
            <v/>
          </cell>
        </row>
        <row r="6034">
          <cell r="H6034" t="str">
            <v/>
          </cell>
        </row>
        <row r="6035">
          <cell r="H6035" t="str">
            <v/>
          </cell>
        </row>
        <row r="6036">
          <cell r="H6036" t="str">
            <v/>
          </cell>
        </row>
        <row r="6037">
          <cell r="H6037" t="str">
            <v/>
          </cell>
        </row>
        <row r="6038">
          <cell r="H6038" t="str">
            <v/>
          </cell>
        </row>
        <row r="6039">
          <cell r="H6039" t="str">
            <v/>
          </cell>
        </row>
        <row r="6040">
          <cell r="H6040" t="str">
            <v/>
          </cell>
        </row>
        <row r="6041">
          <cell r="H6041" t="str">
            <v/>
          </cell>
        </row>
        <row r="6042">
          <cell r="H6042" t="str">
            <v/>
          </cell>
        </row>
        <row r="6043">
          <cell r="H6043" t="str">
            <v/>
          </cell>
        </row>
        <row r="6044">
          <cell r="H6044" t="str">
            <v/>
          </cell>
        </row>
        <row r="6045">
          <cell r="H6045" t="str">
            <v/>
          </cell>
        </row>
        <row r="6046">
          <cell r="H6046" t="str">
            <v/>
          </cell>
        </row>
        <row r="6047">
          <cell r="H6047" t="str">
            <v/>
          </cell>
        </row>
        <row r="6048">
          <cell r="H6048" t="str">
            <v/>
          </cell>
        </row>
        <row r="6049">
          <cell r="H6049" t="str">
            <v/>
          </cell>
        </row>
        <row r="6050">
          <cell r="H6050" t="str">
            <v/>
          </cell>
        </row>
        <row r="6051">
          <cell r="H6051" t="str">
            <v/>
          </cell>
        </row>
        <row r="6052">
          <cell r="H6052" t="str">
            <v/>
          </cell>
        </row>
        <row r="6053">
          <cell r="H6053" t="str">
            <v/>
          </cell>
        </row>
        <row r="6054">
          <cell r="H6054" t="str">
            <v/>
          </cell>
        </row>
        <row r="6055">
          <cell r="H6055" t="str">
            <v/>
          </cell>
        </row>
        <row r="6056">
          <cell r="H6056" t="str">
            <v/>
          </cell>
        </row>
        <row r="6057">
          <cell r="H6057" t="str">
            <v/>
          </cell>
        </row>
        <row r="6058">
          <cell r="H6058" t="str">
            <v/>
          </cell>
        </row>
        <row r="6059">
          <cell r="H6059" t="str">
            <v/>
          </cell>
        </row>
        <row r="6060">
          <cell r="H6060" t="str">
            <v/>
          </cell>
        </row>
        <row r="6061">
          <cell r="H6061" t="str">
            <v/>
          </cell>
        </row>
        <row r="6062">
          <cell r="H6062" t="str">
            <v/>
          </cell>
        </row>
        <row r="6063">
          <cell r="H6063" t="str">
            <v/>
          </cell>
        </row>
        <row r="6064">
          <cell r="H6064" t="str">
            <v/>
          </cell>
        </row>
        <row r="6065">
          <cell r="H6065" t="str">
            <v/>
          </cell>
        </row>
        <row r="6066">
          <cell r="H6066" t="str">
            <v/>
          </cell>
        </row>
        <row r="6067">
          <cell r="H6067" t="str">
            <v/>
          </cell>
        </row>
        <row r="6068">
          <cell r="H6068" t="str">
            <v/>
          </cell>
        </row>
        <row r="6069">
          <cell r="H6069" t="str">
            <v/>
          </cell>
        </row>
        <row r="6070">
          <cell r="H6070" t="str">
            <v/>
          </cell>
        </row>
        <row r="6071">
          <cell r="H6071" t="str">
            <v/>
          </cell>
        </row>
        <row r="6072">
          <cell r="H6072" t="str">
            <v/>
          </cell>
        </row>
        <row r="6073">
          <cell r="H6073" t="str">
            <v/>
          </cell>
        </row>
        <row r="6074">
          <cell r="H6074" t="str">
            <v/>
          </cell>
        </row>
        <row r="6075">
          <cell r="H6075" t="str">
            <v/>
          </cell>
        </row>
        <row r="6076">
          <cell r="H6076" t="str">
            <v/>
          </cell>
        </row>
        <row r="6077">
          <cell r="H6077" t="str">
            <v/>
          </cell>
        </row>
        <row r="6078">
          <cell r="H6078" t="str">
            <v/>
          </cell>
        </row>
        <row r="6079">
          <cell r="H6079" t="str">
            <v/>
          </cell>
        </row>
        <row r="6080">
          <cell r="H6080" t="str">
            <v/>
          </cell>
        </row>
        <row r="6081">
          <cell r="H6081" t="str">
            <v/>
          </cell>
        </row>
        <row r="6082">
          <cell r="H6082" t="str">
            <v/>
          </cell>
        </row>
        <row r="6083">
          <cell r="H6083" t="str">
            <v/>
          </cell>
        </row>
        <row r="6084">
          <cell r="H6084" t="str">
            <v/>
          </cell>
        </row>
        <row r="6085">
          <cell r="H6085" t="str">
            <v/>
          </cell>
        </row>
        <row r="6086">
          <cell r="H6086" t="str">
            <v/>
          </cell>
        </row>
        <row r="6087">
          <cell r="H6087" t="str">
            <v/>
          </cell>
        </row>
        <row r="6088">
          <cell r="H6088" t="str">
            <v/>
          </cell>
        </row>
        <row r="6089">
          <cell r="H6089" t="str">
            <v/>
          </cell>
        </row>
        <row r="6090">
          <cell r="H6090" t="str">
            <v/>
          </cell>
        </row>
        <row r="6091">
          <cell r="H6091" t="str">
            <v/>
          </cell>
        </row>
        <row r="6092">
          <cell r="H6092" t="str">
            <v/>
          </cell>
        </row>
        <row r="6093">
          <cell r="H6093" t="str">
            <v/>
          </cell>
        </row>
        <row r="6094">
          <cell r="H6094" t="str">
            <v/>
          </cell>
        </row>
        <row r="6095">
          <cell r="H6095" t="str">
            <v/>
          </cell>
        </row>
        <row r="6096">
          <cell r="H6096" t="str">
            <v/>
          </cell>
        </row>
        <row r="6097">
          <cell r="H6097" t="str">
            <v/>
          </cell>
        </row>
        <row r="6098">
          <cell r="H6098" t="str">
            <v/>
          </cell>
        </row>
        <row r="6099">
          <cell r="H6099" t="str">
            <v/>
          </cell>
        </row>
        <row r="6100">
          <cell r="H6100" t="str">
            <v/>
          </cell>
        </row>
        <row r="6101">
          <cell r="H6101" t="str">
            <v/>
          </cell>
        </row>
        <row r="6102">
          <cell r="H6102" t="str">
            <v/>
          </cell>
        </row>
        <row r="6103">
          <cell r="H6103" t="str">
            <v/>
          </cell>
        </row>
        <row r="6104">
          <cell r="H6104" t="str">
            <v/>
          </cell>
        </row>
        <row r="6105">
          <cell r="H6105" t="str">
            <v/>
          </cell>
        </row>
        <row r="6106">
          <cell r="H6106" t="str">
            <v/>
          </cell>
        </row>
        <row r="6107">
          <cell r="H6107" t="str">
            <v/>
          </cell>
        </row>
        <row r="6108">
          <cell r="H6108" t="str">
            <v/>
          </cell>
        </row>
        <row r="6109">
          <cell r="H6109" t="str">
            <v/>
          </cell>
        </row>
        <row r="6110">
          <cell r="H6110" t="str">
            <v/>
          </cell>
        </row>
        <row r="6111">
          <cell r="H6111" t="str">
            <v/>
          </cell>
        </row>
        <row r="6112">
          <cell r="H6112" t="str">
            <v/>
          </cell>
        </row>
        <row r="6113">
          <cell r="H6113" t="str">
            <v/>
          </cell>
        </row>
        <row r="6114">
          <cell r="H6114" t="str">
            <v/>
          </cell>
        </row>
        <row r="6115">
          <cell r="H6115" t="str">
            <v/>
          </cell>
        </row>
        <row r="6116">
          <cell r="H6116" t="str">
            <v/>
          </cell>
        </row>
        <row r="6117">
          <cell r="H6117" t="str">
            <v/>
          </cell>
        </row>
        <row r="6118">
          <cell r="H6118" t="str">
            <v/>
          </cell>
        </row>
        <row r="6119">
          <cell r="H6119" t="str">
            <v/>
          </cell>
        </row>
        <row r="6120">
          <cell r="H6120" t="str">
            <v/>
          </cell>
        </row>
        <row r="6121">
          <cell r="H6121" t="str">
            <v/>
          </cell>
        </row>
        <row r="6122">
          <cell r="H6122" t="str">
            <v/>
          </cell>
        </row>
        <row r="6123">
          <cell r="H6123" t="str">
            <v/>
          </cell>
        </row>
        <row r="6124">
          <cell r="H6124" t="str">
            <v/>
          </cell>
        </row>
        <row r="6125">
          <cell r="H6125" t="str">
            <v/>
          </cell>
        </row>
        <row r="6126">
          <cell r="H6126" t="str">
            <v/>
          </cell>
        </row>
        <row r="6127">
          <cell r="H6127" t="str">
            <v/>
          </cell>
        </row>
        <row r="6128">
          <cell r="H6128" t="str">
            <v/>
          </cell>
        </row>
        <row r="6129">
          <cell r="H6129" t="str">
            <v/>
          </cell>
        </row>
        <row r="6130">
          <cell r="H6130" t="str">
            <v/>
          </cell>
        </row>
        <row r="6131">
          <cell r="H6131" t="str">
            <v/>
          </cell>
        </row>
        <row r="6132">
          <cell r="H6132" t="str">
            <v/>
          </cell>
        </row>
        <row r="6133">
          <cell r="H6133" t="str">
            <v/>
          </cell>
        </row>
        <row r="6134">
          <cell r="H6134" t="str">
            <v/>
          </cell>
        </row>
        <row r="6135">
          <cell r="H6135" t="str">
            <v/>
          </cell>
        </row>
        <row r="6136">
          <cell r="H6136" t="str">
            <v/>
          </cell>
        </row>
        <row r="6137">
          <cell r="H6137" t="str">
            <v/>
          </cell>
        </row>
        <row r="6138">
          <cell r="H6138" t="str">
            <v/>
          </cell>
        </row>
        <row r="6139">
          <cell r="H6139" t="str">
            <v/>
          </cell>
        </row>
        <row r="6140">
          <cell r="H6140" t="str">
            <v/>
          </cell>
        </row>
        <row r="6141">
          <cell r="H6141" t="str">
            <v/>
          </cell>
        </row>
        <row r="6142">
          <cell r="H6142" t="str">
            <v/>
          </cell>
        </row>
        <row r="6143">
          <cell r="H6143" t="str">
            <v/>
          </cell>
        </row>
        <row r="6144">
          <cell r="H6144" t="str">
            <v/>
          </cell>
        </row>
        <row r="6145">
          <cell r="H6145" t="str">
            <v/>
          </cell>
        </row>
        <row r="6146">
          <cell r="H6146" t="str">
            <v/>
          </cell>
        </row>
        <row r="6147">
          <cell r="H6147" t="str">
            <v/>
          </cell>
        </row>
        <row r="6148">
          <cell r="H6148" t="str">
            <v/>
          </cell>
        </row>
        <row r="6149">
          <cell r="H6149" t="str">
            <v/>
          </cell>
        </row>
        <row r="6150">
          <cell r="H6150" t="str">
            <v/>
          </cell>
        </row>
        <row r="6151">
          <cell r="H6151" t="str">
            <v/>
          </cell>
        </row>
        <row r="6152">
          <cell r="H6152" t="str">
            <v/>
          </cell>
        </row>
        <row r="6153">
          <cell r="H6153" t="str">
            <v/>
          </cell>
        </row>
        <row r="6154">
          <cell r="H6154" t="str">
            <v/>
          </cell>
        </row>
        <row r="6155">
          <cell r="H6155" t="str">
            <v/>
          </cell>
        </row>
        <row r="6156">
          <cell r="H6156" t="str">
            <v/>
          </cell>
        </row>
        <row r="6157">
          <cell r="H6157" t="str">
            <v/>
          </cell>
        </row>
        <row r="6158">
          <cell r="H6158" t="str">
            <v/>
          </cell>
        </row>
        <row r="6159">
          <cell r="H6159" t="str">
            <v/>
          </cell>
        </row>
        <row r="6160">
          <cell r="H6160" t="str">
            <v/>
          </cell>
        </row>
        <row r="6161">
          <cell r="H6161" t="str">
            <v/>
          </cell>
        </row>
        <row r="6162">
          <cell r="H6162" t="str">
            <v/>
          </cell>
        </row>
        <row r="6163">
          <cell r="H6163" t="str">
            <v/>
          </cell>
        </row>
        <row r="6164">
          <cell r="H6164" t="str">
            <v/>
          </cell>
        </row>
        <row r="6165">
          <cell r="H6165" t="str">
            <v/>
          </cell>
        </row>
        <row r="6166">
          <cell r="H6166" t="str">
            <v/>
          </cell>
        </row>
        <row r="6167">
          <cell r="H6167" t="str">
            <v/>
          </cell>
        </row>
        <row r="6168">
          <cell r="H6168" t="str">
            <v/>
          </cell>
        </row>
        <row r="6169">
          <cell r="H6169" t="str">
            <v/>
          </cell>
        </row>
        <row r="6170">
          <cell r="H6170" t="str">
            <v/>
          </cell>
        </row>
        <row r="6171">
          <cell r="H6171" t="str">
            <v/>
          </cell>
        </row>
        <row r="6172">
          <cell r="H6172" t="str">
            <v/>
          </cell>
        </row>
        <row r="6173">
          <cell r="H6173" t="str">
            <v/>
          </cell>
        </row>
        <row r="6174">
          <cell r="H6174" t="str">
            <v/>
          </cell>
        </row>
        <row r="6175">
          <cell r="H6175" t="str">
            <v/>
          </cell>
        </row>
        <row r="6176">
          <cell r="H6176" t="str">
            <v/>
          </cell>
        </row>
        <row r="6177">
          <cell r="H6177" t="str">
            <v/>
          </cell>
        </row>
        <row r="6178">
          <cell r="H6178" t="str">
            <v/>
          </cell>
        </row>
        <row r="6179">
          <cell r="H6179" t="str">
            <v/>
          </cell>
        </row>
        <row r="6180">
          <cell r="H6180" t="str">
            <v/>
          </cell>
        </row>
        <row r="6181">
          <cell r="H6181" t="str">
            <v/>
          </cell>
        </row>
        <row r="6182">
          <cell r="H6182" t="str">
            <v/>
          </cell>
        </row>
        <row r="6183">
          <cell r="H6183" t="str">
            <v/>
          </cell>
        </row>
        <row r="6184">
          <cell r="H6184" t="str">
            <v/>
          </cell>
        </row>
        <row r="6185">
          <cell r="H6185" t="str">
            <v/>
          </cell>
        </row>
        <row r="6186">
          <cell r="H6186" t="str">
            <v/>
          </cell>
        </row>
        <row r="6187">
          <cell r="H6187" t="str">
            <v/>
          </cell>
        </row>
        <row r="6188">
          <cell r="H6188" t="str">
            <v/>
          </cell>
        </row>
        <row r="6189">
          <cell r="H6189" t="str">
            <v/>
          </cell>
        </row>
        <row r="6190">
          <cell r="H6190" t="str">
            <v/>
          </cell>
        </row>
        <row r="6191">
          <cell r="H6191" t="str">
            <v/>
          </cell>
        </row>
        <row r="6192">
          <cell r="H6192" t="str">
            <v/>
          </cell>
        </row>
        <row r="6193">
          <cell r="H6193" t="str">
            <v/>
          </cell>
        </row>
        <row r="6194">
          <cell r="H6194" t="str">
            <v/>
          </cell>
        </row>
        <row r="6195">
          <cell r="H6195" t="str">
            <v/>
          </cell>
        </row>
        <row r="6196">
          <cell r="H6196" t="str">
            <v/>
          </cell>
        </row>
        <row r="6197">
          <cell r="H6197" t="str">
            <v/>
          </cell>
        </row>
        <row r="6198">
          <cell r="H6198" t="str">
            <v/>
          </cell>
        </row>
        <row r="6199">
          <cell r="H6199" t="str">
            <v/>
          </cell>
        </row>
        <row r="6200">
          <cell r="H6200" t="str">
            <v/>
          </cell>
        </row>
        <row r="6201">
          <cell r="H6201" t="str">
            <v/>
          </cell>
        </row>
        <row r="6202">
          <cell r="H6202" t="str">
            <v/>
          </cell>
        </row>
        <row r="6203">
          <cell r="H6203" t="str">
            <v/>
          </cell>
        </row>
        <row r="6204">
          <cell r="H6204" t="str">
            <v/>
          </cell>
        </row>
        <row r="6205">
          <cell r="H6205" t="str">
            <v/>
          </cell>
        </row>
        <row r="6206">
          <cell r="H6206" t="str">
            <v/>
          </cell>
        </row>
        <row r="6207">
          <cell r="H6207" t="str">
            <v/>
          </cell>
        </row>
        <row r="6208">
          <cell r="H6208" t="str">
            <v/>
          </cell>
        </row>
        <row r="6209">
          <cell r="H6209" t="str">
            <v/>
          </cell>
        </row>
        <row r="6210">
          <cell r="H6210" t="str">
            <v/>
          </cell>
        </row>
        <row r="6211">
          <cell r="H6211" t="str">
            <v/>
          </cell>
        </row>
        <row r="6212">
          <cell r="H6212" t="str">
            <v/>
          </cell>
        </row>
        <row r="6213">
          <cell r="H6213" t="str">
            <v/>
          </cell>
        </row>
        <row r="6214">
          <cell r="H6214" t="str">
            <v/>
          </cell>
        </row>
        <row r="6215">
          <cell r="H6215" t="str">
            <v/>
          </cell>
        </row>
        <row r="6216">
          <cell r="H6216" t="str">
            <v/>
          </cell>
        </row>
        <row r="6217">
          <cell r="H6217" t="str">
            <v/>
          </cell>
        </row>
        <row r="6218">
          <cell r="H6218" t="str">
            <v/>
          </cell>
        </row>
        <row r="6219">
          <cell r="H6219" t="str">
            <v/>
          </cell>
        </row>
        <row r="6220">
          <cell r="H6220" t="str">
            <v/>
          </cell>
        </row>
        <row r="6221">
          <cell r="H6221" t="str">
            <v/>
          </cell>
        </row>
        <row r="6222">
          <cell r="H6222" t="str">
            <v/>
          </cell>
        </row>
        <row r="6223">
          <cell r="H6223" t="str">
            <v/>
          </cell>
        </row>
        <row r="6224">
          <cell r="H6224" t="str">
            <v/>
          </cell>
        </row>
        <row r="6225">
          <cell r="H6225" t="str">
            <v/>
          </cell>
        </row>
        <row r="6226">
          <cell r="H6226" t="str">
            <v/>
          </cell>
        </row>
        <row r="6227">
          <cell r="H6227" t="str">
            <v/>
          </cell>
        </row>
        <row r="6228">
          <cell r="H6228" t="str">
            <v/>
          </cell>
        </row>
        <row r="6229">
          <cell r="H6229" t="str">
            <v/>
          </cell>
        </row>
        <row r="6230">
          <cell r="H6230" t="str">
            <v/>
          </cell>
        </row>
        <row r="6231">
          <cell r="H6231" t="str">
            <v/>
          </cell>
        </row>
        <row r="6232">
          <cell r="H6232" t="str">
            <v/>
          </cell>
        </row>
        <row r="6233">
          <cell r="H6233" t="str">
            <v/>
          </cell>
        </row>
        <row r="6234">
          <cell r="H6234" t="str">
            <v/>
          </cell>
        </row>
        <row r="6235">
          <cell r="H6235" t="str">
            <v/>
          </cell>
        </row>
        <row r="6236">
          <cell r="H6236" t="str">
            <v/>
          </cell>
        </row>
        <row r="6237">
          <cell r="H6237" t="str">
            <v/>
          </cell>
        </row>
        <row r="6238">
          <cell r="H6238" t="str">
            <v/>
          </cell>
        </row>
        <row r="6239">
          <cell r="H6239" t="str">
            <v/>
          </cell>
        </row>
        <row r="6240">
          <cell r="H6240" t="str">
            <v/>
          </cell>
        </row>
        <row r="6241">
          <cell r="H6241" t="str">
            <v/>
          </cell>
        </row>
        <row r="6242">
          <cell r="H6242" t="str">
            <v/>
          </cell>
        </row>
        <row r="6243">
          <cell r="H6243" t="str">
            <v/>
          </cell>
        </row>
        <row r="6244">
          <cell r="H6244" t="str">
            <v/>
          </cell>
        </row>
        <row r="6245">
          <cell r="H6245" t="str">
            <v/>
          </cell>
        </row>
        <row r="6246">
          <cell r="H6246" t="str">
            <v/>
          </cell>
        </row>
        <row r="6247">
          <cell r="H6247" t="str">
            <v/>
          </cell>
        </row>
        <row r="6248">
          <cell r="H6248" t="str">
            <v/>
          </cell>
        </row>
        <row r="6249">
          <cell r="H6249" t="str">
            <v/>
          </cell>
        </row>
        <row r="6250">
          <cell r="H6250" t="str">
            <v/>
          </cell>
        </row>
        <row r="6251">
          <cell r="H6251" t="str">
            <v/>
          </cell>
        </row>
        <row r="6252">
          <cell r="H6252" t="str">
            <v/>
          </cell>
        </row>
        <row r="6253">
          <cell r="H6253" t="str">
            <v/>
          </cell>
        </row>
        <row r="6254">
          <cell r="H6254" t="str">
            <v/>
          </cell>
        </row>
        <row r="6255">
          <cell r="H6255" t="str">
            <v/>
          </cell>
        </row>
        <row r="6256">
          <cell r="H6256" t="str">
            <v/>
          </cell>
        </row>
        <row r="6257">
          <cell r="H6257" t="str">
            <v/>
          </cell>
        </row>
        <row r="6258">
          <cell r="H6258" t="str">
            <v/>
          </cell>
        </row>
        <row r="6259">
          <cell r="H6259" t="str">
            <v/>
          </cell>
        </row>
        <row r="6260">
          <cell r="H6260" t="str">
            <v/>
          </cell>
        </row>
        <row r="6261">
          <cell r="H6261" t="str">
            <v/>
          </cell>
        </row>
        <row r="6262">
          <cell r="H6262" t="str">
            <v/>
          </cell>
        </row>
        <row r="6263">
          <cell r="H6263" t="str">
            <v/>
          </cell>
        </row>
        <row r="6264">
          <cell r="H6264" t="str">
            <v/>
          </cell>
        </row>
        <row r="6265">
          <cell r="H6265" t="str">
            <v/>
          </cell>
        </row>
        <row r="6266">
          <cell r="H6266" t="str">
            <v/>
          </cell>
        </row>
        <row r="6267">
          <cell r="H6267" t="str">
            <v/>
          </cell>
        </row>
        <row r="6268">
          <cell r="H6268" t="str">
            <v/>
          </cell>
        </row>
        <row r="6269">
          <cell r="H6269" t="str">
            <v/>
          </cell>
        </row>
        <row r="6270">
          <cell r="H6270" t="str">
            <v/>
          </cell>
        </row>
        <row r="6271">
          <cell r="H6271" t="str">
            <v/>
          </cell>
        </row>
        <row r="6272">
          <cell r="H6272" t="str">
            <v/>
          </cell>
        </row>
        <row r="6273">
          <cell r="H6273" t="str">
            <v/>
          </cell>
        </row>
        <row r="6274">
          <cell r="H6274" t="str">
            <v/>
          </cell>
        </row>
        <row r="6275">
          <cell r="H6275" t="str">
            <v/>
          </cell>
        </row>
        <row r="6276">
          <cell r="H6276" t="str">
            <v/>
          </cell>
        </row>
        <row r="6277">
          <cell r="H6277" t="str">
            <v/>
          </cell>
        </row>
        <row r="6278">
          <cell r="H6278" t="str">
            <v/>
          </cell>
        </row>
        <row r="6279">
          <cell r="H6279" t="str">
            <v/>
          </cell>
        </row>
        <row r="6280">
          <cell r="H6280" t="str">
            <v/>
          </cell>
        </row>
        <row r="6281">
          <cell r="H6281" t="str">
            <v/>
          </cell>
        </row>
        <row r="6282">
          <cell r="H6282" t="str">
            <v/>
          </cell>
        </row>
        <row r="6283">
          <cell r="H6283" t="str">
            <v/>
          </cell>
        </row>
        <row r="6284">
          <cell r="H6284" t="str">
            <v/>
          </cell>
        </row>
        <row r="6285">
          <cell r="H6285" t="str">
            <v/>
          </cell>
        </row>
        <row r="6286">
          <cell r="H6286" t="str">
            <v/>
          </cell>
        </row>
        <row r="6287">
          <cell r="H6287" t="str">
            <v/>
          </cell>
        </row>
        <row r="6288">
          <cell r="H6288" t="str">
            <v/>
          </cell>
        </row>
        <row r="6289">
          <cell r="H6289" t="str">
            <v/>
          </cell>
        </row>
        <row r="6290">
          <cell r="H6290" t="str">
            <v/>
          </cell>
        </row>
        <row r="6291">
          <cell r="H6291" t="str">
            <v/>
          </cell>
        </row>
        <row r="6292">
          <cell r="H6292" t="str">
            <v/>
          </cell>
        </row>
        <row r="6293">
          <cell r="H6293" t="str">
            <v/>
          </cell>
        </row>
        <row r="6294">
          <cell r="H6294" t="str">
            <v/>
          </cell>
        </row>
        <row r="6295">
          <cell r="H6295" t="str">
            <v/>
          </cell>
        </row>
        <row r="6296">
          <cell r="H6296" t="str">
            <v/>
          </cell>
        </row>
        <row r="6297">
          <cell r="H6297" t="str">
            <v/>
          </cell>
        </row>
        <row r="6298">
          <cell r="H6298" t="str">
            <v/>
          </cell>
        </row>
        <row r="6299">
          <cell r="H6299" t="str">
            <v/>
          </cell>
        </row>
        <row r="6300">
          <cell r="H6300" t="str">
            <v/>
          </cell>
        </row>
        <row r="6301">
          <cell r="H6301" t="str">
            <v/>
          </cell>
        </row>
        <row r="6302">
          <cell r="H6302" t="str">
            <v/>
          </cell>
        </row>
        <row r="6303">
          <cell r="H6303" t="str">
            <v/>
          </cell>
        </row>
        <row r="6304">
          <cell r="H6304" t="str">
            <v/>
          </cell>
        </row>
        <row r="6305">
          <cell r="H6305" t="str">
            <v/>
          </cell>
        </row>
        <row r="6306">
          <cell r="H6306" t="str">
            <v/>
          </cell>
        </row>
        <row r="6307">
          <cell r="H6307" t="str">
            <v/>
          </cell>
        </row>
        <row r="6308">
          <cell r="H6308" t="str">
            <v/>
          </cell>
        </row>
        <row r="6309">
          <cell r="H6309" t="str">
            <v/>
          </cell>
        </row>
        <row r="6310">
          <cell r="H6310" t="str">
            <v/>
          </cell>
        </row>
        <row r="6311">
          <cell r="H6311" t="str">
            <v/>
          </cell>
        </row>
        <row r="6312">
          <cell r="H6312" t="str">
            <v/>
          </cell>
        </row>
        <row r="6313">
          <cell r="H6313" t="str">
            <v/>
          </cell>
        </row>
        <row r="6314">
          <cell r="H6314" t="str">
            <v/>
          </cell>
        </row>
        <row r="6315">
          <cell r="H6315" t="str">
            <v/>
          </cell>
        </row>
        <row r="6316">
          <cell r="H6316" t="str">
            <v/>
          </cell>
        </row>
        <row r="6317">
          <cell r="H6317" t="str">
            <v/>
          </cell>
        </row>
        <row r="6318">
          <cell r="H6318" t="str">
            <v/>
          </cell>
        </row>
        <row r="6319">
          <cell r="H6319" t="str">
            <v/>
          </cell>
        </row>
        <row r="6320">
          <cell r="H6320" t="str">
            <v/>
          </cell>
        </row>
        <row r="6321">
          <cell r="H6321" t="str">
            <v/>
          </cell>
        </row>
        <row r="6322">
          <cell r="H6322" t="str">
            <v/>
          </cell>
        </row>
        <row r="6323">
          <cell r="H6323" t="str">
            <v/>
          </cell>
        </row>
        <row r="6324">
          <cell r="H6324" t="str">
            <v/>
          </cell>
        </row>
        <row r="6325">
          <cell r="H6325" t="str">
            <v/>
          </cell>
        </row>
        <row r="6326">
          <cell r="H6326" t="str">
            <v/>
          </cell>
        </row>
        <row r="6327">
          <cell r="H6327" t="str">
            <v/>
          </cell>
        </row>
        <row r="6328">
          <cell r="H6328" t="str">
            <v/>
          </cell>
        </row>
        <row r="6329">
          <cell r="H6329" t="str">
            <v/>
          </cell>
        </row>
        <row r="6330">
          <cell r="H6330" t="str">
            <v/>
          </cell>
        </row>
        <row r="6331">
          <cell r="H6331" t="str">
            <v/>
          </cell>
        </row>
        <row r="6332">
          <cell r="H6332" t="str">
            <v/>
          </cell>
        </row>
        <row r="6333">
          <cell r="H6333" t="str">
            <v/>
          </cell>
        </row>
        <row r="6334">
          <cell r="H6334" t="str">
            <v/>
          </cell>
        </row>
        <row r="6335">
          <cell r="H6335" t="str">
            <v/>
          </cell>
        </row>
        <row r="6336">
          <cell r="H6336" t="str">
            <v/>
          </cell>
        </row>
        <row r="6337">
          <cell r="H6337" t="str">
            <v/>
          </cell>
        </row>
        <row r="6338">
          <cell r="H6338" t="str">
            <v/>
          </cell>
        </row>
        <row r="6339">
          <cell r="H6339" t="str">
            <v/>
          </cell>
        </row>
        <row r="6340">
          <cell r="H6340" t="str">
            <v/>
          </cell>
        </row>
        <row r="6341">
          <cell r="H6341" t="str">
            <v/>
          </cell>
        </row>
        <row r="6342">
          <cell r="H6342" t="str">
            <v/>
          </cell>
        </row>
        <row r="6343">
          <cell r="H6343" t="str">
            <v/>
          </cell>
        </row>
        <row r="6344">
          <cell r="H6344" t="str">
            <v/>
          </cell>
        </row>
        <row r="6345">
          <cell r="H6345" t="str">
            <v/>
          </cell>
        </row>
        <row r="6346">
          <cell r="H6346" t="str">
            <v/>
          </cell>
        </row>
        <row r="6347">
          <cell r="H6347" t="str">
            <v/>
          </cell>
        </row>
        <row r="6348">
          <cell r="H6348" t="str">
            <v/>
          </cell>
        </row>
        <row r="6349">
          <cell r="H6349" t="str">
            <v/>
          </cell>
        </row>
        <row r="6350">
          <cell r="H6350" t="str">
            <v/>
          </cell>
        </row>
        <row r="6351">
          <cell r="H6351" t="str">
            <v/>
          </cell>
        </row>
        <row r="6352">
          <cell r="H6352" t="str">
            <v/>
          </cell>
        </row>
        <row r="6353">
          <cell r="H6353" t="str">
            <v/>
          </cell>
        </row>
        <row r="6354">
          <cell r="H6354" t="str">
            <v/>
          </cell>
        </row>
        <row r="6355">
          <cell r="H6355" t="str">
            <v/>
          </cell>
        </row>
        <row r="6356">
          <cell r="H6356" t="str">
            <v/>
          </cell>
        </row>
        <row r="6357">
          <cell r="H6357" t="str">
            <v/>
          </cell>
        </row>
        <row r="6358">
          <cell r="H6358" t="str">
            <v/>
          </cell>
        </row>
        <row r="6359">
          <cell r="H6359" t="str">
            <v/>
          </cell>
        </row>
        <row r="6360">
          <cell r="H6360" t="str">
            <v/>
          </cell>
        </row>
        <row r="6361">
          <cell r="H6361" t="str">
            <v/>
          </cell>
        </row>
        <row r="6362">
          <cell r="H6362" t="str">
            <v/>
          </cell>
        </row>
        <row r="6363">
          <cell r="H6363" t="str">
            <v/>
          </cell>
        </row>
        <row r="6364">
          <cell r="H6364" t="str">
            <v/>
          </cell>
        </row>
        <row r="6365">
          <cell r="H6365" t="str">
            <v/>
          </cell>
        </row>
        <row r="6366">
          <cell r="H6366" t="str">
            <v/>
          </cell>
        </row>
        <row r="6367">
          <cell r="H6367" t="str">
            <v/>
          </cell>
        </row>
        <row r="6368">
          <cell r="H6368" t="str">
            <v/>
          </cell>
        </row>
        <row r="6369">
          <cell r="H6369" t="str">
            <v/>
          </cell>
        </row>
        <row r="6370">
          <cell r="H6370" t="str">
            <v/>
          </cell>
        </row>
        <row r="6371">
          <cell r="H6371" t="str">
            <v/>
          </cell>
        </row>
        <row r="6372">
          <cell r="H6372" t="str">
            <v/>
          </cell>
        </row>
        <row r="6373">
          <cell r="H6373" t="str">
            <v/>
          </cell>
        </row>
        <row r="6374">
          <cell r="H6374" t="str">
            <v/>
          </cell>
        </row>
        <row r="6375">
          <cell r="H6375" t="str">
            <v/>
          </cell>
        </row>
        <row r="6376">
          <cell r="H6376" t="str">
            <v/>
          </cell>
        </row>
        <row r="6377">
          <cell r="H6377" t="str">
            <v/>
          </cell>
        </row>
        <row r="6378">
          <cell r="H6378" t="str">
            <v/>
          </cell>
        </row>
        <row r="6379">
          <cell r="H6379" t="str">
            <v/>
          </cell>
        </row>
        <row r="6380">
          <cell r="H6380" t="str">
            <v/>
          </cell>
        </row>
        <row r="6381">
          <cell r="H6381" t="str">
            <v/>
          </cell>
        </row>
        <row r="6382">
          <cell r="H6382" t="str">
            <v/>
          </cell>
        </row>
        <row r="6383">
          <cell r="H6383" t="str">
            <v/>
          </cell>
        </row>
        <row r="6384">
          <cell r="H6384" t="str">
            <v/>
          </cell>
        </row>
        <row r="6385">
          <cell r="H6385" t="str">
            <v/>
          </cell>
        </row>
        <row r="6386">
          <cell r="H6386" t="str">
            <v/>
          </cell>
        </row>
        <row r="6387">
          <cell r="H6387" t="str">
            <v/>
          </cell>
        </row>
        <row r="6388">
          <cell r="H6388" t="str">
            <v/>
          </cell>
        </row>
        <row r="6389">
          <cell r="H6389" t="str">
            <v/>
          </cell>
        </row>
        <row r="6390">
          <cell r="H6390" t="str">
            <v/>
          </cell>
        </row>
        <row r="6391">
          <cell r="H6391" t="str">
            <v/>
          </cell>
        </row>
        <row r="6392">
          <cell r="H6392" t="str">
            <v/>
          </cell>
        </row>
        <row r="6393">
          <cell r="H6393" t="str">
            <v/>
          </cell>
        </row>
        <row r="6394">
          <cell r="H6394" t="str">
            <v/>
          </cell>
        </row>
        <row r="6395">
          <cell r="H6395" t="str">
            <v/>
          </cell>
        </row>
        <row r="6396">
          <cell r="H6396" t="str">
            <v/>
          </cell>
        </row>
        <row r="6397">
          <cell r="H6397" t="str">
            <v/>
          </cell>
        </row>
        <row r="6398">
          <cell r="H6398" t="str">
            <v/>
          </cell>
        </row>
        <row r="6399">
          <cell r="H6399" t="str">
            <v/>
          </cell>
        </row>
        <row r="6400">
          <cell r="H6400" t="str">
            <v/>
          </cell>
        </row>
        <row r="6401">
          <cell r="H6401" t="str">
            <v/>
          </cell>
        </row>
        <row r="6402">
          <cell r="H6402" t="str">
            <v/>
          </cell>
        </row>
        <row r="6403">
          <cell r="H6403" t="str">
            <v/>
          </cell>
        </row>
        <row r="6404">
          <cell r="H6404" t="str">
            <v/>
          </cell>
        </row>
        <row r="6405">
          <cell r="H6405" t="str">
            <v/>
          </cell>
        </row>
        <row r="6406">
          <cell r="H6406" t="str">
            <v/>
          </cell>
        </row>
        <row r="6407">
          <cell r="H6407" t="str">
            <v/>
          </cell>
        </row>
        <row r="6408">
          <cell r="H6408" t="str">
            <v/>
          </cell>
        </row>
        <row r="6409">
          <cell r="H6409" t="str">
            <v/>
          </cell>
        </row>
        <row r="6410">
          <cell r="H6410" t="str">
            <v/>
          </cell>
        </row>
        <row r="6411">
          <cell r="H6411" t="str">
            <v/>
          </cell>
        </row>
        <row r="6412">
          <cell r="H6412" t="str">
            <v/>
          </cell>
        </row>
        <row r="6413">
          <cell r="H6413" t="str">
            <v/>
          </cell>
        </row>
        <row r="6414">
          <cell r="H6414" t="str">
            <v/>
          </cell>
        </row>
        <row r="6415">
          <cell r="H6415" t="str">
            <v/>
          </cell>
        </row>
        <row r="6416">
          <cell r="H6416" t="str">
            <v/>
          </cell>
        </row>
        <row r="6417">
          <cell r="H6417" t="str">
            <v/>
          </cell>
        </row>
        <row r="6418">
          <cell r="H6418" t="str">
            <v/>
          </cell>
        </row>
        <row r="6419">
          <cell r="H6419" t="str">
            <v/>
          </cell>
        </row>
        <row r="6420">
          <cell r="H6420" t="str">
            <v/>
          </cell>
        </row>
        <row r="6421">
          <cell r="H6421" t="str">
            <v/>
          </cell>
        </row>
        <row r="6422">
          <cell r="H6422" t="str">
            <v/>
          </cell>
        </row>
        <row r="6423">
          <cell r="H6423" t="str">
            <v/>
          </cell>
        </row>
        <row r="6424">
          <cell r="H6424" t="str">
            <v/>
          </cell>
        </row>
        <row r="6425">
          <cell r="H6425" t="str">
            <v/>
          </cell>
        </row>
        <row r="6426">
          <cell r="H6426" t="str">
            <v/>
          </cell>
        </row>
        <row r="6427">
          <cell r="H6427" t="str">
            <v/>
          </cell>
        </row>
        <row r="6428">
          <cell r="H6428" t="str">
            <v/>
          </cell>
        </row>
        <row r="6429">
          <cell r="H6429" t="str">
            <v/>
          </cell>
        </row>
        <row r="6430">
          <cell r="H6430" t="str">
            <v/>
          </cell>
        </row>
        <row r="6431">
          <cell r="H6431" t="str">
            <v/>
          </cell>
        </row>
        <row r="6432">
          <cell r="H6432" t="str">
            <v/>
          </cell>
        </row>
        <row r="6433">
          <cell r="H6433" t="str">
            <v/>
          </cell>
        </row>
        <row r="6434">
          <cell r="H6434" t="str">
            <v/>
          </cell>
        </row>
        <row r="6435">
          <cell r="H6435" t="str">
            <v/>
          </cell>
        </row>
        <row r="6436">
          <cell r="H6436" t="str">
            <v/>
          </cell>
        </row>
        <row r="6437">
          <cell r="H6437" t="str">
            <v/>
          </cell>
        </row>
        <row r="6438">
          <cell r="H6438" t="str">
            <v/>
          </cell>
        </row>
        <row r="6439">
          <cell r="H6439" t="str">
            <v/>
          </cell>
        </row>
        <row r="6440">
          <cell r="H6440" t="str">
            <v/>
          </cell>
        </row>
        <row r="6441">
          <cell r="H6441" t="str">
            <v/>
          </cell>
        </row>
        <row r="6442">
          <cell r="H6442" t="str">
            <v/>
          </cell>
        </row>
        <row r="6443">
          <cell r="H6443" t="str">
            <v/>
          </cell>
        </row>
        <row r="6444">
          <cell r="H6444" t="str">
            <v/>
          </cell>
        </row>
        <row r="6445">
          <cell r="H6445" t="str">
            <v/>
          </cell>
        </row>
        <row r="6446">
          <cell r="H6446" t="str">
            <v/>
          </cell>
        </row>
        <row r="6447">
          <cell r="H6447" t="str">
            <v/>
          </cell>
        </row>
        <row r="6448">
          <cell r="H6448" t="str">
            <v/>
          </cell>
        </row>
        <row r="6449">
          <cell r="H6449" t="str">
            <v/>
          </cell>
        </row>
        <row r="6450">
          <cell r="H6450" t="str">
            <v/>
          </cell>
        </row>
        <row r="6451">
          <cell r="H6451" t="str">
            <v/>
          </cell>
        </row>
        <row r="6452">
          <cell r="H6452" t="str">
            <v/>
          </cell>
        </row>
        <row r="6453">
          <cell r="H6453" t="str">
            <v/>
          </cell>
        </row>
        <row r="6454">
          <cell r="H6454" t="str">
            <v/>
          </cell>
        </row>
        <row r="6455">
          <cell r="H6455" t="str">
            <v/>
          </cell>
        </row>
        <row r="6456">
          <cell r="H6456" t="str">
            <v/>
          </cell>
        </row>
        <row r="6457">
          <cell r="H6457" t="str">
            <v/>
          </cell>
        </row>
        <row r="6458">
          <cell r="H6458" t="str">
            <v/>
          </cell>
        </row>
        <row r="6459">
          <cell r="H6459" t="str">
            <v/>
          </cell>
        </row>
        <row r="6460">
          <cell r="H6460" t="str">
            <v/>
          </cell>
        </row>
        <row r="6461">
          <cell r="H6461" t="str">
            <v/>
          </cell>
        </row>
        <row r="6462">
          <cell r="H6462" t="str">
            <v/>
          </cell>
        </row>
        <row r="6463">
          <cell r="H6463" t="str">
            <v/>
          </cell>
        </row>
        <row r="6464">
          <cell r="H6464" t="str">
            <v/>
          </cell>
        </row>
        <row r="6465">
          <cell r="H6465" t="str">
            <v/>
          </cell>
        </row>
        <row r="6466">
          <cell r="H6466" t="str">
            <v/>
          </cell>
        </row>
        <row r="6467">
          <cell r="H6467" t="str">
            <v/>
          </cell>
        </row>
        <row r="6468">
          <cell r="H6468" t="str">
            <v/>
          </cell>
        </row>
        <row r="6469">
          <cell r="H6469" t="str">
            <v/>
          </cell>
        </row>
        <row r="6470">
          <cell r="H6470" t="str">
            <v/>
          </cell>
        </row>
        <row r="6471">
          <cell r="H6471" t="str">
            <v/>
          </cell>
        </row>
        <row r="6472">
          <cell r="H6472" t="str">
            <v/>
          </cell>
        </row>
        <row r="6473">
          <cell r="H6473" t="str">
            <v/>
          </cell>
        </row>
        <row r="6474">
          <cell r="H6474" t="str">
            <v/>
          </cell>
        </row>
        <row r="6475">
          <cell r="H6475" t="str">
            <v/>
          </cell>
        </row>
        <row r="6476">
          <cell r="H6476" t="str">
            <v/>
          </cell>
        </row>
        <row r="6477">
          <cell r="H6477" t="str">
            <v/>
          </cell>
        </row>
        <row r="6478">
          <cell r="H6478" t="str">
            <v/>
          </cell>
        </row>
        <row r="6479">
          <cell r="H6479" t="str">
            <v/>
          </cell>
        </row>
        <row r="6480">
          <cell r="H6480" t="str">
            <v/>
          </cell>
        </row>
        <row r="6481">
          <cell r="H6481" t="str">
            <v/>
          </cell>
        </row>
        <row r="6482">
          <cell r="H6482" t="str">
            <v/>
          </cell>
        </row>
        <row r="6483">
          <cell r="H6483" t="str">
            <v/>
          </cell>
        </row>
        <row r="6484">
          <cell r="H6484" t="str">
            <v/>
          </cell>
        </row>
        <row r="6485">
          <cell r="H6485" t="str">
            <v/>
          </cell>
        </row>
        <row r="6486">
          <cell r="H6486" t="str">
            <v/>
          </cell>
        </row>
        <row r="6487">
          <cell r="H6487" t="str">
            <v/>
          </cell>
        </row>
        <row r="6488">
          <cell r="H6488" t="str">
            <v/>
          </cell>
        </row>
        <row r="6489">
          <cell r="H6489" t="str">
            <v/>
          </cell>
        </row>
        <row r="6490">
          <cell r="H6490" t="str">
            <v/>
          </cell>
        </row>
        <row r="6491">
          <cell r="H6491" t="str">
            <v/>
          </cell>
        </row>
        <row r="6492">
          <cell r="H6492" t="str">
            <v/>
          </cell>
        </row>
        <row r="6493">
          <cell r="H6493" t="str">
            <v/>
          </cell>
        </row>
        <row r="6494">
          <cell r="H6494" t="str">
            <v/>
          </cell>
        </row>
        <row r="6495">
          <cell r="H6495" t="str">
            <v/>
          </cell>
        </row>
        <row r="6496">
          <cell r="H6496" t="str">
            <v/>
          </cell>
        </row>
        <row r="6497">
          <cell r="H6497" t="str">
            <v/>
          </cell>
        </row>
        <row r="6498">
          <cell r="H6498" t="str">
            <v/>
          </cell>
        </row>
        <row r="6499">
          <cell r="H6499" t="str">
            <v/>
          </cell>
        </row>
        <row r="6500">
          <cell r="H6500" t="str">
            <v/>
          </cell>
        </row>
        <row r="6501">
          <cell r="H6501" t="str">
            <v/>
          </cell>
        </row>
        <row r="6502">
          <cell r="H6502" t="str">
            <v/>
          </cell>
        </row>
        <row r="6503">
          <cell r="H6503" t="str">
            <v/>
          </cell>
        </row>
        <row r="6504">
          <cell r="H6504" t="str">
            <v/>
          </cell>
        </row>
        <row r="6505">
          <cell r="H6505" t="str">
            <v/>
          </cell>
        </row>
        <row r="6506">
          <cell r="H6506" t="str">
            <v/>
          </cell>
        </row>
        <row r="6507">
          <cell r="H6507" t="str">
            <v/>
          </cell>
        </row>
        <row r="6508">
          <cell r="H6508" t="str">
            <v/>
          </cell>
        </row>
        <row r="6509">
          <cell r="H6509" t="str">
            <v/>
          </cell>
        </row>
        <row r="6510">
          <cell r="H6510" t="str">
            <v/>
          </cell>
        </row>
        <row r="6511">
          <cell r="H6511" t="str">
            <v/>
          </cell>
        </row>
        <row r="6512">
          <cell r="H6512" t="str">
            <v/>
          </cell>
        </row>
        <row r="6513">
          <cell r="H6513" t="str">
            <v/>
          </cell>
        </row>
        <row r="6514">
          <cell r="H6514" t="str">
            <v/>
          </cell>
        </row>
        <row r="6515">
          <cell r="H6515" t="str">
            <v/>
          </cell>
        </row>
        <row r="6516">
          <cell r="H6516" t="str">
            <v/>
          </cell>
        </row>
        <row r="6517">
          <cell r="H6517" t="str">
            <v/>
          </cell>
        </row>
        <row r="6518">
          <cell r="H6518" t="str">
            <v/>
          </cell>
        </row>
        <row r="6519">
          <cell r="H6519" t="str">
            <v/>
          </cell>
        </row>
        <row r="6520">
          <cell r="H6520" t="str">
            <v/>
          </cell>
        </row>
        <row r="6521">
          <cell r="H6521" t="str">
            <v/>
          </cell>
        </row>
        <row r="6522">
          <cell r="H6522" t="str">
            <v/>
          </cell>
        </row>
        <row r="6523">
          <cell r="H6523" t="str">
            <v/>
          </cell>
        </row>
        <row r="6524">
          <cell r="H6524" t="str">
            <v/>
          </cell>
        </row>
        <row r="6525">
          <cell r="H6525" t="str">
            <v/>
          </cell>
        </row>
        <row r="6526">
          <cell r="H6526" t="str">
            <v/>
          </cell>
        </row>
        <row r="6527">
          <cell r="H6527" t="str">
            <v/>
          </cell>
        </row>
        <row r="6528">
          <cell r="H6528" t="str">
            <v/>
          </cell>
        </row>
        <row r="6529">
          <cell r="H6529" t="str">
            <v/>
          </cell>
        </row>
        <row r="6530">
          <cell r="H6530" t="str">
            <v/>
          </cell>
        </row>
        <row r="6531">
          <cell r="H6531" t="str">
            <v/>
          </cell>
        </row>
        <row r="6532">
          <cell r="H6532" t="str">
            <v/>
          </cell>
        </row>
        <row r="6533">
          <cell r="H6533" t="str">
            <v/>
          </cell>
        </row>
        <row r="6534">
          <cell r="H6534" t="str">
            <v/>
          </cell>
        </row>
        <row r="6535">
          <cell r="H6535" t="str">
            <v/>
          </cell>
        </row>
        <row r="6536">
          <cell r="H6536" t="str">
            <v/>
          </cell>
        </row>
        <row r="6537">
          <cell r="H6537" t="str">
            <v/>
          </cell>
        </row>
        <row r="6538">
          <cell r="H6538" t="str">
            <v/>
          </cell>
        </row>
        <row r="6539">
          <cell r="H6539" t="str">
            <v/>
          </cell>
        </row>
        <row r="6540">
          <cell r="H6540" t="str">
            <v/>
          </cell>
        </row>
        <row r="6541">
          <cell r="H6541" t="str">
            <v/>
          </cell>
        </row>
        <row r="6542">
          <cell r="H6542" t="str">
            <v/>
          </cell>
        </row>
        <row r="6543">
          <cell r="H6543" t="str">
            <v/>
          </cell>
        </row>
        <row r="6544">
          <cell r="H6544" t="str">
            <v/>
          </cell>
        </row>
        <row r="6545">
          <cell r="H6545" t="str">
            <v/>
          </cell>
        </row>
        <row r="6546">
          <cell r="H6546" t="str">
            <v/>
          </cell>
        </row>
        <row r="6547">
          <cell r="H6547" t="str">
            <v/>
          </cell>
        </row>
        <row r="6548">
          <cell r="H6548" t="str">
            <v/>
          </cell>
        </row>
        <row r="6549">
          <cell r="H6549" t="str">
            <v/>
          </cell>
        </row>
        <row r="6550">
          <cell r="H6550" t="str">
            <v/>
          </cell>
        </row>
        <row r="6551">
          <cell r="H6551" t="str">
            <v/>
          </cell>
        </row>
        <row r="6552">
          <cell r="H6552" t="str">
            <v/>
          </cell>
        </row>
        <row r="6553">
          <cell r="H6553" t="str">
            <v/>
          </cell>
        </row>
        <row r="6554">
          <cell r="H6554" t="str">
            <v/>
          </cell>
        </row>
        <row r="6555">
          <cell r="H6555" t="str">
            <v/>
          </cell>
        </row>
        <row r="6556">
          <cell r="H6556" t="str">
            <v/>
          </cell>
        </row>
        <row r="6557">
          <cell r="H6557" t="str">
            <v/>
          </cell>
        </row>
        <row r="6558">
          <cell r="H6558" t="str">
            <v/>
          </cell>
        </row>
        <row r="6559">
          <cell r="H6559" t="str">
            <v/>
          </cell>
        </row>
        <row r="6560">
          <cell r="H6560" t="str">
            <v/>
          </cell>
        </row>
        <row r="6561">
          <cell r="H6561" t="str">
            <v/>
          </cell>
        </row>
        <row r="6562">
          <cell r="H6562" t="str">
            <v/>
          </cell>
        </row>
        <row r="6563">
          <cell r="H6563" t="str">
            <v/>
          </cell>
        </row>
        <row r="6564">
          <cell r="H6564" t="str">
            <v/>
          </cell>
        </row>
        <row r="6565">
          <cell r="H6565" t="str">
            <v/>
          </cell>
        </row>
        <row r="6566">
          <cell r="H6566" t="str">
            <v/>
          </cell>
        </row>
        <row r="6567">
          <cell r="H6567" t="str">
            <v/>
          </cell>
        </row>
        <row r="6568">
          <cell r="H6568" t="str">
            <v/>
          </cell>
        </row>
        <row r="6569">
          <cell r="H6569" t="str">
            <v/>
          </cell>
        </row>
        <row r="6570">
          <cell r="H6570" t="str">
            <v/>
          </cell>
        </row>
        <row r="6571">
          <cell r="H6571" t="str">
            <v/>
          </cell>
        </row>
        <row r="6572">
          <cell r="H6572" t="str">
            <v/>
          </cell>
        </row>
        <row r="6573">
          <cell r="H6573" t="str">
            <v/>
          </cell>
        </row>
        <row r="6574">
          <cell r="H6574" t="str">
            <v/>
          </cell>
        </row>
        <row r="6575">
          <cell r="H6575" t="str">
            <v/>
          </cell>
        </row>
        <row r="6576">
          <cell r="H6576" t="str">
            <v/>
          </cell>
        </row>
        <row r="6577">
          <cell r="H6577" t="str">
            <v/>
          </cell>
        </row>
        <row r="6578">
          <cell r="H6578" t="str">
            <v/>
          </cell>
        </row>
        <row r="6579">
          <cell r="H6579" t="str">
            <v/>
          </cell>
        </row>
        <row r="6580">
          <cell r="H6580" t="str">
            <v/>
          </cell>
        </row>
        <row r="6581">
          <cell r="H6581" t="str">
            <v/>
          </cell>
        </row>
        <row r="6582">
          <cell r="H6582" t="str">
            <v/>
          </cell>
        </row>
        <row r="6583">
          <cell r="H6583" t="str">
            <v/>
          </cell>
        </row>
        <row r="6584">
          <cell r="H6584" t="str">
            <v/>
          </cell>
        </row>
        <row r="6585">
          <cell r="H6585" t="str">
            <v/>
          </cell>
        </row>
        <row r="6586">
          <cell r="H6586" t="str">
            <v/>
          </cell>
        </row>
        <row r="6587">
          <cell r="H6587" t="str">
            <v/>
          </cell>
        </row>
        <row r="6588">
          <cell r="H6588" t="str">
            <v/>
          </cell>
        </row>
        <row r="6589">
          <cell r="H6589" t="str">
            <v/>
          </cell>
        </row>
        <row r="6590">
          <cell r="H6590" t="str">
            <v/>
          </cell>
        </row>
        <row r="6591">
          <cell r="H6591" t="str">
            <v/>
          </cell>
        </row>
        <row r="6592">
          <cell r="H6592" t="str">
            <v/>
          </cell>
        </row>
        <row r="6593">
          <cell r="H6593" t="str">
            <v/>
          </cell>
        </row>
        <row r="6594">
          <cell r="H6594" t="str">
            <v/>
          </cell>
        </row>
        <row r="6595">
          <cell r="H6595" t="str">
            <v/>
          </cell>
        </row>
        <row r="6596">
          <cell r="H6596" t="str">
            <v/>
          </cell>
        </row>
        <row r="6597">
          <cell r="H6597" t="str">
            <v/>
          </cell>
        </row>
        <row r="6598">
          <cell r="H6598" t="str">
            <v/>
          </cell>
        </row>
        <row r="6599">
          <cell r="H6599" t="str">
            <v/>
          </cell>
        </row>
        <row r="6600">
          <cell r="H6600" t="str">
            <v/>
          </cell>
        </row>
        <row r="6601">
          <cell r="H6601" t="str">
            <v/>
          </cell>
        </row>
        <row r="6602">
          <cell r="H6602" t="str">
            <v/>
          </cell>
        </row>
        <row r="6603">
          <cell r="H6603" t="str">
            <v/>
          </cell>
        </row>
        <row r="6604">
          <cell r="H6604" t="str">
            <v/>
          </cell>
        </row>
        <row r="6605">
          <cell r="H6605" t="str">
            <v/>
          </cell>
        </row>
        <row r="6606">
          <cell r="H6606" t="str">
            <v/>
          </cell>
        </row>
        <row r="6607">
          <cell r="H6607" t="str">
            <v/>
          </cell>
        </row>
        <row r="6608">
          <cell r="H6608" t="str">
            <v/>
          </cell>
        </row>
        <row r="6609">
          <cell r="H6609" t="str">
            <v/>
          </cell>
        </row>
        <row r="6610">
          <cell r="H6610" t="str">
            <v/>
          </cell>
        </row>
        <row r="6611">
          <cell r="H6611" t="str">
            <v/>
          </cell>
        </row>
        <row r="6612">
          <cell r="H6612" t="str">
            <v/>
          </cell>
        </row>
        <row r="6613">
          <cell r="H6613" t="str">
            <v/>
          </cell>
        </row>
        <row r="6614">
          <cell r="H6614" t="str">
            <v/>
          </cell>
        </row>
        <row r="6615">
          <cell r="H6615" t="str">
            <v/>
          </cell>
        </row>
        <row r="6616">
          <cell r="H6616" t="str">
            <v/>
          </cell>
        </row>
        <row r="6617">
          <cell r="H6617" t="str">
            <v/>
          </cell>
        </row>
        <row r="6618">
          <cell r="H6618" t="str">
            <v/>
          </cell>
        </row>
        <row r="6619">
          <cell r="H6619" t="str">
            <v/>
          </cell>
        </row>
        <row r="6620">
          <cell r="H6620" t="str">
            <v/>
          </cell>
        </row>
        <row r="6621">
          <cell r="H6621" t="str">
            <v/>
          </cell>
        </row>
        <row r="6622">
          <cell r="H6622" t="str">
            <v/>
          </cell>
        </row>
        <row r="6623">
          <cell r="H6623" t="str">
            <v/>
          </cell>
        </row>
        <row r="6624">
          <cell r="H6624" t="str">
            <v/>
          </cell>
        </row>
        <row r="6625">
          <cell r="H6625" t="str">
            <v/>
          </cell>
        </row>
        <row r="6626">
          <cell r="H6626" t="str">
            <v/>
          </cell>
        </row>
        <row r="6627">
          <cell r="H6627" t="str">
            <v/>
          </cell>
        </row>
        <row r="6628">
          <cell r="H6628" t="str">
            <v/>
          </cell>
        </row>
        <row r="6629">
          <cell r="H6629" t="str">
            <v/>
          </cell>
        </row>
        <row r="6630">
          <cell r="H6630" t="str">
            <v/>
          </cell>
        </row>
        <row r="6631">
          <cell r="H6631" t="str">
            <v/>
          </cell>
        </row>
        <row r="6632">
          <cell r="H6632" t="str">
            <v/>
          </cell>
        </row>
        <row r="6633">
          <cell r="H6633" t="str">
            <v/>
          </cell>
        </row>
        <row r="6634">
          <cell r="H6634" t="str">
            <v/>
          </cell>
        </row>
        <row r="6635">
          <cell r="H6635" t="str">
            <v/>
          </cell>
        </row>
        <row r="6636">
          <cell r="H6636" t="str">
            <v/>
          </cell>
        </row>
        <row r="6637">
          <cell r="H6637" t="str">
            <v/>
          </cell>
        </row>
        <row r="6638">
          <cell r="H6638" t="str">
            <v/>
          </cell>
        </row>
        <row r="6639">
          <cell r="H6639" t="str">
            <v/>
          </cell>
        </row>
        <row r="6640">
          <cell r="H6640" t="str">
            <v/>
          </cell>
        </row>
        <row r="6641">
          <cell r="H6641" t="str">
            <v/>
          </cell>
        </row>
        <row r="6642">
          <cell r="H6642" t="str">
            <v/>
          </cell>
        </row>
        <row r="6643">
          <cell r="H6643" t="str">
            <v/>
          </cell>
        </row>
        <row r="6644">
          <cell r="H6644" t="str">
            <v/>
          </cell>
        </row>
        <row r="6645">
          <cell r="H6645" t="str">
            <v/>
          </cell>
        </row>
        <row r="6646">
          <cell r="H6646" t="str">
            <v/>
          </cell>
        </row>
        <row r="6647">
          <cell r="H6647" t="str">
            <v/>
          </cell>
        </row>
        <row r="6648">
          <cell r="H6648" t="str">
            <v/>
          </cell>
        </row>
        <row r="6649">
          <cell r="H6649" t="str">
            <v/>
          </cell>
        </row>
        <row r="6650">
          <cell r="H6650" t="str">
            <v/>
          </cell>
        </row>
        <row r="6651">
          <cell r="H6651" t="str">
            <v/>
          </cell>
        </row>
        <row r="6652">
          <cell r="H6652" t="str">
            <v/>
          </cell>
        </row>
        <row r="6653">
          <cell r="H6653" t="str">
            <v/>
          </cell>
        </row>
        <row r="6654">
          <cell r="H6654" t="str">
            <v/>
          </cell>
        </row>
        <row r="6655">
          <cell r="H6655" t="str">
            <v/>
          </cell>
        </row>
        <row r="6656">
          <cell r="H6656" t="str">
            <v/>
          </cell>
        </row>
        <row r="6657">
          <cell r="H6657" t="str">
            <v/>
          </cell>
        </row>
        <row r="6658">
          <cell r="H6658" t="str">
            <v/>
          </cell>
        </row>
        <row r="6659">
          <cell r="H6659" t="str">
            <v/>
          </cell>
        </row>
        <row r="6660">
          <cell r="H6660" t="str">
            <v/>
          </cell>
        </row>
        <row r="6661">
          <cell r="H6661" t="str">
            <v/>
          </cell>
        </row>
        <row r="6662">
          <cell r="H6662" t="str">
            <v/>
          </cell>
        </row>
        <row r="6663">
          <cell r="H6663" t="str">
            <v/>
          </cell>
        </row>
        <row r="6664">
          <cell r="H6664" t="str">
            <v/>
          </cell>
        </row>
        <row r="6665">
          <cell r="H6665" t="str">
            <v/>
          </cell>
        </row>
        <row r="6666">
          <cell r="H6666" t="str">
            <v/>
          </cell>
        </row>
        <row r="6667">
          <cell r="H6667" t="str">
            <v/>
          </cell>
        </row>
        <row r="6668">
          <cell r="H6668" t="str">
            <v/>
          </cell>
        </row>
        <row r="6669">
          <cell r="H6669" t="str">
            <v/>
          </cell>
        </row>
        <row r="6670">
          <cell r="H6670" t="str">
            <v/>
          </cell>
        </row>
        <row r="6671">
          <cell r="H6671" t="str">
            <v/>
          </cell>
        </row>
        <row r="6672">
          <cell r="H6672" t="str">
            <v/>
          </cell>
        </row>
        <row r="6673">
          <cell r="H6673" t="str">
            <v/>
          </cell>
        </row>
        <row r="6674">
          <cell r="H6674" t="str">
            <v/>
          </cell>
        </row>
        <row r="6675">
          <cell r="H6675" t="str">
            <v/>
          </cell>
        </row>
        <row r="6676">
          <cell r="H6676" t="str">
            <v/>
          </cell>
        </row>
        <row r="6677">
          <cell r="H6677" t="str">
            <v/>
          </cell>
        </row>
        <row r="6678">
          <cell r="H6678" t="str">
            <v/>
          </cell>
        </row>
        <row r="6679">
          <cell r="H6679" t="str">
            <v/>
          </cell>
        </row>
        <row r="6680">
          <cell r="H6680" t="str">
            <v/>
          </cell>
        </row>
        <row r="6681">
          <cell r="H6681" t="str">
            <v/>
          </cell>
        </row>
        <row r="6682">
          <cell r="H6682" t="str">
            <v/>
          </cell>
        </row>
        <row r="6683">
          <cell r="H6683" t="str">
            <v/>
          </cell>
        </row>
        <row r="6684">
          <cell r="H6684" t="str">
            <v/>
          </cell>
        </row>
        <row r="6685">
          <cell r="H6685" t="str">
            <v/>
          </cell>
        </row>
        <row r="6686">
          <cell r="H6686" t="str">
            <v/>
          </cell>
        </row>
        <row r="6687">
          <cell r="H6687" t="str">
            <v/>
          </cell>
        </row>
        <row r="6688">
          <cell r="H6688" t="str">
            <v/>
          </cell>
        </row>
        <row r="6689">
          <cell r="H6689" t="str">
            <v/>
          </cell>
        </row>
        <row r="6690">
          <cell r="H6690" t="str">
            <v/>
          </cell>
        </row>
        <row r="6691">
          <cell r="H6691" t="str">
            <v/>
          </cell>
        </row>
        <row r="6692">
          <cell r="H6692" t="str">
            <v/>
          </cell>
        </row>
        <row r="6693">
          <cell r="H6693" t="str">
            <v/>
          </cell>
        </row>
        <row r="6694">
          <cell r="H6694" t="str">
            <v/>
          </cell>
        </row>
        <row r="6695">
          <cell r="H6695" t="str">
            <v/>
          </cell>
        </row>
        <row r="6696">
          <cell r="H6696" t="str">
            <v/>
          </cell>
        </row>
        <row r="6697">
          <cell r="H6697" t="str">
            <v/>
          </cell>
        </row>
        <row r="6698">
          <cell r="H6698" t="str">
            <v/>
          </cell>
        </row>
        <row r="6699">
          <cell r="H6699" t="str">
            <v/>
          </cell>
        </row>
        <row r="6700">
          <cell r="H6700" t="str">
            <v/>
          </cell>
        </row>
        <row r="6701">
          <cell r="H6701" t="str">
            <v/>
          </cell>
        </row>
        <row r="6702">
          <cell r="H6702" t="str">
            <v/>
          </cell>
        </row>
        <row r="6703">
          <cell r="H6703" t="str">
            <v/>
          </cell>
        </row>
        <row r="6704">
          <cell r="H6704" t="str">
            <v/>
          </cell>
        </row>
        <row r="6705">
          <cell r="H6705" t="str">
            <v/>
          </cell>
        </row>
        <row r="6706">
          <cell r="H6706" t="str">
            <v/>
          </cell>
        </row>
        <row r="6707">
          <cell r="H6707" t="str">
            <v/>
          </cell>
        </row>
        <row r="6708">
          <cell r="H6708" t="str">
            <v/>
          </cell>
        </row>
        <row r="6709">
          <cell r="H6709" t="str">
            <v/>
          </cell>
        </row>
        <row r="6710">
          <cell r="H6710" t="str">
            <v/>
          </cell>
        </row>
        <row r="6711">
          <cell r="H6711" t="str">
            <v/>
          </cell>
        </row>
        <row r="6712">
          <cell r="H6712" t="str">
            <v/>
          </cell>
        </row>
        <row r="6713">
          <cell r="H6713" t="str">
            <v/>
          </cell>
        </row>
        <row r="6714">
          <cell r="H6714" t="str">
            <v/>
          </cell>
        </row>
        <row r="6715">
          <cell r="H6715" t="str">
            <v/>
          </cell>
        </row>
        <row r="6716">
          <cell r="H6716" t="str">
            <v/>
          </cell>
        </row>
        <row r="6717">
          <cell r="H6717" t="str">
            <v/>
          </cell>
        </row>
        <row r="6718">
          <cell r="H6718" t="str">
            <v/>
          </cell>
        </row>
        <row r="6719">
          <cell r="H6719" t="str">
            <v/>
          </cell>
        </row>
        <row r="6720">
          <cell r="H6720" t="str">
            <v/>
          </cell>
        </row>
        <row r="6721">
          <cell r="H6721" t="str">
            <v/>
          </cell>
        </row>
        <row r="6722">
          <cell r="H6722" t="str">
            <v/>
          </cell>
        </row>
        <row r="6723">
          <cell r="H6723" t="str">
            <v/>
          </cell>
        </row>
        <row r="6724">
          <cell r="H6724" t="str">
            <v/>
          </cell>
        </row>
        <row r="6725">
          <cell r="H6725" t="str">
            <v/>
          </cell>
        </row>
        <row r="6726">
          <cell r="H6726" t="str">
            <v/>
          </cell>
        </row>
        <row r="6727">
          <cell r="H6727" t="str">
            <v/>
          </cell>
        </row>
        <row r="6728">
          <cell r="H6728" t="str">
            <v/>
          </cell>
        </row>
        <row r="6729">
          <cell r="H6729" t="str">
            <v/>
          </cell>
        </row>
        <row r="6730">
          <cell r="H6730" t="str">
            <v/>
          </cell>
        </row>
        <row r="6731">
          <cell r="H6731" t="str">
            <v/>
          </cell>
        </row>
        <row r="6732">
          <cell r="H6732" t="str">
            <v/>
          </cell>
        </row>
        <row r="6733">
          <cell r="H6733" t="str">
            <v/>
          </cell>
        </row>
        <row r="6734">
          <cell r="H6734" t="str">
            <v/>
          </cell>
        </row>
        <row r="6735">
          <cell r="H6735" t="str">
            <v/>
          </cell>
        </row>
        <row r="6736">
          <cell r="H6736" t="str">
            <v/>
          </cell>
        </row>
        <row r="6737">
          <cell r="H6737" t="str">
            <v/>
          </cell>
        </row>
        <row r="6738">
          <cell r="H6738" t="str">
            <v/>
          </cell>
        </row>
        <row r="6739">
          <cell r="H6739" t="str">
            <v/>
          </cell>
        </row>
        <row r="6740">
          <cell r="H6740" t="str">
            <v/>
          </cell>
        </row>
        <row r="6741">
          <cell r="H6741" t="str">
            <v/>
          </cell>
        </row>
        <row r="6742">
          <cell r="H6742" t="str">
            <v/>
          </cell>
        </row>
        <row r="6743">
          <cell r="H6743" t="str">
            <v/>
          </cell>
        </row>
        <row r="6744">
          <cell r="H6744" t="str">
            <v/>
          </cell>
        </row>
        <row r="6745">
          <cell r="H6745" t="str">
            <v/>
          </cell>
        </row>
        <row r="6746">
          <cell r="H6746" t="str">
            <v/>
          </cell>
        </row>
        <row r="6747">
          <cell r="H6747" t="str">
            <v/>
          </cell>
        </row>
        <row r="6748">
          <cell r="H6748" t="str">
            <v/>
          </cell>
        </row>
        <row r="6749">
          <cell r="H6749" t="str">
            <v/>
          </cell>
        </row>
        <row r="6750">
          <cell r="H6750" t="str">
            <v/>
          </cell>
        </row>
        <row r="6751">
          <cell r="H6751" t="str">
            <v/>
          </cell>
        </row>
        <row r="6752">
          <cell r="H6752" t="str">
            <v/>
          </cell>
        </row>
        <row r="6753">
          <cell r="H6753" t="str">
            <v/>
          </cell>
        </row>
        <row r="6754">
          <cell r="H6754" t="str">
            <v/>
          </cell>
        </row>
        <row r="6755">
          <cell r="H6755" t="str">
            <v/>
          </cell>
        </row>
        <row r="6756">
          <cell r="H6756" t="str">
            <v/>
          </cell>
        </row>
        <row r="6757">
          <cell r="H6757" t="str">
            <v/>
          </cell>
        </row>
        <row r="6758">
          <cell r="H6758" t="str">
            <v/>
          </cell>
        </row>
        <row r="6759">
          <cell r="H6759" t="str">
            <v/>
          </cell>
        </row>
        <row r="6760">
          <cell r="H6760" t="str">
            <v/>
          </cell>
        </row>
        <row r="6761">
          <cell r="H6761" t="str">
            <v/>
          </cell>
        </row>
        <row r="6762">
          <cell r="H6762" t="str">
            <v/>
          </cell>
        </row>
        <row r="6763">
          <cell r="H6763" t="str">
            <v/>
          </cell>
        </row>
        <row r="6764">
          <cell r="H6764" t="str">
            <v/>
          </cell>
        </row>
        <row r="6765">
          <cell r="H6765" t="str">
            <v/>
          </cell>
        </row>
        <row r="6766">
          <cell r="H6766" t="str">
            <v/>
          </cell>
        </row>
        <row r="6767">
          <cell r="H6767" t="str">
            <v/>
          </cell>
        </row>
        <row r="6768">
          <cell r="H6768" t="str">
            <v/>
          </cell>
        </row>
        <row r="6769">
          <cell r="H6769" t="str">
            <v/>
          </cell>
        </row>
        <row r="6770">
          <cell r="H6770" t="str">
            <v/>
          </cell>
        </row>
        <row r="6771">
          <cell r="H6771" t="str">
            <v/>
          </cell>
        </row>
        <row r="6772">
          <cell r="H6772" t="str">
            <v/>
          </cell>
        </row>
        <row r="6773">
          <cell r="H6773" t="str">
            <v/>
          </cell>
        </row>
        <row r="6774">
          <cell r="H6774" t="str">
            <v/>
          </cell>
        </row>
        <row r="6775">
          <cell r="H6775" t="str">
            <v/>
          </cell>
        </row>
        <row r="6776">
          <cell r="H6776" t="str">
            <v/>
          </cell>
        </row>
        <row r="6777">
          <cell r="H6777" t="str">
            <v/>
          </cell>
        </row>
        <row r="6778">
          <cell r="H6778" t="str">
            <v/>
          </cell>
        </row>
        <row r="6779">
          <cell r="H6779" t="str">
            <v/>
          </cell>
        </row>
        <row r="6780">
          <cell r="H6780" t="str">
            <v/>
          </cell>
        </row>
        <row r="6781">
          <cell r="H6781" t="str">
            <v/>
          </cell>
        </row>
        <row r="6782">
          <cell r="H6782" t="str">
            <v/>
          </cell>
        </row>
        <row r="6783">
          <cell r="H6783" t="str">
            <v/>
          </cell>
        </row>
        <row r="6784">
          <cell r="H6784" t="str">
            <v/>
          </cell>
        </row>
        <row r="6785">
          <cell r="H6785" t="str">
            <v/>
          </cell>
        </row>
        <row r="6786">
          <cell r="H6786" t="str">
            <v/>
          </cell>
        </row>
        <row r="6787">
          <cell r="H6787" t="str">
            <v/>
          </cell>
        </row>
        <row r="6788">
          <cell r="H6788" t="str">
            <v/>
          </cell>
        </row>
        <row r="6789">
          <cell r="H6789" t="str">
            <v/>
          </cell>
        </row>
        <row r="6790">
          <cell r="H6790" t="str">
            <v/>
          </cell>
        </row>
        <row r="6791">
          <cell r="H6791" t="str">
            <v/>
          </cell>
        </row>
        <row r="6792">
          <cell r="H6792" t="str">
            <v/>
          </cell>
        </row>
        <row r="6793">
          <cell r="H6793" t="str">
            <v/>
          </cell>
        </row>
        <row r="6794">
          <cell r="H6794" t="str">
            <v/>
          </cell>
        </row>
        <row r="6795">
          <cell r="H6795" t="str">
            <v/>
          </cell>
        </row>
        <row r="6796">
          <cell r="H6796" t="str">
            <v/>
          </cell>
        </row>
        <row r="6797">
          <cell r="H6797" t="str">
            <v/>
          </cell>
        </row>
        <row r="6798">
          <cell r="H6798" t="str">
            <v/>
          </cell>
        </row>
        <row r="6799">
          <cell r="H6799" t="str">
            <v/>
          </cell>
        </row>
        <row r="6800">
          <cell r="H6800" t="str">
            <v/>
          </cell>
        </row>
        <row r="6801">
          <cell r="H6801" t="str">
            <v/>
          </cell>
        </row>
        <row r="6802">
          <cell r="H6802" t="str">
            <v/>
          </cell>
        </row>
        <row r="6803">
          <cell r="H6803" t="str">
            <v/>
          </cell>
        </row>
        <row r="6804">
          <cell r="H6804" t="str">
            <v/>
          </cell>
        </row>
        <row r="6805">
          <cell r="H6805" t="str">
            <v/>
          </cell>
        </row>
        <row r="6806">
          <cell r="H6806" t="str">
            <v/>
          </cell>
        </row>
        <row r="6807">
          <cell r="H6807" t="str">
            <v/>
          </cell>
        </row>
        <row r="6808">
          <cell r="H6808" t="str">
            <v/>
          </cell>
        </row>
        <row r="6809">
          <cell r="H6809" t="str">
            <v/>
          </cell>
        </row>
        <row r="6810">
          <cell r="H6810" t="str">
            <v/>
          </cell>
        </row>
        <row r="6811">
          <cell r="H6811" t="str">
            <v/>
          </cell>
        </row>
        <row r="6812">
          <cell r="H6812" t="str">
            <v/>
          </cell>
        </row>
        <row r="6813">
          <cell r="H6813" t="str">
            <v/>
          </cell>
        </row>
        <row r="6814">
          <cell r="H6814" t="str">
            <v/>
          </cell>
        </row>
        <row r="6815">
          <cell r="H6815" t="str">
            <v/>
          </cell>
        </row>
        <row r="6816">
          <cell r="H6816" t="str">
            <v/>
          </cell>
        </row>
        <row r="6817">
          <cell r="H6817" t="str">
            <v/>
          </cell>
        </row>
        <row r="6818">
          <cell r="H6818" t="str">
            <v/>
          </cell>
        </row>
        <row r="6819">
          <cell r="H6819" t="str">
            <v/>
          </cell>
        </row>
        <row r="6820">
          <cell r="H6820" t="str">
            <v/>
          </cell>
        </row>
        <row r="6821">
          <cell r="H6821" t="str">
            <v/>
          </cell>
        </row>
        <row r="6822">
          <cell r="H6822" t="str">
            <v/>
          </cell>
        </row>
        <row r="6823">
          <cell r="H6823" t="str">
            <v/>
          </cell>
        </row>
        <row r="6824">
          <cell r="H6824" t="str">
            <v/>
          </cell>
        </row>
        <row r="6825">
          <cell r="H6825" t="str">
            <v/>
          </cell>
        </row>
        <row r="6826">
          <cell r="H6826" t="str">
            <v/>
          </cell>
        </row>
        <row r="6827">
          <cell r="H6827" t="str">
            <v/>
          </cell>
        </row>
        <row r="6828">
          <cell r="H6828" t="str">
            <v/>
          </cell>
        </row>
        <row r="6829">
          <cell r="H6829" t="str">
            <v/>
          </cell>
        </row>
        <row r="6830">
          <cell r="H6830" t="str">
            <v/>
          </cell>
        </row>
        <row r="6831">
          <cell r="H6831" t="str">
            <v/>
          </cell>
        </row>
        <row r="6832">
          <cell r="H6832" t="str">
            <v/>
          </cell>
        </row>
        <row r="6833">
          <cell r="H6833" t="str">
            <v/>
          </cell>
        </row>
        <row r="6834">
          <cell r="H6834" t="str">
            <v/>
          </cell>
        </row>
        <row r="6835">
          <cell r="H6835" t="str">
            <v/>
          </cell>
        </row>
        <row r="6836">
          <cell r="H6836" t="str">
            <v/>
          </cell>
        </row>
        <row r="6837">
          <cell r="H6837" t="str">
            <v/>
          </cell>
        </row>
        <row r="6838">
          <cell r="H6838" t="str">
            <v/>
          </cell>
        </row>
        <row r="6839">
          <cell r="H6839" t="str">
            <v/>
          </cell>
        </row>
        <row r="6840">
          <cell r="H6840" t="str">
            <v/>
          </cell>
        </row>
        <row r="6841">
          <cell r="H6841" t="str">
            <v/>
          </cell>
        </row>
        <row r="6842">
          <cell r="H6842" t="str">
            <v/>
          </cell>
        </row>
        <row r="6843">
          <cell r="H6843" t="str">
            <v/>
          </cell>
        </row>
        <row r="6844">
          <cell r="H6844" t="str">
            <v/>
          </cell>
        </row>
        <row r="6845">
          <cell r="H6845" t="str">
            <v/>
          </cell>
        </row>
        <row r="6846">
          <cell r="H6846" t="str">
            <v/>
          </cell>
        </row>
        <row r="6847">
          <cell r="H6847" t="str">
            <v/>
          </cell>
        </row>
        <row r="6848">
          <cell r="H6848" t="str">
            <v/>
          </cell>
        </row>
        <row r="6849">
          <cell r="H6849" t="str">
            <v/>
          </cell>
        </row>
        <row r="6850">
          <cell r="H6850" t="str">
            <v/>
          </cell>
        </row>
        <row r="6851">
          <cell r="H6851" t="str">
            <v/>
          </cell>
        </row>
        <row r="6852">
          <cell r="H6852" t="str">
            <v/>
          </cell>
        </row>
        <row r="6853">
          <cell r="H6853" t="str">
            <v/>
          </cell>
        </row>
        <row r="6854">
          <cell r="H6854" t="str">
            <v/>
          </cell>
        </row>
        <row r="6855">
          <cell r="H6855" t="str">
            <v/>
          </cell>
        </row>
        <row r="6856">
          <cell r="H6856" t="str">
            <v/>
          </cell>
        </row>
        <row r="6857">
          <cell r="H6857" t="str">
            <v/>
          </cell>
        </row>
        <row r="6858">
          <cell r="H6858" t="str">
            <v/>
          </cell>
        </row>
        <row r="6859">
          <cell r="H6859" t="str">
            <v/>
          </cell>
        </row>
        <row r="6860">
          <cell r="H6860" t="str">
            <v/>
          </cell>
        </row>
        <row r="6861">
          <cell r="H6861" t="str">
            <v/>
          </cell>
        </row>
        <row r="6862">
          <cell r="H6862" t="str">
            <v/>
          </cell>
        </row>
        <row r="6863">
          <cell r="H6863" t="str">
            <v/>
          </cell>
        </row>
        <row r="6864">
          <cell r="H6864" t="str">
            <v/>
          </cell>
        </row>
        <row r="6865">
          <cell r="H6865" t="str">
            <v/>
          </cell>
        </row>
        <row r="6866">
          <cell r="H6866" t="str">
            <v/>
          </cell>
        </row>
        <row r="6867">
          <cell r="H6867" t="str">
            <v/>
          </cell>
        </row>
        <row r="6868">
          <cell r="H6868" t="str">
            <v/>
          </cell>
        </row>
        <row r="6869">
          <cell r="H6869" t="str">
            <v/>
          </cell>
        </row>
        <row r="6870">
          <cell r="H6870" t="str">
            <v/>
          </cell>
        </row>
        <row r="6871">
          <cell r="H6871" t="str">
            <v/>
          </cell>
        </row>
        <row r="6872">
          <cell r="H6872" t="str">
            <v/>
          </cell>
        </row>
        <row r="6873">
          <cell r="H6873" t="str">
            <v/>
          </cell>
        </row>
        <row r="6874">
          <cell r="H6874" t="str">
            <v/>
          </cell>
        </row>
        <row r="6875">
          <cell r="H6875" t="str">
            <v/>
          </cell>
        </row>
        <row r="6876">
          <cell r="H6876" t="str">
            <v/>
          </cell>
        </row>
        <row r="6877">
          <cell r="H6877" t="str">
            <v/>
          </cell>
        </row>
        <row r="6878">
          <cell r="H6878" t="str">
            <v/>
          </cell>
        </row>
        <row r="6879">
          <cell r="H6879" t="str">
            <v/>
          </cell>
        </row>
        <row r="6880">
          <cell r="H6880" t="str">
            <v/>
          </cell>
        </row>
        <row r="6881">
          <cell r="H6881" t="str">
            <v/>
          </cell>
        </row>
        <row r="6882">
          <cell r="H6882" t="str">
            <v/>
          </cell>
        </row>
        <row r="6883">
          <cell r="H6883" t="str">
            <v/>
          </cell>
        </row>
        <row r="6884">
          <cell r="H6884" t="str">
            <v/>
          </cell>
        </row>
        <row r="6885">
          <cell r="H6885" t="str">
            <v/>
          </cell>
        </row>
        <row r="6886">
          <cell r="H6886" t="str">
            <v/>
          </cell>
        </row>
        <row r="6887">
          <cell r="H6887" t="str">
            <v/>
          </cell>
        </row>
        <row r="6888">
          <cell r="H6888" t="str">
            <v/>
          </cell>
        </row>
        <row r="6889">
          <cell r="H6889" t="str">
            <v/>
          </cell>
        </row>
        <row r="6890">
          <cell r="H6890" t="str">
            <v/>
          </cell>
        </row>
        <row r="6891">
          <cell r="H6891" t="str">
            <v/>
          </cell>
        </row>
        <row r="6892">
          <cell r="H6892" t="str">
            <v/>
          </cell>
        </row>
        <row r="6893">
          <cell r="H6893" t="str">
            <v/>
          </cell>
        </row>
        <row r="6894">
          <cell r="H6894" t="str">
            <v/>
          </cell>
        </row>
        <row r="6895">
          <cell r="H6895" t="str">
            <v/>
          </cell>
        </row>
        <row r="6896">
          <cell r="H6896" t="str">
            <v/>
          </cell>
        </row>
        <row r="6897">
          <cell r="H6897" t="str">
            <v/>
          </cell>
        </row>
        <row r="6898">
          <cell r="H6898" t="str">
            <v/>
          </cell>
        </row>
        <row r="6899">
          <cell r="H6899" t="str">
            <v/>
          </cell>
        </row>
        <row r="6900">
          <cell r="H6900" t="str">
            <v/>
          </cell>
        </row>
        <row r="6901">
          <cell r="H6901" t="str">
            <v/>
          </cell>
        </row>
        <row r="6902">
          <cell r="H6902" t="str">
            <v/>
          </cell>
        </row>
        <row r="6903">
          <cell r="H6903" t="str">
            <v/>
          </cell>
        </row>
        <row r="6904">
          <cell r="H6904" t="str">
            <v/>
          </cell>
        </row>
        <row r="6905">
          <cell r="H6905" t="str">
            <v/>
          </cell>
        </row>
        <row r="6906">
          <cell r="H6906" t="str">
            <v/>
          </cell>
        </row>
        <row r="6907">
          <cell r="H6907" t="str">
            <v/>
          </cell>
        </row>
        <row r="6908">
          <cell r="H6908" t="str">
            <v/>
          </cell>
        </row>
        <row r="6909">
          <cell r="H6909" t="str">
            <v/>
          </cell>
        </row>
        <row r="6910">
          <cell r="H6910" t="str">
            <v/>
          </cell>
        </row>
        <row r="6911">
          <cell r="H6911" t="str">
            <v/>
          </cell>
        </row>
        <row r="6912">
          <cell r="H6912" t="str">
            <v/>
          </cell>
        </row>
        <row r="6913">
          <cell r="H6913" t="str">
            <v/>
          </cell>
        </row>
        <row r="6914">
          <cell r="H6914" t="str">
            <v/>
          </cell>
        </row>
        <row r="6915">
          <cell r="H6915" t="str">
            <v/>
          </cell>
        </row>
        <row r="6916">
          <cell r="H6916" t="str">
            <v/>
          </cell>
        </row>
        <row r="6917">
          <cell r="H6917" t="str">
            <v/>
          </cell>
        </row>
        <row r="6918">
          <cell r="H6918" t="str">
            <v/>
          </cell>
        </row>
        <row r="6919">
          <cell r="H6919" t="str">
            <v/>
          </cell>
        </row>
        <row r="6920">
          <cell r="H6920" t="str">
            <v/>
          </cell>
        </row>
        <row r="6921">
          <cell r="H6921" t="str">
            <v/>
          </cell>
        </row>
        <row r="6922">
          <cell r="H6922" t="str">
            <v/>
          </cell>
        </row>
        <row r="6923">
          <cell r="H6923" t="str">
            <v/>
          </cell>
        </row>
        <row r="6924">
          <cell r="H6924" t="str">
            <v/>
          </cell>
        </row>
        <row r="6925">
          <cell r="H6925" t="str">
            <v/>
          </cell>
        </row>
        <row r="6926">
          <cell r="H6926" t="str">
            <v/>
          </cell>
        </row>
        <row r="6927">
          <cell r="H6927" t="str">
            <v/>
          </cell>
        </row>
        <row r="6928">
          <cell r="H6928" t="str">
            <v/>
          </cell>
        </row>
        <row r="6929">
          <cell r="H6929" t="str">
            <v/>
          </cell>
        </row>
        <row r="6930">
          <cell r="H6930" t="str">
            <v/>
          </cell>
        </row>
        <row r="6931">
          <cell r="H6931" t="str">
            <v/>
          </cell>
        </row>
        <row r="6932">
          <cell r="H6932" t="str">
            <v/>
          </cell>
        </row>
        <row r="6933">
          <cell r="H6933" t="str">
            <v/>
          </cell>
        </row>
        <row r="6934">
          <cell r="H6934" t="str">
            <v/>
          </cell>
        </row>
        <row r="6935">
          <cell r="H6935" t="str">
            <v/>
          </cell>
        </row>
        <row r="6936">
          <cell r="H6936" t="str">
            <v/>
          </cell>
        </row>
        <row r="6937">
          <cell r="H6937" t="str">
            <v/>
          </cell>
        </row>
        <row r="6938">
          <cell r="H6938" t="str">
            <v/>
          </cell>
        </row>
        <row r="6939">
          <cell r="H6939" t="str">
            <v/>
          </cell>
        </row>
        <row r="6940">
          <cell r="H6940" t="str">
            <v/>
          </cell>
        </row>
        <row r="6941">
          <cell r="H6941" t="str">
            <v/>
          </cell>
        </row>
        <row r="6942">
          <cell r="H6942" t="str">
            <v/>
          </cell>
        </row>
        <row r="6943">
          <cell r="H6943" t="str">
            <v/>
          </cell>
        </row>
        <row r="6944">
          <cell r="H6944" t="str">
            <v/>
          </cell>
        </row>
        <row r="6945">
          <cell r="H6945" t="str">
            <v/>
          </cell>
        </row>
        <row r="6946">
          <cell r="H6946" t="str">
            <v/>
          </cell>
        </row>
        <row r="6947">
          <cell r="H6947" t="str">
            <v/>
          </cell>
        </row>
        <row r="6948">
          <cell r="H6948" t="str">
            <v/>
          </cell>
        </row>
        <row r="6949">
          <cell r="H6949" t="str">
            <v/>
          </cell>
        </row>
        <row r="6950">
          <cell r="H6950" t="str">
            <v/>
          </cell>
        </row>
        <row r="6951">
          <cell r="H6951" t="str">
            <v/>
          </cell>
        </row>
        <row r="6952">
          <cell r="H6952" t="str">
            <v/>
          </cell>
        </row>
        <row r="6953">
          <cell r="H6953" t="str">
            <v/>
          </cell>
        </row>
        <row r="6954">
          <cell r="H6954" t="str">
            <v/>
          </cell>
        </row>
        <row r="6955">
          <cell r="H6955" t="str">
            <v/>
          </cell>
        </row>
        <row r="6956">
          <cell r="H6956" t="str">
            <v/>
          </cell>
        </row>
        <row r="6957">
          <cell r="H6957" t="str">
            <v/>
          </cell>
        </row>
        <row r="6958">
          <cell r="H6958" t="str">
            <v/>
          </cell>
        </row>
        <row r="6959">
          <cell r="H6959" t="str">
            <v/>
          </cell>
        </row>
        <row r="6960">
          <cell r="H6960" t="str">
            <v/>
          </cell>
        </row>
        <row r="6961">
          <cell r="H6961" t="str">
            <v/>
          </cell>
        </row>
        <row r="6962">
          <cell r="H6962" t="str">
            <v/>
          </cell>
        </row>
        <row r="6963">
          <cell r="H6963" t="str">
            <v/>
          </cell>
        </row>
        <row r="6964">
          <cell r="H6964" t="str">
            <v/>
          </cell>
        </row>
        <row r="6965">
          <cell r="H6965" t="str">
            <v/>
          </cell>
        </row>
        <row r="6966">
          <cell r="H6966" t="str">
            <v/>
          </cell>
        </row>
        <row r="6967">
          <cell r="H6967" t="str">
            <v/>
          </cell>
        </row>
        <row r="6968">
          <cell r="H6968" t="str">
            <v/>
          </cell>
        </row>
        <row r="6969">
          <cell r="H6969" t="str">
            <v/>
          </cell>
        </row>
        <row r="6970">
          <cell r="H6970" t="str">
            <v/>
          </cell>
        </row>
        <row r="6971">
          <cell r="H6971" t="str">
            <v/>
          </cell>
        </row>
        <row r="6972">
          <cell r="H6972" t="str">
            <v/>
          </cell>
        </row>
        <row r="6973">
          <cell r="H6973" t="str">
            <v/>
          </cell>
        </row>
        <row r="6974">
          <cell r="H6974" t="str">
            <v/>
          </cell>
        </row>
        <row r="6975">
          <cell r="H6975" t="str">
            <v/>
          </cell>
        </row>
        <row r="6976">
          <cell r="H6976" t="str">
            <v/>
          </cell>
        </row>
        <row r="6977">
          <cell r="H6977" t="str">
            <v/>
          </cell>
        </row>
        <row r="6978">
          <cell r="H6978" t="str">
            <v/>
          </cell>
        </row>
        <row r="6979">
          <cell r="H6979" t="str">
            <v/>
          </cell>
        </row>
        <row r="6980">
          <cell r="H6980" t="str">
            <v/>
          </cell>
        </row>
        <row r="6981">
          <cell r="H6981" t="str">
            <v/>
          </cell>
        </row>
        <row r="6982">
          <cell r="H6982" t="str">
            <v/>
          </cell>
        </row>
        <row r="6983">
          <cell r="H6983" t="str">
            <v/>
          </cell>
        </row>
        <row r="6984">
          <cell r="H6984" t="str">
            <v/>
          </cell>
        </row>
        <row r="6985">
          <cell r="H6985" t="str">
            <v/>
          </cell>
        </row>
        <row r="6986">
          <cell r="H6986" t="str">
            <v/>
          </cell>
        </row>
        <row r="6987">
          <cell r="H6987" t="str">
            <v/>
          </cell>
        </row>
        <row r="6988">
          <cell r="H6988" t="str">
            <v/>
          </cell>
        </row>
        <row r="6989">
          <cell r="H6989" t="str">
            <v/>
          </cell>
        </row>
        <row r="6990">
          <cell r="H6990" t="str">
            <v/>
          </cell>
        </row>
        <row r="6991">
          <cell r="H6991" t="str">
            <v/>
          </cell>
        </row>
        <row r="6992">
          <cell r="H6992" t="str">
            <v/>
          </cell>
        </row>
        <row r="6993">
          <cell r="H6993" t="str">
            <v/>
          </cell>
        </row>
        <row r="6994">
          <cell r="H6994" t="str">
            <v/>
          </cell>
        </row>
        <row r="6995">
          <cell r="H6995" t="str">
            <v/>
          </cell>
        </row>
        <row r="6996">
          <cell r="H6996" t="str">
            <v/>
          </cell>
        </row>
        <row r="6997">
          <cell r="H6997" t="str">
            <v/>
          </cell>
        </row>
        <row r="6998">
          <cell r="H6998" t="str">
            <v/>
          </cell>
        </row>
        <row r="6999">
          <cell r="H6999" t="str">
            <v/>
          </cell>
        </row>
        <row r="7000">
          <cell r="H7000" t="str">
            <v/>
          </cell>
        </row>
        <row r="7001">
          <cell r="H7001" t="str">
            <v/>
          </cell>
        </row>
        <row r="7002">
          <cell r="H7002" t="str">
            <v/>
          </cell>
        </row>
        <row r="7003">
          <cell r="H7003" t="str">
            <v/>
          </cell>
        </row>
        <row r="7004">
          <cell r="H7004" t="str">
            <v/>
          </cell>
        </row>
        <row r="7005">
          <cell r="H7005" t="str">
            <v/>
          </cell>
        </row>
        <row r="7006">
          <cell r="H7006" t="str">
            <v/>
          </cell>
        </row>
        <row r="7007">
          <cell r="H7007" t="str">
            <v/>
          </cell>
        </row>
        <row r="7008">
          <cell r="H7008" t="str">
            <v/>
          </cell>
        </row>
        <row r="7009">
          <cell r="H7009" t="str">
            <v/>
          </cell>
        </row>
        <row r="7010">
          <cell r="H7010" t="str">
            <v/>
          </cell>
        </row>
        <row r="7011">
          <cell r="H7011" t="str">
            <v/>
          </cell>
        </row>
        <row r="7012">
          <cell r="H7012" t="str">
            <v/>
          </cell>
        </row>
        <row r="7013">
          <cell r="H7013" t="str">
            <v/>
          </cell>
        </row>
        <row r="7014">
          <cell r="H7014" t="str">
            <v/>
          </cell>
        </row>
        <row r="7015">
          <cell r="H7015" t="str">
            <v/>
          </cell>
        </row>
        <row r="7016">
          <cell r="H7016" t="str">
            <v/>
          </cell>
        </row>
        <row r="7017">
          <cell r="H7017" t="str">
            <v/>
          </cell>
        </row>
        <row r="7018">
          <cell r="H7018" t="str">
            <v/>
          </cell>
        </row>
        <row r="7019">
          <cell r="H7019" t="str">
            <v/>
          </cell>
        </row>
        <row r="7020">
          <cell r="H7020" t="str">
            <v/>
          </cell>
        </row>
        <row r="7021">
          <cell r="H7021" t="str">
            <v/>
          </cell>
        </row>
        <row r="7022">
          <cell r="H7022" t="str">
            <v/>
          </cell>
        </row>
        <row r="7023">
          <cell r="H7023" t="str">
            <v/>
          </cell>
        </row>
        <row r="7024">
          <cell r="H7024" t="str">
            <v/>
          </cell>
        </row>
        <row r="7025">
          <cell r="H7025" t="str">
            <v/>
          </cell>
        </row>
        <row r="7026">
          <cell r="H7026" t="str">
            <v/>
          </cell>
        </row>
        <row r="7027">
          <cell r="H7027" t="str">
            <v/>
          </cell>
        </row>
        <row r="7028">
          <cell r="H7028" t="str">
            <v/>
          </cell>
        </row>
        <row r="7029">
          <cell r="H7029" t="str">
            <v/>
          </cell>
        </row>
        <row r="7030">
          <cell r="H7030" t="str">
            <v/>
          </cell>
        </row>
        <row r="7031">
          <cell r="H7031" t="str">
            <v/>
          </cell>
        </row>
        <row r="7032">
          <cell r="H7032" t="str">
            <v/>
          </cell>
        </row>
        <row r="7033">
          <cell r="H7033" t="str">
            <v/>
          </cell>
        </row>
        <row r="7034">
          <cell r="H7034" t="str">
            <v/>
          </cell>
        </row>
        <row r="7035">
          <cell r="H7035" t="str">
            <v/>
          </cell>
        </row>
        <row r="7036">
          <cell r="H7036" t="str">
            <v/>
          </cell>
        </row>
        <row r="7037">
          <cell r="H7037" t="str">
            <v/>
          </cell>
        </row>
        <row r="7038">
          <cell r="H7038" t="str">
            <v/>
          </cell>
        </row>
        <row r="7039">
          <cell r="H7039" t="str">
            <v/>
          </cell>
        </row>
        <row r="7040">
          <cell r="H7040" t="str">
            <v/>
          </cell>
        </row>
        <row r="7041">
          <cell r="H7041" t="str">
            <v/>
          </cell>
        </row>
        <row r="7042">
          <cell r="H7042" t="str">
            <v/>
          </cell>
        </row>
        <row r="7043">
          <cell r="H7043" t="str">
            <v/>
          </cell>
        </row>
        <row r="7044">
          <cell r="H7044" t="str">
            <v/>
          </cell>
        </row>
        <row r="7045">
          <cell r="H7045" t="str">
            <v/>
          </cell>
        </row>
        <row r="7046">
          <cell r="H7046" t="str">
            <v/>
          </cell>
        </row>
        <row r="7047">
          <cell r="H7047" t="str">
            <v/>
          </cell>
        </row>
        <row r="7048">
          <cell r="H7048" t="str">
            <v/>
          </cell>
        </row>
        <row r="7049">
          <cell r="H7049" t="str">
            <v/>
          </cell>
        </row>
        <row r="7050">
          <cell r="H7050" t="str">
            <v/>
          </cell>
        </row>
        <row r="7051">
          <cell r="H7051" t="str">
            <v/>
          </cell>
        </row>
        <row r="7052">
          <cell r="H7052" t="str">
            <v/>
          </cell>
        </row>
        <row r="7053">
          <cell r="H7053" t="str">
            <v/>
          </cell>
        </row>
        <row r="7054">
          <cell r="H7054" t="str">
            <v/>
          </cell>
        </row>
        <row r="7055">
          <cell r="H7055" t="str">
            <v/>
          </cell>
        </row>
        <row r="7056">
          <cell r="H7056" t="str">
            <v/>
          </cell>
        </row>
        <row r="7057">
          <cell r="H7057" t="str">
            <v/>
          </cell>
        </row>
        <row r="7058">
          <cell r="H7058" t="str">
            <v/>
          </cell>
        </row>
        <row r="7059">
          <cell r="H7059" t="str">
            <v/>
          </cell>
        </row>
        <row r="7060">
          <cell r="H7060" t="str">
            <v/>
          </cell>
        </row>
        <row r="7061">
          <cell r="H7061" t="str">
            <v/>
          </cell>
        </row>
        <row r="7062">
          <cell r="H7062" t="str">
            <v/>
          </cell>
        </row>
        <row r="7063">
          <cell r="H7063" t="str">
            <v/>
          </cell>
        </row>
        <row r="7064">
          <cell r="H7064" t="str">
            <v/>
          </cell>
        </row>
        <row r="7065">
          <cell r="H7065" t="str">
            <v/>
          </cell>
        </row>
        <row r="7066">
          <cell r="H7066" t="str">
            <v/>
          </cell>
        </row>
        <row r="7067">
          <cell r="H7067" t="str">
            <v/>
          </cell>
        </row>
        <row r="7068">
          <cell r="H7068" t="str">
            <v/>
          </cell>
        </row>
        <row r="7069">
          <cell r="H7069" t="str">
            <v/>
          </cell>
        </row>
        <row r="7070">
          <cell r="H7070" t="str">
            <v/>
          </cell>
        </row>
        <row r="7071">
          <cell r="H7071" t="str">
            <v/>
          </cell>
        </row>
        <row r="7072">
          <cell r="H7072" t="str">
            <v/>
          </cell>
        </row>
        <row r="7073">
          <cell r="H7073" t="str">
            <v/>
          </cell>
        </row>
        <row r="7074">
          <cell r="H7074" t="str">
            <v/>
          </cell>
        </row>
        <row r="7075">
          <cell r="H7075" t="str">
            <v/>
          </cell>
        </row>
        <row r="7076">
          <cell r="H7076" t="str">
            <v/>
          </cell>
        </row>
        <row r="7077">
          <cell r="H7077" t="str">
            <v/>
          </cell>
        </row>
        <row r="7078">
          <cell r="H7078" t="str">
            <v/>
          </cell>
        </row>
        <row r="7079">
          <cell r="H7079" t="str">
            <v/>
          </cell>
        </row>
        <row r="7080">
          <cell r="H7080" t="str">
            <v/>
          </cell>
        </row>
        <row r="7081">
          <cell r="H7081" t="str">
            <v/>
          </cell>
        </row>
        <row r="7082">
          <cell r="H7082" t="str">
            <v/>
          </cell>
        </row>
        <row r="7083">
          <cell r="H7083" t="str">
            <v/>
          </cell>
        </row>
        <row r="7084">
          <cell r="H7084" t="str">
            <v/>
          </cell>
        </row>
        <row r="7085">
          <cell r="H7085" t="str">
            <v/>
          </cell>
        </row>
        <row r="7086">
          <cell r="H7086" t="str">
            <v/>
          </cell>
        </row>
        <row r="7087">
          <cell r="H7087" t="str">
            <v/>
          </cell>
        </row>
        <row r="7088">
          <cell r="H7088" t="str">
            <v/>
          </cell>
        </row>
        <row r="7089">
          <cell r="H7089" t="str">
            <v/>
          </cell>
        </row>
        <row r="7090">
          <cell r="H7090" t="str">
            <v/>
          </cell>
        </row>
        <row r="7091">
          <cell r="H7091" t="str">
            <v/>
          </cell>
        </row>
        <row r="7092">
          <cell r="H7092" t="str">
            <v/>
          </cell>
        </row>
        <row r="7093">
          <cell r="H7093" t="str">
            <v/>
          </cell>
        </row>
        <row r="7094">
          <cell r="H7094" t="str">
            <v/>
          </cell>
        </row>
        <row r="7095">
          <cell r="H7095" t="str">
            <v/>
          </cell>
        </row>
        <row r="7096">
          <cell r="H7096" t="str">
            <v/>
          </cell>
        </row>
        <row r="7097">
          <cell r="H7097" t="str">
            <v/>
          </cell>
        </row>
        <row r="7098">
          <cell r="H7098" t="str">
            <v/>
          </cell>
        </row>
        <row r="7099">
          <cell r="H7099" t="str">
            <v/>
          </cell>
        </row>
        <row r="7100">
          <cell r="H7100" t="str">
            <v/>
          </cell>
        </row>
        <row r="7101">
          <cell r="H7101" t="str">
            <v/>
          </cell>
        </row>
        <row r="7102">
          <cell r="H7102" t="str">
            <v/>
          </cell>
        </row>
        <row r="7103">
          <cell r="H7103" t="str">
            <v/>
          </cell>
        </row>
        <row r="7104">
          <cell r="H7104" t="str">
            <v/>
          </cell>
        </row>
        <row r="7105">
          <cell r="H7105" t="str">
            <v/>
          </cell>
        </row>
        <row r="7106">
          <cell r="H7106" t="str">
            <v/>
          </cell>
        </row>
        <row r="7107">
          <cell r="H7107" t="str">
            <v/>
          </cell>
        </row>
        <row r="7108">
          <cell r="H7108" t="str">
            <v/>
          </cell>
        </row>
        <row r="7109">
          <cell r="H7109" t="str">
            <v/>
          </cell>
        </row>
        <row r="7110">
          <cell r="H7110" t="str">
            <v/>
          </cell>
        </row>
        <row r="7111">
          <cell r="H7111" t="str">
            <v/>
          </cell>
        </row>
        <row r="7112">
          <cell r="H7112" t="str">
            <v/>
          </cell>
        </row>
        <row r="7113">
          <cell r="H7113" t="str">
            <v/>
          </cell>
        </row>
        <row r="7114">
          <cell r="H7114" t="str">
            <v/>
          </cell>
        </row>
        <row r="7115">
          <cell r="H7115" t="str">
            <v/>
          </cell>
        </row>
        <row r="7116">
          <cell r="H7116" t="str">
            <v/>
          </cell>
        </row>
        <row r="7117">
          <cell r="H7117" t="str">
            <v/>
          </cell>
        </row>
        <row r="7118">
          <cell r="H7118" t="str">
            <v/>
          </cell>
        </row>
        <row r="7119">
          <cell r="H7119" t="str">
            <v/>
          </cell>
        </row>
        <row r="7120">
          <cell r="H7120" t="str">
            <v/>
          </cell>
        </row>
        <row r="7121">
          <cell r="H7121" t="str">
            <v/>
          </cell>
        </row>
        <row r="7122">
          <cell r="H7122" t="str">
            <v/>
          </cell>
        </row>
        <row r="7123">
          <cell r="H7123" t="str">
            <v/>
          </cell>
        </row>
        <row r="7124">
          <cell r="H7124" t="str">
            <v/>
          </cell>
        </row>
        <row r="7125">
          <cell r="H7125" t="str">
            <v/>
          </cell>
        </row>
        <row r="7126">
          <cell r="H7126" t="str">
            <v/>
          </cell>
        </row>
        <row r="7127">
          <cell r="H7127" t="str">
            <v/>
          </cell>
        </row>
        <row r="7128">
          <cell r="H7128" t="str">
            <v/>
          </cell>
        </row>
        <row r="7129">
          <cell r="H7129" t="str">
            <v/>
          </cell>
        </row>
        <row r="7130">
          <cell r="H7130" t="str">
            <v/>
          </cell>
        </row>
        <row r="7131">
          <cell r="H7131" t="str">
            <v/>
          </cell>
        </row>
        <row r="7132">
          <cell r="H7132" t="str">
            <v/>
          </cell>
        </row>
        <row r="7133">
          <cell r="H7133" t="str">
            <v/>
          </cell>
        </row>
        <row r="7134">
          <cell r="H7134" t="str">
            <v/>
          </cell>
        </row>
        <row r="7135">
          <cell r="H7135" t="str">
            <v/>
          </cell>
        </row>
        <row r="7136">
          <cell r="H7136" t="str">
            <v/>
          </cell>
        </row>
        <row r="7137">
          <cell r="H7137" t="str">
            <v/>
          </cell>
        </row>
        <row r="7138">
          <cell r="H7138" t="str">
            <v/>
          </cell>
        </row>
        <row r="7139">
          <cell r="H7139" t="str">
            <v/>
          </cell>
        </row>
        <row r="7140">
          <cell r="H7140" t="str">
            <v/>
          </cell>
        </row>
        <row r="7141">
          <cell r="H7141" t="str">
            <v/>
          </cell>
        </row>
        <row r="7142">
          <cell r="H7142" t="str">
            <v/>
          </cell>
        </row>
        <row r="7143">
          <cell r="H7143" t="str">
            <v/>
          </cell>
        </row>
        <row r="7144">
          <cell r="H7144" t="str">
            <v/>
          </cell>
        </row>
        <row r="7145">
          <cell r="H7145" t="str">
            <v/>
          </cell>
        </row>
        <row r="7146">
          <cell r="H7146" t="str">
            <v/>
          </cell>
        </row>
        <row r="7147">
          <cell r="H7147" t="str">
            <v/>
          </cell>
        </row>
        <row r="7148">
          <cell r="H7148" t="str">
            <v/>
          </cell>
        </row>
        <row r="7149">
          <cell r="H7149" t="str">
            <v/>
          </cell>
        </row>
        <row r="7150">
          <cell r="H7150" t="str">
            <v/>
          </cell>
        </row>
        <row r="7151">
          <cell r="H7151" t="str">
            <v/>
          </cell>
        </row>
        <row r="7152">
          <cell r="H7152" t="str">
            <v/>
          </cell>
        </row>
        <row r="7153">
          <cell r="H7153" t="str">
            <v/>
          </cell>
        </row>
        <row r="7154">
          <cell r="H7154" t="str">
            <v/>
          </cell>
        </row>
        <row r="7155">
          <cell r="H7155" t="str">
            <v/>
          </cell>
        </row>
        <row r="7156">
          <cell r="H7156" t="str">
            <v/>
          </cell>
        </row>
        <row r="7157">
          <cell r="H7157" t="str">
            <v/>
          </cell>
        </row>
        <row r="7158">
          <cell r="H7158" t="str">
            <v/>
          </cell>
        </row>
        <row r="7159">
          <cell r="H7159" t="str">
            <v/>
          </cell>
        </row>
        <row r="7160">
          <cell r="H7160" t="str">
            <v/>
          </cell>
        </row>
        <row r="7161">
          <cell r="H7161" t="str">
            <v/>
          </cell>
        </row>
        <row r="7162">
          <cell r="H7162" t="str">
            <v/>
          </cell>
        </row>
        <row r="7163">
          <cell r="H7163" t="str">
            <v/>
          </cell>
        </row>
        <row r="7164">
          <cell r="H7164" t="str">
            <v/>
          </cell>
        </row>
        <row r="7165">
          <cell r="H7165" t="str">
            <v/>
          </cell>
        </row>
        <row r="7166">
          <cell r="H7166" t="str">
            <v/>
          </cell>
        </row>
        <row r="7167">
          <cell r="H7167" t="str">
            <v/>
          </cell>
        </row>
        <row r="7168">
          <cell r="H7168" t="str">
            <v/>
          </cell>
        </row>
        <row r="7169">
          <cell r="H7169" t="str">
            <v/>
          </cell>
        </row>
        <row r="7170">
          <cell r="H7170" t="str">
            <v/>
          </cell>
        </row>
        <row r="7171">
          <cell r="H7171" t="str">
            <v/>
          </cell>
        </row>
        <row r="7172">
          <cell r="H7172" t="str">
            <v/>
          </cell>
        </row>
        <row r="7173">
          <cell r="H7173" t="str">
            <v/>
          </cell>
        </row>
        <row r="7174">
          <cell r="H7174" t="str">
            <v/>
          </cell>
        </row>
        <row r="7175">
          <cell r="H7175" t="str">
            <v/>
          </cell>
        </row>
        <row r="7176">
          <cell r="H7176" t="str">
            <v/>
          </cell>
        </row>
        <row r="7177">
          <cell r="H7177" t="str">
            <v/>
          </cell>
        </row>
        <row r="7178">
          <cell r="H7178" t="str">
            <v/>
          </cell>
        </row>
        <row r="7179">
          <cell r="H7179" t="str">
            <v/>
          </cell>
        </row>
        <row r="7180">
          <cell r="H7180" t="str">
            <v/>
          </cell>
        </row>
        <row r="7181">
          <cell r="H7181" t="str">
            <v/>
          </cell>
        </row>
        <row r="7182">
          <cell r="H7182" t="str">
            <v/>
          </cell>
        </row>
        <row r="7183">
          <cell r="H7183" t="str">
            <v/>
          </cell>
        </row>
        <row r="7184">
          <cell r="H7184" t="str">
            <v/>
          </cell>
        </row>
        <row r="7185">
          <cell r="H7185" t="str">
            <v/>
          </cell>
        </row>
        <row r="7186">
          <cell r="H7186" t="str">
            <v/>
          </cell>
        </row>
        <row r="7187">
          <cell r="H7187" t="str">
            <v/>
          </cell>
        </row>
        <row r="7188">
          <cell r="H7188" t="str">
            <v/>
          </cell>
        </row>
        <row r="7189">
          <cell r="H7189" t="str">
            <v/>
          </cell>
        </row>
        <row r="7190">
          <cell r="H7190" t="str">
            <v/>
          </cell>
        </row>
        <row r="7191">
          <cell r="H7191" t="str">
            <v/>
          </cell>
        </row>
        <row r="7192">
          <cell r="H7192" t="str">
            <v/>
          </cell>
        </row>
        <row r="7193">
          <cell r="H7193" t="str">
            <v/>
          </cell>
        </row>
        <row r="7194">
          <cell r="H7194" t="str">
            <v/>
          </cell>
        </row>
        <row r="7195">
          <cell r="H7195" t="str">
            <v/>
          </cell>
        </row>
        <row r="7196">
          <cell r="H7196" t="str">
            <v/>
          </cell>
        </row>
        <row r="7197">
          <cell r="H7197" t="str">
            <v/>
          </cell>
        </row>
        <row r="7198">
          <cell r="H7198" t="str">
            <v/>
          </cell>
        </row>
        <row r="7199">
          <cell r="H7199" t="str">
            <v/>
          </cell>
        </row>
        <row r="7200">
          <cell r="H7200" t="str">
            <v/>
          </cell>
        </row>
        <row r="7201">
          <cell r="H7201" t="str">
            <v/>
          </cell>
        </row>
        <row r="7202">
          <cell r="H7202" t="str">
            <v/>
          </cell>
        </row>
        <row r="7203">
          <cell r="H7203" t="str">
            <v/>
          </cell>
        </row>
        <row r="7204">
          <cell r="H7204" t="str">
            <v/>
          </cell>
        </row>
        <row r="7205">
          <cell r="H7205" t="str">
            <v/>
          </cell>
        </row>
        <row r="7206">
          <cell r="H7206" t="str">
            <v/>
          </cell>
        </row>
        <row r="7207">
          <cell r="H7207" t="str">
            <v/>
          </cell>
        </row>
        <row r="7208">
          <cell r="H7208" t="str">
            <v/>
          </cell>
        </row>
        <row r="7209">
          <cell r="H7209" t="str">
            <v/>
          </cell>
        </row>
        <row r="7210">
          <cell r="H7210" t="str">
            <v/>
          </cell>
        </row>
        <row r="7211">
          <cell r="H7211" t="str">
            <v/>
          </cell>
        </row>
        <row r="7212">
          <cell r="H7212" t="str">
            <v/>
          </cell>
        </row>
        <row r="7213">
          <cell r="H7213" t="str">
            <v/>
          </cell>
        </row>
        <row r="7214">
          <cell r="H7214" t="str">
            <v/>
          </cell>
        </row>
        <row r="7215">
          <cell r="H7215" t="str">
            <v/>
          </cell>
        </row>
        <row r="7216">
          <cell r="H7216" t="str">
            <v/>
          </cell>
        </row>
        <row r="7217">
          <cell r="H7217" t="str">
            <v/>
          </cell>
        </row>
        <row r="7218">
          <cell r="H7218" t="str">
            <v/>
          </cell>
        </row>
        <row r="7219">
          <cell r="H7219" t="str">
            <v/>
          </cell>
        </row>
        <row r="7220">
          <cell r="H7220" t="str">
            <v/>
          </cell>
        </row>
        <row r="7221">
          <cell r="H7221" t="str">
            <v/>
          </cell>
        </row>
        <row r="7222">
          <cell r="H7222" t="str">
            <v/>
          </cell>
        </row>
        <row r="7223">
          <cell r="H7223" t="str">
            <v/>
          </cell>
        </row>
        <row r="7224">
          <cell r="H7224" t="str">
            <v/>
          </cell>
        </row>
        <row r="7225">
          <cell r="H7225" t="str">
            <v/>
          </cell>
        </row>
        <row r="7226">
          <cell r="H7226" t="str">
            <v/>
          </cell>
        </row>
        <row r="7227">
          <cell r="H7227" t="str">
            <v/>
          </cell>
        </row>
        <row r="7228">
          <cell r="H7228" t="str">
            <v/>
          </cell>
        </row>
        <row r="7229">
          <cell r="H7229" t="str">
            <v/>
          </cell>
        </row>
        <row r="7230">
          <cell r="H7230" t="str">
            <v/>
          </cell>
        </row>
        <row r="7231">
          <cell r="H7231" t="str">
            <v/>
          </cell>
        </row>
        <row r="7232">
          <cell r="H7232" t="str">
            <v/>
          </cell>
        </row>
        <row r="7233">
          <cell r="H7233" t="str">
            <v/>
          </cell>
        </row>
        <row r="7234">
          <cell r="H7234" t="str">
            <v/>
          </cell>
        </row>
        <row r="7235">
          <cell r="H7235" t="str">
            <v/>
          </cell>
        </row>
        <row r="7236">
          <cell r="H7236" t="str">
            <v/>
          </cell>
        </row>
        <row r="7237">
          <cell r="H7237" t="str">
            <v/>
          </cell>
        </row>
        <row r="7238">
          <cell r="H7238" t="str">
            <v/>
          </cell>
        </row>
        <row r="7239">
          <cell r="H7239" t="str">
            <v/>
          </cell>
        </row>
        <row r="7240">
          <cell r="H7240" t="str">
            <v/>
          </cell>
        </row>
        <row r="7241">
          <cell r="H7241" t="str">
            <v/>
          </cell>
        </row>
        <row r="7242">
          <cell r="H7242" t="str">
            <v/>
          </cell>
        </row>
        <row r="7243">
          <cell r="H7243" t="str">
            <v/>
          </cell>
        </row>
        <row r="7244">
          <cell r="H7244" t="str">
            <v/>
          </cell>
        </row>
        <row r="7245">
          <cell r="H7245" t="str">
            <v/>
          </cell>
        </row>
        <row r="7246">
          <cell r="H7246" t="str">
            <v/>
          </cell>
        </row>
        <row r="7247">
          <cell r="H7247" t="str">
            <v/>
          </cell>
        </row>
        <row r="7248">
          <cell r="H7248" t="str">
            <v/>
          </cell>
        </row>
        <row r="7249">
          <cell r="H7249" t="str">
            <v/>
          </cell>
        </row>
        <row r="7250">
          <cell r="H7250" t="str">
            <v/>
          </cell>
        </row>
        <row r="7251">
          <cell r="H7251" t="str">
            <v/>
          </cell>
        </row>
        <row r="7252">
          <cell r="H7252" t="str">
            <v/>
          </cell>
        </row>
        <row r="7253">
          <cell r="H7253" t="str">
            <v/>
          </cell>
        </row>
        <row r="7254">
          <cell r="H7254" t="str">
            <v/>
          </cell>
        </row>
        <row r="7255">
          <cell r="H7255" t="str">
            <v/>
          </cell>
        </row>
        <row r="7256">
          <cell r="H7256" t="str">
            <v/>
          </cell>
        </row>
        <row r="7257">
          <cell r="H7257" t="str">
            <v/>
          </cell>
        </row>
        <row r="7258">
          <cell r="H7258" t="str">
            <v/>
          </cell>
        </row>
        <row r="7259">
          <cell r="H7259" t="str">
            <v/>
          </cell>
        </row>
        <row r="7260">
          <cell r="H7260" t="str">
            <v/>
          </cell>
        </row>
        <row r="7261">
          <cell r="H7261" t="str">
            <v/>
          </cell>
        </row>
        <row r="7262">
          <cell r="H7262" t="str">
            <v/>
          </cell>
        </row>
        <row r="7263">
          <cell r="H7263" t="str">
            <v/>
          </cell>
        </row>
        <row r="7264">
          <cell r="H7264" t="str">
            <v/>
          </cell>
        </row>
        <row r="7265">
          <cell r="H7265" t="str">
            <v/>
          </cell>
        </row>
        <row r="7266">
          <cell r="H7266" t="str">
            <v/>
          </cell>
        </row>
        <row r="7267">
          <cell r="H7267" t="str">
            <v/>
          </cell>
        </row>
        <row r="7268">
          <cell r="H7268" t="str">
            <v/>
          </cell>
        </row>
        <row r="7269">
          <cell r="H7269" t="str">
            <v/>
          </cell>
        </row>
        <row r="7270">
          <cell r="H7270" t="str">
            <v/>
          </cell>
        </row>
        <row r="7271">
          <cell r="H7271" t="str">
            <v/>
          </cell>
        </row>
        <row r="7272">
          <cell r="H7272" t="str">
            <v/>
          </cell>
        </row>
        <row r="7273">
          <cell r="H7273" t="str">
            <v/>
          </cell>
        </row>
        <row r="7274">
          <cell r="H7274" t="str">
            <v/>
          </cell>
        </row>
        <row r="7275">
          <cell r="H7275" t="str">
            <v/>
          </cell>
        </row>
        <row r="7276">
          <cell r="H7276" t="str">
            <v/>
          </cell>
        </row>
        <row r="7277">
          <cell r="H7277" t="str">
            <v/>
          </cell>
        </row>
        <row r="7278">
          <cell r="H7278" t="str">
            <v/>
          </cell>
        </row>
        <row r="7279">
          <cell r="H7279" t="str">
            <v/>
          </cell>
        </row>
        <row r="7280">
          <cell r="H7280" t="str">
            <v/>
          </cell>
        </row>
        <row r="7281">
          <cell r="H7281" t="str">
            <v/>
          </cell>
        </row>
        <row r="7282">
          <cell r="H7282" t="str">
            <v/>
          </cell>
        </row>
        <row r="7283">
          <cell r="H7283" t="str">
            <v/>
          </cell>
        </row>
        <row r="7284">
          <cell r="H7284" t="str">
            <v/>
          </cell>
        </row>
        <row r="7285">
          <cell r="H7285" t="str">
            <v/>
          </cell>
        </row>
        <row r="7286">
          <cell r="H7286" t="str">
            <v/>
          </cell>
        </row>
        <row r="7287">
          <cell r="H7287" t="str">
            <v/>
          </cell>
        </row>
        <row r="7288">
          <cell r="H7288" t="str">
            <v/>
          </cell>
        </row>
        <row r="7289">
          <cell r="H7289" t="str">
            <v/>
          </cell>
        </row>
        <row r="7290">
          <cell r="H7290" t="str">
            <v/>
          </cell>
        </row>
        <row r="7291">
          <cell r="H7291" t="str">
            <v/>
          </cell>
        </row>
        <row r="7292">
          <cell r="H7292" t="str">
            <v/>
          </cell>
        </row>
        <row r="7293">
          <cell r="H7293" t="str">
            <v/>
          </cell>
        </row>
        <row r="7294">
          <cell r="H7294" t="str">
            <v/>
          </cell>
        </row>
        <row r="7295">
          <cell r="H7295" t="str">
            <v/>
          </cell>
        </row>
        <row r="7296">
          <cell r="H7296" t="str">
            <v/>
          </cell>
        </row>
        <row r="7297">
          <cell r="H7297" t="str">
            <v/>
          </cell>
        </row>
        <row r="7298">
          <cell r="H7298" t="str">
            <v/>
          </cell>
        </row>
        <row r="7299">
          <cell r="H7299" t="str">
            <v/>
          </cell>
        </row>
        <row r="7300">
          <cell r="H7300" t="str">
            <v/>
          </cell>
        </row>
        <row r="7301">
          <cell r="H7301" t="str">
            <v/>
          </cell>
        </row>
        <row r="7302">
          <cell r="H7302" t="str">
            <v/>
          </cell>
        </row>
        <row r="7303">
          <cell r="H7303" t="str">
            <v/>
          </cell>
        </row>
        <row r="7304">
          <cell r="H7304" t="str">
            <v/>
          </cell>
        </row>
        <row r="7305">
          <cell r="H7305" t="str">
            <v/>
          </cell>
        </row>
        <row r="7306">
          <cell r="H7306" t="str">
            <v/>
          </cell>
        </row>
        <row r="7307">
          <cell r="H7307" t="str">
            <v/>
          </cell>
        </row>
        <row r="7308">
          <cell r="H7308" t="str">
            <v/>
          </cell>
        </row>
        <row r="7309">
          <cell r="H7309" t="str">
            <v/>
          </cell>
        </row>
        <row r="7310">
          <cell r="H7310" t="str">
            <v/>
          </cell>
        </row>
        <row r="7311">
          <cell r="H7311" t="str">
            <v/>
          </cell>
        </row>
        <row r="7312">
          <cell r="H7312" t="str">
            <v/>
          </cell>
        </row>
        <row r="7313">
          <cell r="H7313" t="str">
            <v/>
          </cell>
        </row>
        <row r="7314">
          <cell r="H7314" t="str">
            <v/>
          </cell>
        </row>
        <row r="7315">
          <cell r="H7315" t="str">
            <v/>
          </cell>
        </row>
        <row r="7316">
          <cell r="H7316" t="str">
            <v/>
          </cell>
        </row>
        <row r="7317">
          <cell r="H7317" t="str">
            <v/>
          </cell>
        </row>
        <row r="7318">
          <cell r="H7318" t="str">
            <v/>
          </cell>
        </row>
        <row r="7319">
          <cell r="H7319" t="str">
            <v/>
          </cell>
        </row>
        <row r="7320">
          <cell r="H7320" t="str">
            <v/>
          </cell>
        </row>
        <row r="7321">
          <cell r="H7321" t="str">
            <v/>
          </cell>
        </row>
        <row r="7322">
          <cell r="H7322" t="str">
            <v/>
          </cell>
        </row>
        <row r="7323">
          <cell r="H7323" t="str">
            <v/>
          </cell>
        </row>
        <row r="7324">
          <cell r="H7324" t="str">
            <v/>
          </cell>
        </row>
        <row r="7325">
          <cell r="H7325" t="str">
            <v/>
          </cell>
        </row>
        <row r="7326">
          <cell r="H7326" t="str">
            <v/>
          </cell>
        </row>
        <row r="7327">
          <cell r="H7327" t="str">
            <v/>
          </cell>
        </row>
        <row r="7328">
          <cell r="H7328" t="str">
            <v/>
          </cell>
        </row>
        <row r="7329">
          <cell r="H7329" t="str">
            <v/>
          </cell>
        </row>
        <row r="7330">
          <cell r="H7330" t="str">
            <v/>
          </cell>
        </row>
        <row r="7331">
          <cell r="H7331" t="str">
            <v/>
          </cell>
        </row>
        <row r="7332">
          <cell r="H7332" t="str">
            <v/>
          </cell>
        </row>
        <row r="7333">
          <cell r="H7333" t="str">
            <v/>
          </cell>
        </row>
        <row r="7334">
          <cell r="H7334" t="str">
            <v/>
          </cell>
        </row>
        <row r="7335">
          <cell r="H7335" t="str">
            <v/>
          </cell>
        </row>
        <row r="7336">
          <cell r="H7336" t="str">
            <v/>
          </cell>
        </row>
        <row r="7337">
          <cell r="H7337" t="str">
            <v/>
          </cell>
        </row>
        <row r="7338">
          <cell r="H7338" t="str">
            <v/>
          </cell>
        </row>
        <row r="7339">
          <cell r="H7339" t="str">
            <v/>
          </cell>
        </row>
        <row r="7340">
          <cell r="H7340" t="str">
            <v/>
          </cell>
        </row>
        <row r="7341">
          <cell r="H7341" t="str">
            <v/>
          </cell>
        </row>
        <row r="7342">
          <cell r="H7342" t="str">
            <v/>
          </cell>
        </row>
        <row r="7343">
          <cell r="H7343" t="str">
            <v/>
          </cell>
        </row>
        <row r="7344">
          <cell r="H7344" t="str">
            <v/>
          </cell>
        </row>
        <row r="7345">
          <cell r="H7345" t="str">
            <v/>
          </cell>
        </row>
        <row r="7346">
          <cell r="H7346" t="str">
            <v/>
          </cell>
        </row>
        <row r="7347">
          <cell r="H7347" t="str">
            <v/>
          </cell>
        </row>
        <row r="7348">
          <cell r="H7348" t="str">
            <v/>
          </cell>
        </row>
        <row r="7349">
          <cell r="H7349" t="str">
            <v/>
          </cell>
        </row>
        <row r="7350">
          <cell r="H7350" t="str">
            <v/>
          </cell>
        </row>
        <row r="7351">
          <cell r="H7351" t="str">
            <v/>
          </cell>
        </row>
        <row r="7352">
          <cell r="H7352" t="str">
            <v/>
          </cell>
        </row>
        <row r="7353">
          <cell r="H7353" t="str">
            <v/>
          </cell>
        </row>
        <row r="7354">
          <cell r="H7354" t="str">
            <v/>
          </cell>
        </row>
        <row r="7355">
          <cell r="H7355" t="str">
            <v/>
          </cell>
        </row>
        <row r="7356">
          <cell r="H7356" t="str">
            <v/>
          </cell>
        </row>
        <row r="7357">
          <cell r="H7357" t="str">
            <v/>
          </cell>
        </row>
        <row r="7358">
          <cell r="H7358" t="str">
            <v/>
          </cell>
        </row>
        <row r="7359">
          <cell r="H7359" t="str">
            <v/>
          </cell>
        </row>
        <row r="7360">
          <cell r="H7360" t="str">
            <v/>
          </cell>
        </row>
        <row r="7361">
          <cell r="H7361" t="str">
            <v/>
          </cell>
        </row>
        <row r="7362">
          <cell r="H7362" t="str">
            <v/>
          </cell>
        </row>
        <row r="7363">
          <cell r="H7363" t="str">
            <v/>
          </cell>
        </row>
        <row r="7364">
          <cell r="H7364" t="str">
            <v/>
          </cell>
        </row>
        <row r="7365">
          <cell r="H7365" t="str">
            <v/>
          </cell>
        </row>
        <row r="7366">
          <cell r="H7366" t="str">
            <v/>
          </cell>
        </row>
        <row r="7367">
          <cell r="H7367" t="str">
            <v/>
          </cell>
        </row>
        <row r="7368">
          <cell r="H7368" t="str">
            <v/>
          </cell>
        </row>
        <row r="7369">
          <cell r="H7369" t="str">
            <v/>
          </cell>
        </row>
        <row r="7370">
          <cell r="H7370" t="str">
            <v/>
          </cell>
        </row>
        <row r="7371">
          <cell r="H7371" t="str">
            <v/>
          </cell>
        </row>
        <row r="7372">
          <cell r="H7372" t="str">
            <v/>
          </cell>
        </row>
        <row r="7373">
          <cell r="H7373" t="str">
            <v/>
          </cell>
        </row>
        <row r="7374">
          <cell r="H7374" t="str">
            <v/>
          </cell>
        </row>
        <row r="7375">
          <cell r="H7375" t="str">
            <v/>
          </cell>
        </row>
        <row r="7376">
          <cell r="H7376" t="str">
            <v/>
          </cell>
        </row>
        <row r="7377">
          <cell r="H7377" t="str">
            <v/>
          </cell>
        </row>
        <row r="7378">
          <cell r="H7378" t="str">
            <v/>
          </cell>
        </row>
        <row r="7379">
          <cell r="H7379" t="str">
            <v/>
          </cell>
        </row>
        <row r="7380">
          <cell r="H7380" t="str">
            <v/>
          </cell>
        </row>
        <row r="7381">
          <cell r="H7381" t="str">
            <v/>
          </cell>
        </row>
        <row r="7382">
          <cell r="H7382" t="str">
            <v/>
          </cell>
        </row>
        <row r="7383">
          <cell r="H7383" t="str">
            <v/>
          </cell>
        </row>
        <row r="7384">
          <cell r="H7384" t="str">
            <v/>
          </cell>
        </row>
        <row r="7385">
          <cell r="H7385" t="str">
            <v/>
          </cell>
        </row>
        <row r="7386">
          <cell r="H7386" t="str">
            <v/>
          </cell>
        </row>
        <row r="7387">
          <cell r="H7387" t="str">
            <v/>
          </cell>
        </row>
        <row r="7388">
          <cell r="H7388" t="str">
            <v/>
          </cell>
        </row>
        <row r="7389">
          <cell r="H7389" t="str">
            <v/>
          </cell>
        </row>
        <row r="7390">
          <cell r="H7390" t="str">
            <v/>
          </cell>
        </row>
        <row r="7391">
          <cell r="H7391" t="str">
            <v/>
          </cell>
        </row>
        <row r="7392">
          <cell r="H7392" t="str">
            <v/>
          </cell>
        </row>
        <row r="7393">
          <cell r="H7393" t="str">
            <v/>
          </cell>
        </row>
        <row r="7394">
          <cell r="H7394" t="str">
            <v/>
          </cell>
        </row>
        <row r="7395">
          <cell r="H7395" t="str">
            <v/>
          </cell>
        </row>
        <row r="7396">
          <cell r="H7396" t="str">
            <v/>
          </cell>
        </row>
        <row r="7397">
          <cell r="H7397" t="str">
            <v/>
          </cell>
        </row>
        <row r="7398">
          <cell r="H7398" t="str">
            <v/>
          </cell>
        </row>
        <row r="7399">
          <cell r="H7399" t="str">
            <v/>
          </cell>
        </row>
        <row r="7400">
          <cell r="H7400" t="str">
            <v/>
          </cell>
        </row>
        <row r="7401">
          <cell r="H7401" t="str">
            <v/>
          </cell>
        </row>
        <row r="7402">
          <cell r="H7402" t="str">
            <v/>
          </cell>
        </row>
        <row r="7403">
          <cell r="H7403" t="str">
            <v/>
          </cell>
        </row>
        <row r="7404">
          <cell r="H7404" t="str">
            <v/>
          </cell>
        </row>
        <row r="7405">
          <cell r="H7405" t="str">
            <v/>
          </cell>
        </row>
        <row r="7406">
          <cell r="H7406" t="str">
            <v/>
          </cell>
        </row>
        <row r="7407">
          <cell r="H7407" t="str">
            <v/>
          </cell>
        </row>
        <row r="7408">
          <cell r="H7408" t="str">
            <v/>
          </cell>
        </row>
        <row r="7409">
          <cell r="H7409" t="str">
            <v/>
          </cell>
        </row>
        <row r="7410">
          <cell r="H7410" t="str">
            <v/>
          </cell>
        </row>
        <row r="7411">
          <cell r="H7411" t="str">
            <v/>
          </cell>
        </row>
        <row r="7412">
          <cell r="H7412" t="str">
            <v/>
          </cell>
        </row>
        <row r="7413">
          <cell r="H7413" t="str">
            <v/>
          </cell>
        </row>
        <row r="7414">
          <cell r="H7414" t="str">
            <v/>
          </cell>
        </row>
        <row r="7415">
          <cell r="H7415" t="str">
            <v/>
          </cell>
        </row>
        <row r="7416">
          <cell r="H7416" t="str">
            <v/>
          </cell>
        </row>
        <row r="7417">
          <cell r="H7417" t="str">
            <v/>
          </cell>
        </row>
        <row r="7418">
          <cell r="H7418" t="str">
            <v/>
          </cell>
        </row>
        <row r="7419">
          <cell r="H7419" t="str">
            <v/>
          </cell>
        </row>
        <row r="7420">
          <cell r="H7420" t="str">
            <v/>
          </cell>
        </row>
        <row r="7421">
          <cell r="H7421" t="str">
            <v/>
          </cell>
        </row>
        <row r="7422">
          <cell r="H7422" t="str">
            <v/>
          </cell>
        </row>
        <row r="7423">
          <cell r="H7423" t="str">
            <v/>
          </cell>
        </row>
        <row r="7424">
          <cell r="H7424" t="str">
            <v/>
          </cell>
        </row>
        <row r="7425">
          <cell r="H7425" t="str">
            <v/>
          </cell>
        </row>
        <row r="7426">
          <cell r="H7426" t="str">
            <v/>
          </cell>
        </row>
        <row r="7427">
          <cell r="H7427" t="str">
            <v/>
          </cell>
        </row>
        <row r="7428">
          <cell r="H7428" t="str">
            <v/>
          </cell>
        </row>
        <row r="7429">
          <cell r="H7429" t="str">
            <v/>
          </cell>
        </row>
        <row r="7430">
          <cell r="H7430" t="str">
            <v/>
          </cell>
        </row>
        <row r="7431">
          <cell r="H7431" t="str">
            <v/>
          </cell>
        </row>
        <row r="7432">
          <cell r="H7432" t="str">
            <v/>
          </cell>
        </row>
        <row r="7433">
          <cell r="H7433" t="str">
            <v/>
          </cell>
        </row>
        <row r="7434">
          <cell r="H7434" t="str">
            <v/>
          </cell>
        </row>
        <row r="7435">
          <cell r="H7435" t="str">
            <v/>
          </cell>
        </row>
        <row r="7436">
          <cell r="H7436" t="str">
            <v/>
          </cell>
        </row>
        <row r="7437">
          <cell r="H7437" t="str">
            <v/>
          </cell>
        </row>
        <row r="7438">
          <cell r="H7438" t="str">
            <v/>
          </cell>
        </row>
        <row r="7439">
          <cell r="H7439" t="str">
            <v/>
          </cell>
        </row>
        <row r="7440">
          <cell r="H7440" t="str">
            <v/>
          </cell>
        </row>
        <row r="7441">
          <cell r="H7441" t="str">
            <v/>
          </cell>
        </row>
        <row r="7442">
          <cell r="H7442" t="str">
            <v/>
          </cell>
        </row>
        <row r="7443">
          <cell r="H7443" t="str">
            <v/>
          </cell>
        </row>
        <row r="7444">
          <cell r="H7444" t="str">
            <v/>
          </cell>
        </row>
        <row r="7445">
          <cell r="H7445" t="str">
            <v/>
          </cell>
        </row>
        <row r="7446">
          <cell r="H7446" t="str">
            <v/>
          </cell>
        </row>
        <row r="7447">
          <cell r="H7447" t="str">
            <v/>
          </cell>
        </row>
        <row r="7448">
          <cell r="H7448" t="str">
            <v/>
          </cell>
        </row>
        <row r="7449">
          <cell r="H7449" t="str">
            <v/>
          </cell>
        </row>
        <row r="7450">
          <cell r="H7450" t="str">
            <v/>
          </cell>
        </row>
        <row r="7451">
          <cell r="H7451" t="str">
            <v/>
          </cell>
        </row>
        <row r="7452">
          <cell r="H7452" t="str">
            <v/>
          </cell>
        </row>
        <row r="7453">
          <cell r="H7453" t="str">
            <v/>
          </cell>
        </row>
        <row r="7454">
          <cell r="H7454" t="str">
            <v/>
          </cell>
        </row>
        <row r="7455">
          <cell r="H7455" t="str">
            <v/>
          </cell>
        </row>
        <row r="7456">
          <cell r="H7456" t="str">
            <v/>
          </cell>
        </row>
        <row r="7457">
          <cell r="H7457" t="str">
            <v/>
          </cell>
        </row>
        <row r="7458">
          <cell r="H7458" t="str">
            <v/>
          </cell>
        </row>
        <row r="7459">
          <cell r="H7459" t="str">
            <v/>
          </cell>
        </row>
        <row r="7460">
          <cell r="H7460" t="str">
            <v/>
          </cell>
        </row>
        <row r="7461">
          <cell r="H7461" t="str">
            <v/>
          </cell>
        </row>
        <row r="7462">
          <cell r="H7462" t="str">
            <v/>
          </cell>
        </row>
        <row r="7463">
          <cell r="H7463" t="str">
            <v/>
          </cell>
        </row>
        <row r="7464">
          <cell r="H7464" t="str">
            <v/>
          </cell>
        </row>
        <row r="7465">
          <cell r="H7465" t="str">
            <v/>
          </cell>
        </row>
        <row r="7466">
          <cell r="H7466" t="str">
            <v/>
          </cell>
        </row>
        <row r="7467">
          <cell r="H7467" t="str">
            <v/>
          </cell>
        </row>
        <row r="7468">
          <cell r="H7468" t="str">
            <v/>
          </cell>
        </row>
        <row r="7469">
          <cell r="H7469" t="str">
            <v/>
          </cell>
        </row>
        <row r="7470">
          <cell r="H7470" t="str">
            <v/>
          </cell>
        </row>
        <row r="7471">
          <cell r="H7471" t="str">
            <v/>
          </cell>
        </row>
        <row r="7472">
          <cell r="H7472" t="str">
            <v/>
          </cell>
        </row>
        <row r="7473">
          <cell r="H7473" t="str">
            <v/>
          </cell>
        </row>
        <row r="7474">
          <cell r="H7474" t="str">
            <v/>
          </cell>
        </row>
        <row r="7475">
          <cell r="H7475" t="str">
            <v/>
          </cell>
        </row>
        <row r="7476">
          <cell r="H7476" t="str">
            <v/>
          </cell>
        </row>
        <row r="7477">
          <cell r="H7477" t="str">
            <v/>
          </cell>
        </row>
        <row r="7478">
          <cell r="H7478" t="str">
            <v/>
          </cell>
        </row>
        <row r="7479">
          <cell r="H7479" t="str">
            <v/>
          </cell>
        </row>
        <row r="7480">
          <cell r="H7480" t="str">
            <v/>
          </cell>
        </row>
        <row r="7481">
          <cell r="H7481" t="str">
            <v/>
          </cell>
        </row>
        <row r="7482">
          <cell r="H7482" t="str">
            <v/>
          </cell>
        </row>
        <row r="7483">
          <cell r="H7483" t="str">
            <v/>
          </cell>
        </row>
        <row r="7484">
          <cell r="H7484" t="str">
            <v/>
          </cell>
        </row>
        <row r="7485">
          <cell r="H7485" t="str">
            <v/>
          </cell>
        </row>
        <row r="7486">
          <cell r="H7486" t="str">
            <v/>
          </cell>
        </row>
        <row r="7487">
          <cell r="H7487" t="str">
            <v/>
          </cell>
        </row>
        <row r="7488">
          <cell r="H7488" t="str">
            <v/>
          </cell>
        </row>
        <row r="7489">
          <cell r="H7489" t="str">
            <v/>
          </cell>
        </row>
        <row r="7490">
          <cell r="H7490" t="str">
            <v/>
          </cell>
        </row>
        <row r="7491">
          <cell r="H7491" t="str">
            <v/>
          </cell>
        </row>
        <row r="7492">
          <cell r="H7492" t="str">
            <v/>
          </cell>
        </row>
        <row r="7493">
          <cell r="H7493" t="str">
            <v/>
          </cell>
        </row>
        <row r="7494">
          <cell r="H7494" t="str">
            <v/>
          </cell>
        </row>
        <row r="7495">
          <cell r="H7495" t="str">
            <v/>
          </cell>
        </row>
        <row r="7496">
          <cell r="H7496" t="str">
            <v/>
          </cell>
        </row>
        <row r="7497">
          <cell r="H7497" t="str">
            <v/>
          </cell>
        </row>
        <row r="7498">
          <cell r="H7498" t="str">
            <v/>
          </cell>
        </row>
        <row r="7499">
          <cell r="H7499" t="str">
            <v/>
          </cell>
        </row>
        <row r="7500">
          <cell r="H7500" t="str">
            <v/>
          </cell>
        </row>
        <row r="7501">
          <cell r="H7501" t="str">
            <v/>
          </cell>
        </row>
        <row r="7502">
          <cell r="H7502" t="str">
            <v/>
          </cell>
        </row>
        <row r="7503">
          <cell r="H7503" t="str">
            <v/>
          </cell>
        </row>
        <row r="7504">
          <cell r="H7504" t="str">
            <v/>
          </cell>
        </row>
        <row r="7505">
          <cell r="H7505" t="str">
            <v/>
          </cell>
        </row>
        <row r="7506">
          <cell r="H7506" t="str">
            <v/>
          </cell>
        </row>
        <row r="7507">
          <cell r="H7507" t="str">
            <v/>
          </cell>
        </row>
        <row r="7508">
          <cell r="H7508" t="str">
            <v/>
          </cell>
        </row>
        <row r="7509">
          <cell r="H7509" t="str">
            <v/>
          </cell>
        </row>
        <row r="7510">
          <cell r="H7510" t="str">
            <v/>
          </cell>
        </row>
        <row r="7511">
          <cell r="H7511" t="str">
            <v/>
          </cell>
        </row>
        <row r="7512">
          <cell r="H7512" t="str">
            <v/>
          </cell>
        </row>
        <row r="7513">
          <cell r="H7513" t="str">
            <v/>
          </cell>
        </row>
        <row r="7514">
          <cell r="H7514" t="str">
            <v/>
          </cell>
        </row>
        <row r="7515">
          <cell r="H7515" t="str">
            <v/>
          </cell>
        </row>
        <row r="7516">
          <cell r="H7516" t="str">
            <v/>
          </cell>
        </row>
        <row r="7517">
          <cell r="H7517" t="str">
            <v/>
          </cell>
        </row>
        <row r="7518">
          <cell r="H7518" t="str">
            <v/>
          </cell>
        </row>
        <row r="7519">
          <cell r="H7519" t="str">
            <v/>
          </cell>
        </row>
        <row r="7520">
          <cell r="H7520" t="str">
            <v/>
          </cell>
        </row>
        <row r="7521">
          <cell r="H7521" t="str">
            <v/>
          </cell>
        </row>
        <row r="7522">
          <cell r="H7522" t="str">
            <v/>
          </cell>
        </row>
        <row r="7523">
          <cell r="H7523" t="str">
            <v/>
          </cell>
        </row>
        <row r="7524">
          <cell r="H7524" t="str">
            <v/>
          </cell>
        </row>
        <row r="7525">
          <cell r="H7525" t="str">
            <v/>
          </cell>
        </row>
        <row r="7526">
          <cell r="H7526" t="str">
            <v/>
          </cell>
        </row>
        <row r="7527">
          <cell r="H7527" t="str">
            <v/>
          </cell>
        </row>
        <row r="7528">
          <cell r="H7528" t="str">
            <v/>
          </cell>
        </row>
        <row r="7529">
          <cell r="H7529" t="str">
            <v/>
          </cell>
        </row>
        <row r="7530">
          <cell r="H7530" t="str">
            <v/>
          </cell>
        </row>
        <row r="7531">
          <cell r="H7531" t="str">
            <v/>
          </cell>
        </row>
        <row r="7532">
          <cell r="H7532" t="str">
            <v/>
          </cell>
        </row>
        <row r="7533">
          <cell r="H7533" t="str">
            <v/>
          </cell>
        </row>
        <row r="7534">
          <cell r="H7534" t="str">
            <v/>
          </cell>
        </row>
        <row r="7535">
          <cell r="H7535" t="str">
            <v/>
          </cell>
        </row>
        <row r="7536">
          <cell r="H7536" t="str">
            <v/>
          </cell>
        </row>
        <row r="7537">
          <cell r="H7537" t="str">
            <v/>
          </cell>
        </row>
        <row r="7538">
          <cell r="H7538" t="str">
            <v/>
          </cell>
        </row>
        <row r="7539">
          <cell r="H7539" t="str">
            <v/>
          </cell>
        </row>
        <row r="7540">
          <cell r="H7540" t="str">
            <v/>
          </cell>
        </row>
        <row r="7541">
          <cell r="H7541" t="str">
            <v/>
          </cell>
        </row>
        <row r="7542">
          <cell r="H7542" t="str">
            <v/>
          </cell>
        </row>
        <row r="7543">
          <cell r="H7543" t="str">
            <v/>
          </cell>
        </row>
        <row r="7544">
          <cell r="H7544" t="str">
            <v/>
          </cell>
        </row>
        <row r="7545">
          <cell r="H7545" t="str">
            <v/>
          </cell>
        </row>
        <row r="7546">
          <cell r="H7546" t="str">
            <v/>
          </cell>
        </row>
        <row r="7547">
          <cell r="H7547" t="str">
            <v/>
          </cell>
        </row>
        <row r="7548">
          <cell r="H7548" t="str">
            <v/>
          </cell>
        </row>
        <row r="7549">
          <cell r="H7549" t="str">
            <v/>
          </cell>
        </row>
        <row r="7550">
          <cell r="H7550" t="str">
            <v/>
          </cell>
        </row>
        <row r="7551">
          <cell r="H7551" t="str">
            <v/>
          </cell>
        </row>
        <row r="7552">
          <cell r="H7552" t="str">
            <v/>
          </cell>
        </row>
        <row r="7553">
          <cell r="H7553" t="str">
            <v/>
          </cell>
        </row>
        <row r="7554">
          <cell r="H7554" t="str">
            <v/>
          </cell>
        </row>
        <row r="7555">
          <cell r="H7555" t="str">
            <v/>
          </cell>
        </row>
        <row r="7556">
          <cell r="H7556" t="str">
            <v/>
          </cell>
        </row>
        <row r="7557">
          <cell r="H7557" t="str">
            <v/>
          </cell>
        </row>
        <row r="7558">
          <cell r="H7558" t="str">
            <v/>
          </cell>
        </row>
        <row r="7559">
          <cell r="H7559" t="str">
            <v/>
          </cell>
        </row>
        <row r="7560">
          <cell r="H7560" t="str">
            <v/>
          </cell>
        </row>
        <row r="7561">
          <cell r="H7561" t="str">
            <v/>
          </cell>
        </row>
        <row r="7562">
          <cell r="H7562" t="str">
            <v/>
          </cell>
        </row>
        <row r="7563">
          <cell r="H7563" t="str">
            <v/>
          </cell>
        </row>
        <row r="7564">
          <cell r="H7564" t="str">
            <v/>
          </cell>
        </row>
        <row r="7565">
          <cell r="H7565" t="str">
            <v/>
          </cell>
        </row>
        <row r="7566">
          <cell r="H7566" t="str">
            <v/>
          </cell>
        </row>
        <row r="7567">
          <cell r="H7567" t="str">
            <v/>
          </cell>
        </row>
        <row r="7568">
          <cell r="H7568" t="str">
            <v/>
          </cell>
        </row>
        <row r="7569">
          <cell r="H7569" t="str">
            <v/>
          </cell>
        </row>
        <row r="7570">
          <cell r="H7570" t="str">
            <v/>
          </cell>
        </row>
        <row r="7571">
          <cell r="H7571" t="str">
            <v/>
          </cell>
        </row>
        <row r="7572">
          <cell r="H7572" t="str">
            <v/>
          </cell>
        </row>
        <row r="7573">
          <cell r="H7573" t="str">
            <v/>
          </cell>
        </row>
        <row r="7574">
          <cell r="H7574" t="str">
            <v/>
          </cell>
        </row>
        <row r="7575">
          <cell r="H7575" t="str">
            <v/>
          </cell>
        </row>
        <row r="7576">
          <cell r="H7576" t="str">
            <v/>
          </cell>
        </row>
        <row r="7577">
          <cell r="H7577" t="str">
            <v/>
          </cell>
        </row>
        <row r="7578">
          <cell r="H7578" t="str">
            <v/>
          </cell>
        </row>
        <row r="7579">
          <cell r="H7579" t="str">
            <v/>
          </cell>
        </row>
        <row r="7580">
          <cell r="H7580" t="str">
            <v/>
          </cell>
        </row>
        <row r="7581">
          <cell r="H7581" t="str">
            <v/>
          </cell>
        </row>
        <row r="7582">
          <cell r="H7582" t="str">
            <v/>
          </cell>
        </row>
        <row r="7583">
          <cell r="H7583" t="str">
            <v/>
          </cell>
        </row>
        <row r="7584">
          <cell r="H7584" t="str">
            <v/>
          </cell>
        </row>
        <row r="7585">
          <cell r="H7585" t="str">
            <v/>
          </cell>
        </row>
        <row r="7586">
          <cell r="H7586" t="str">
            <v/>
          </cell>
        </row>
        <row r="7587">
          <cell r="H7587" t="str">
            <v/>
          </cell>
        </row>
        <row r="7588">
          <cell r="H7588" t="str">
            <v/>
          </cell>
        </row>
        <row r="7589">
          <cell r="H7589" t="str">
            <v/>
          </cell>
        </row>
        <row r="7590">
          <cell r="H7590" t="str">
            <v/>
          </cell>
        </row>
        <row r="7591">
          <cell r="H7591" t="str">
            <v/>
          </cell>
        </row>
        <row r="7592">
          <cell r="H7592" t="str">
            <v/>
          </cell>
        </row>
        <row r="7593">
          <cell r="H7593" t="str">
            <v/>
          </cell>
        </row>
        <row r="7594">
          <cell r="H7594" t="str">
            <v/>
          </cell>
        </row>
        <row r="7595">
          <cell r="H7595" t="str">
            <v/>
          </cell>
        </row>
        <row r="7596">
          <cell r="H7596" t="str">
            <v/>
          </cell>
        </row>
        <row r="7597">
          <cell r="H7597" t="str">
            <v/>
          </cell>
        </row>
        <row r="7598">
          <cell r="H7598" t="str">
            <v/>
          </cell>
        </row>
        <row r="7599">
          <cell r="H7599" t="str">
            <v/>
          </cell>
        </row>
        <row r="7600">
          <cell r="H7600" t="str">
            <v/>
          </cell>
        </row>
        <row r="7601">
          <cell r="H7601" t="str">
            <v/>
          </cell>
        </row>
        <row r="7602">
          <cell r="H7602" t="str">
            <v/>
          </cell>
        </row>
        <row r="7603">
          <cell r="H7603" t="str">
            <v/>
          </cell>
        </row>
        <row r="7604">
          <cell r="H7604" t="str">
            <v/>
          </cell>
        </row>
        <row r="7605">
          <cell r="H7605" t="str">
            <v/>
          </cell>
        </row>
        <row r="7606">
          <cell r="H7606" t="str">
            <v/>
          </cell>
        </row>
        <row r="7607">
          <cell r="H7607" t="str">
            <v/>
          </cell>
        </row>
        <row r="7608">
          <cell r="H7608" t="str">
            <v/>
          </cell>
        </row>
        <row r="7609">
          <cell r="H7609" t="str">
            <v/>
          </cell>
        </row>
        <row r="7610">
          <cell r="H7610" t="str">
            <v/>
          </cell>
        </row>
        <row r="7611">
          <cell r="H7611" t="str">
            <v/>
          </cell>
        </row>
        <row r="7612">
          <cell r="H7612" t="str">
            <v/>
          </cell>
        </row>
        <row r="7613">
          <cell r="H7613" t="str">
            <v/>
          </cell>
        </row>
        <row r="7614">
          <cell r="H7614" t="str">
            <v/>
          </cell>
        </row>
        <row r="7615">
          <cell r="H7615" t="str">
            <v/>
          </cell>
        </row>
        <row r="7616">
          <cell r="H7616" t="str">
            <v/>
          </cell>
        </row>
        <row r="7617">
          <cell r="H7617" t="str">
            <v/>
          </cell>
        </row>
        <row r="7618">
          <cell r="H7618" t="str">
            <v/>
          </cell>
        </row>
        <row r="7619">
          <cell r="H7619" t="str">
            <v/>
          </cell>
        </row>
        <row r="7620">
          <cell r="H7620" t="str">
            <v/>
          </cell>
        </row>
        <row r="7621">
          <cell r="H7621" t="str">
            <v/>
          </cell>
        </row>
        <row r="7622">
          <cell r="H7622" t="str">
            <v/>
          </cell>
        </row>
        <row r="7623">
          <cell r="H7623" t="str">
            <v/>
          </cell>
        </row>
        <row r="7624">
          <cell r="H7624" t="str">
            <v/>
          </cell>
        </row>
        <row r="7625">
          <cell r="H7625" t="str">
            <v/>
          </cell>
        </row>
        <row r="7626">
          <cell r="H7626" t="str">
            <v/>
          </cell>
        </row>
        <row r="7627">
          <cell r="H7627" t="str">
            <v/>
          </cell>
        </row>
        <row r="7628">
          <cell r="H7628" t="str">
            <v/>
          </cell>
        </row>
        <row r="7629">
          <cell r="H7629" t="str">
            <v/>
          </cell>
        </row>
        <row r="7630">
          <cell r="H7630" t="str">
            <v/>
          </cell>
        </row>
        <row r="7631">
          <cell r="H7631" t="str">
            <v/>
          </cell>
        </row>
        <row r="7632">
          <cell r="H7632" t="str">
            <v/>
          </cell>
        </row>
        <row r="7633">
          <cell r="H7633" t="str">
            <v/>
          </cell>
        </row>
        <row r="7634">
          <cell r="H7634" t="str">
            <v/>
          </cell>
        </row>
        <row r="7635">
          <cell r="H7635" t="str">
            <v/>
          </cell>
        </row>
        <row r="7636">
          <cell r="H7636" t="str">
            <v/>
          </cell>
        </row>
        <row r="7637">
          <cell r="H7637" t="str">
            <v/>
          </cell>
        </row>
        <row r="7638">
          <cell r="H7638" t="str">
            <v/>
          </cell>
        </row>
        <row r="7639">
          <cell r="H7639" t="str">
            <v/>
          </cell>
        </row>
        <row r="7640">
          <cell r="H7640" t="str">
            <v/>
          </cell>
        </row>
        <row r="7641">
          <cell r="H7641" t="str">
            <v/>
          </cell>
        </row>
        <row r="7642">
          <cell r="H7642" t="str">
            <v/>
          </cell>
        </row>
        <row r="7643">
          <cell r="H7643" t="str">
            <v/>
          </cell>
        </row>
        <row r="7644">
          <cell r="H7644" t="str">
            <v/>
          </cell>
        </row>
        <row r="7645">
          <cell r="H7645" t="str">
            <v/>
          </cell>
        </row>
        <row r="7646">
          <cell r="H7646" t="str">
            <v/>
          </cell>
        </row>
        <row r="7647">
          <cell r="H7647" t="str">
            <v/>
          </cell>
        </row>
        <row r="7648">
          <cell r="H7648" t="str">
            <v/>
          </cell>
        </row>
        <row r="7649">
          <cell r="H7649" t="str">
            <v/>
          </cell>
        </row>
        <row r="7650">
          <cell r="H7650" t="str">
            <v/>
          </cell>
        </row>
        <row r="7651">
          <cell r="H7651" t="str">
            <v/>
          </cell>
        </row>
        <row r="7652">
          <cell r="H7652" t="str">
            <v/>
          </cell>
        </row>
        <row r="7653">
          <cell r="H7653" t="str">
            <v/>
          </cell>
        </row>
        <row r="7654">
          <cell r="H7654" t="str">
            <v/>
          </cell>
        </row>
        <row r="7655">
          <cell r="H7655" t="str">
            <v/>
          </cell>
        </row>
        <row r="7656">
          <cell r="H7656" t="str">
            <v/>
          </cell>
        </row>
        <row r="7657">
          <cell r="H7657" t="str">
            <v/>
          </cell>
        </row>
        <row r="7658">
          <cell r="H7658" t="str">
            <v/>
          </cell>
        </row>
        <row r="7659">
          <cell r="H7659" t="str">
            <v/>
          </cell>
        </row>
        <row r="7660">
          <cell r="H7660" t="str">
            <v/>
          </cell>
        </row>
        <row r="7661">
          <cell r="H7661" t="str">
            <v/>
          </cell>
        </row>
        <row r="7662">
          <cell r="H7662" t="str">
            <v/>
          </cell>
        </row>
        <row r="7663">
          <cell r="H7663" t="str">
            <v/>
          </cell>
        </row>
        <row r="7664">
          <cell r="H7664" t="str">
            <v/>
          </cell>
        </row>
        <row r="7665">
          <cell r="H7665" t="str">
            <v/>
          </cell>
        </row>
        <row r="7666">
          <cell r="H7666" t="str">
            <v/>
          </cell>
        </row>
        <row r="7667">
          <cell r="H7667" t="str">
            <v/>
          </cell>
        </row>
        <row r="7668">
          <cell r="H7668" t="str">
            <v/>
          </cell>
        </row>
        <row r="7669">
          <cell r="H7669" t="str">
            <v/>
          </cell>
        </row>
        <row r="7670">
          <cell r="H7670" t="str">
            <v/>
          </cell>
        </row>
        <row r="7671">
          <cell r="H7671" t="str">
            <v/>
          </cell>
        </row>
        <row r="7672">
          <cell r="H7672" t="str">
            <v/>
          </cell>
        </row>
        <row r="7673">
          <cell r="H7673" t="str">
            <v/>
          </cell>
        </row>
        <row r="7674">
          <cell r="H7674" t="str">
            <v/>
          </cell>
        </row>
        <row r="7675">
          <cell r="H7675" t="str">
            <v/>
          </cell>
        </row>
        <row r="7676">
          <cell r="H7676" t="str">
            <v/>
          </cell>
        </row>
        <row r="7677">
          <cell r="H7677" t="str">
            <v/>
          </cell>
        </row>
        <row r="7678">
          <cell r="H7678" t="str">
            <v/>
          </cell>
        </row>
        <row r="7679">
          <cell r="H7679" t="str">
            <v/>
          </cell>
        </row>
        <row r="7680">
          <cell r="H7680" t="str">
            <v/>
          </cell>
        </row>
        <row r="7681">
          <cell r="H7681" t="str">
            <v/>
          </cell>
        </row>
        <row r="7682">
          <cell r="H7682" t="str">
            <v/>
          </cell>
        </row>
        <row r="7683">
          <cell r="H7683" t="str">
            <v/>
          </cell>
        </row>
        <row r="7684">
          <cell r="H7684" t="str">
            <v/>
          </cell>
        </row>
        <row r="7685">
          <cell r="H7685" t="str">
            <v/>
          </cell>
        </row>
        <row r="7686">
          <cell r="H7686" t="str">
            <v/>
          </cell>
        </row>
        <row r="7687">
          <cell r="H7687" t="str">
            <v/>
          </cell>
        </row>
        <row r="7688">
          <cell r="H7688" t="str">
            <v/>
          </cell>
        </row>
        <row r="7689">
          <cell r="H7689" t="str">
            <v/>
          </cell>
        </row>
        <row r="7690">
          <cell r="H7690" t="str">
            <v/>
          </cell>
        </row>
        <row r="7691">
          <cell r="H7691" t="str">
            <v/>
          </cell>
        </row>
        <row r="7692">
          <cell r="H7692" t="str">
            <v/>
          </cell>
        </row>
        <row r="7693">
          <cell r="H7693" t="str">
            <v/>
          </cell>
        </row>
        <row r="7694">
          <cell r="H7694" t="str">
            <v/>
          </cell>
        </row>
        <row r="7695">
          <cell r="H7695" t="str">
            <v/>
          </cell>
        </row>
        <row r="7696">
          <cell r="H7696" t="str">
            <v/>
          </cell>
        </row>
        <row r="7697">
          <cell r="H7697" t="str">
            <v/>
          </cell>
        </row>
        <row r="7698">
          <cell r="H7698" t="str">
            <v/>
          </cell>
        </row>
        <row r="7699">
          <cell r="H7699" t="str">
            <v/>
          </cell>
        </row>
        <row r="7700">
          <cell r="H7700" t="str">
            <v/>
          </cell>
        </row>
        <row r="7701">
          <cell r="H7701" t="str">
            <v/>
          </cell>
        </row>
        <row r="7702">
          <cell r="H7702" t="str">
            <v/>
          </cell>
        </row>
        <row r="7703">
          <cell r="H7703" t="str">
            <v/>
          </cell>
        </row>
        <row r="7704">
          <cell r="H7704" t="str">
            <v/>
          </cell>
        </row>
        <row r="7705">
          <cell r="H7705" t="str">
            <v/>
          </cell>
        </row>
        <row r="7706">
          <cell r="H7706" t="str">
            <v/>
          </cell>
        </row>
        <row r="7707">
          <cell r="H7707" t="str">
            <v/>
          </cell>
        </row>
        <row r="7708">
          <cell r="H7708" t="str">
            <v/>
          </cell>
        </row>
        <row r="7709">
          <cell r="H7709" t="str">
            <v/>
          </cell>
        </row>
        <row r="7710">
          <cell r="H7710" t="str">
            <v/>
          </cell>
        </row>
        <row r="7711">
          <cell r="H7711" t="str">
            <v/>
          </cell>
        </row>
        <row r="7712">
          <cell r="H7712" t="str">
            <v/>
          </cell>
        </row>
        <row r="7713">
          <cell r="H7713" t="str">
            <v/>
          </cell>
        </row>
        <row r="7714">
          <cell r="H7714" t="str">
            <v/>
          </cell>
        </row>
        <row r="7715">
          <cell r="H7715" t="str">
            <v/>
          </cell>
        </row>
        <row r="7716">
          <cell r="H7716" t="str">
            <v/>
          </cell>
        </row>
        <row r="7717">
          <cell r="H7717" t="str">
            <v/>
          </cell>
        </row>
        <row r="7718">
          <cell r="H7718" t="str">
            <v/>
          </cell>
        </row>
        <row r="7719">
          <cell r="H7719" t="str">
            <v/>
          </cell>
        </row>
        <row r="7720">
          <cell r="H7720" t="str">
            <v/>
          </cell>
        </row>
        <row r="7721">
          <cell r="H7721" t="str">
            <v/>
          </cell>
        </row>
        <row r="7722">
          <cell r="H7722" t="str">
            <v/>
          </cell>
        </row>
        <row r="7723">
          <cell r="H7723" t="str">
            <v/>
          </cell>
        </row>
        <row r="7724">
          <cell r="H7724" t="str">
            <v/>
          </cell>
        </row>
        <row r="7725">
          <cell r="H7725" t="str">
            <v/>
          </cell>
        </row>
        <row r="7726">
          <cell r="H7726" t="str">
            <v/>
          </cell>
        </row>
        <row r="7727">
          <cell r="H7727" t="str">
            <v/>
          </cell>
        </row>
        <row r="7728">
          <cell r="H7728" t="str">
            <v/>
          </cell>
        </row>
        <row r="7729">
          <cell r="H7729" t="str">
            <v/>
          </cell>
        </row>
        <row r="7730">
          <cell r="H7730" t="str">
            <v/>
          </cell>
        </row>
        <row r="7731">
          <cell r="H7731" t="str">
            <v/>
          </cell>
        </row>
        <row r="7732">
          <cell r="H7732" t="str">
            <v/>
          </cell>
        </row>
        <row r="7733">
          <cell r="H7733" t="str">
            <v/>
          </cell>
        </row>
        <row r="7734">
          <cell r="H7734" t="str">
            <v/>
          </cell>
        </row>
        <row r="7735">
          <cell r="H7735" t="str">
            <v/>
          </cell>
        </row>
        <row r="7736">
          <cell r="H7736" t="str">
            <v/>
          </cell>
        </row>
        <row r="7737">
          <cell r="H7737" t="str">
            <v/>
          </cell>
        </row>
        <row r="7738">
          <cell r="H7738" t="str">
            <v/>
          </cell>
        </row>
        <row r="7739">
          <cell r="H7739" t="str">
            <v/>
          </cell>
        </row>
        <row r="7740">
          <cell r="H7740" t="str">
            <v/>
          </cell>
        </row>
        <row r="7741">
          <cell r="H7741" t="str">
            <v/>
          </cell>
        </row>
        <row r="7742">
          <cell r="H7742" t="str">
            <v/>
          </cell>
        </row>
        <row r="7743">
          <cell r="H7743" t="str">
            <v/>
          </cell>
        </row>
        <row r="7744">
          <cell r="H7744" t="str">
            <v/>
          </cell>
        </row>
        <row r="7745">
          <cell r="H7745" t="str">
            <v/>
          </cell>
        </row>
        <row r="7746">
          <cell r="H7746" t="str">
            <v/>
          </cell>
        </row>
        <row r="7747">
          <cell r="H7747" t="str">
            <v/>
          </cell>
        </row>
        <row r="7748">
          <cell r="H7748" t="str">
            <v/>
          </cell>
        </row>
        <row r="7749">
          <cell r="H7749" t="str">
            <v/>
          </cell>
        </row>
        <row r="7750">
          <cell r="H7750" t="str">
            <v/>
          </cell>
        </row>
        <row r="7751">
          <cell r="H7751" t="str">
            <v/>
          </cell>
        </row>
        <row r="7752">
          <cell r="H7752" t="str">
            <v/>
          </cell>
        </row>
        <row r="7753">
          <cell r="H7753" t="str">
            <v/>
          </cell>
        </row>
        <row r="7754">
          <cell r="H7754" t="str">
            <v/>
          </cell>
        </row>
        <row r="7755">
          <cell r="H7755" t="str">
            <v/>
          </cell>
        </row>
        <row r="7756">
          <cell r="H7756" t="str">
            <v/>
          </cell>
        </row>
        <row r="7757">
          <cell r="H7757" t="str">
            <v/>
          </cell>
        </row>
        <row r="7758">
          <cell r="H7758" t="str">
            <v/>
          </cell>
        </row>
        <row r="7759">
          <cell r="H7759" t="str">
            <v/>
          </cell>
        </row>
        <row r="7760">
          <cell r="H7760" t="str">
            <v/>
          </cell>
        </row>
        <row r="7761">
          <cell r="H7761" t="str">
            <v/>
          </cell>
        </row>
        <row r="7762">
          <cell r="H7762" t="str">
            <v/>
          </cell>
        </row>
        <row r="7763">
          <cell r="H7763" t="str">
            <v/>
          </cell>
        </row>
        <row r="7764">
          <cell r="H7764" t="str">
            <v/>
          </cell>
        </row>
        <row r="7765">
          <cell r="H7765" t="str">
            <v/>
          </cell>
        </row>
        <row r="7766">
          <cell r="H7766" t="str">
            <v/>
          </cell>
        </row>
        <row r="7767">
          <cell r="H7767" t="str">
            <v/>
          </cell>
        </row>
        <row r="7768">
          <cell r="H7768" t="str">
            <v/>
          </cell>
        </row>
        <row r="7769">
          <cell r="H7769" t="str">
            <v/>
          </cell>
        </row>
        <row r="7770">
          <cell r="H7770" t="str">
            <v/>
          </cell>
        </row>
        <row r="7771">
          <cell r="H7771" t="str">
            <v/>
          </cell>
        </row>
        <row r="7772">
          <cell r="H7772" t="str">
            <v/>
          </cell>
        </row>
        <row r="7773">
          <cell r="H7773" t="str">
            <v/>
          </cell>
        </row>
        <row r="7774">
          <cell r="H7774" t="str">
            <v/>
          </cell>
        </row>
        <row r="7775">
          <cell r="H7775" t="str">
            <v/>
          </cell>
        </row>
        <row r="7776">
          <cell r="H7776" t="str">
            <v/>
          </cell>
        </row>
        <row r="7777">
          <cell r="H7777" t="str">
            <v/>
          </cell>
        </row>
        <row r="7778">
          <cell r="H7778" t="str">
            <v/>
          </cell>
        </row>
        <row r="7779">
          <cell r="H7779" t="str">
            <v/>
          </cell>
        </row>
        <row r="7780">
          <cell r="H7780" t="str">
            <v/>
          </cell>
        </row>
        <row r="7781">
          <cell r="H7781" t="str">
            <v/>
          </cell>
        </row>
        <row r="7782">
          <cell r="H7782" t="str">
            <v/>
          </cell>
        </row>
        <row r="7783">
          <cell r="H7783" t="str">
            <v/>
          </cell>
        </row>
        <row r="7784">
          <cell r="H7784" t="str">
            <v/>
          </cell>
        </row>
        <row r="7785">
          <cell r="H7785" t="str">
            <v/>
          </cell>
        </row>
        <row r="7786">
          <cell r="H7786" t="str">
            <v/>
          </cell>
        </row>
        <row r="7787">
          <cell r="H7787" t="str">
            <v/>
          </cell>
        </row>
        <row r="7788">
          <cell r="H7788" t="str">
            <v/>
          </cell>
        </row>
        <row r="7789">
          <cell r="H7789" t="str">
            <v/>
          </cell>
        </row>
        <row r="7790">
          <cell r="H7790" t="str">
            <v/>
          </cell>
        </row>
        <row r="7791">
          <cell r="H7791" t="str">
            <v/>
          </cell>
        </row>
        <row r="7792">
          <cell r="H7792" t="str">
            <v/>
          </cell>
        </row>
        <row r="7793">
          <cell r="H7793" t="str">
            <v/>
          </cell>
        </row>
        <row r="7794">
          <cell r="H7794" t="str">
            <v/>
          </cell>
        </row>
        <row r="7795">
          <cell r="H7795" t="str">
            <v/>
          </cell>
        </row>
        <row r="7796">
          <cell r="H7796" t="str">
            <v/>
          </cell>
        </row>
        <row r="7797">
          <cell r="H7797" t="str">
            <v/>
          </cell>
        </row>
        <row r="7798">
          <cell r="H7798" t="str">
            <v/>
          </cell>
        </row>
        <row r="7799">
          <cell r="H7799" t="str">
            <v/>
          </cell>
        </row>
        <row r="7800">
          <cell r="H7800" t="str">
            <v/>
          </cell>
        </row>
        <row r="7801">
          <cell r="H7801" t="str">
            <v/>
          </cell>
        </row>
        <row r="7802">
          <cell r="H7802" t="str">
            <v/>
          </cell>
        </row>
        <row r="7803">
          <cell r="H7803" t="str">
            <v/>
          </cell>
        </row>
        <row r="7804">
          <cell r="H7804" t="str">
            <v/>
          </cell>
        </row>
        <row r="7805">
          <cell r="H7805" t="str">
            <v/>
          </cell>
        </row>
        <row r="7806">
          <cell r="H7806" t="str">
            <v/>
          </cell>
        </row>
        <row r="7807">
          <cell r="H7807" t="str">
            <v/>
          </cell>
        </row>
        <row r="7808">
          <cell r="H7808" t="str">
            <v/>
          </cell>
        </row>
        <row r="7809">
          <cell r="H7809" t="str">
            <v/>
          </cell>
        </row>
        <row r="7810">
          <cell r="H7810" t="str">
            <v/>
          </cell>
        </row>
        <row r="7811">
          <cell r="H7811" t="str">
            <v/>
          </cell>
        </row>
        <row r="7812">
          <cell r="H7812" t="str">
            <v/>
          </cell>
        </row>
        <row r="7813">
          <cell r="H7813" t="str">
            <v/>
          </cell>
        </row>
        <row r="7814">
          <cell r="H7814" t="str">
            <v/>
          </cell>
        </row>
        <row r="7815">
          <cell r="H7815" t="str">
            <v/>
          </cell>
        </row>
        <row r="7816">
          <cell r="H7816" t="str">
            <v/>
          </cell>
        </row>
        <row r="7817">
          <cell r="H7817" t="str">
            <v/>
          </cell>
        </row>
        <row r="7818">
          <cell r="H7818" t="str">
            <v/>
          </cell>
        </row>
        <row r="7819">
          <cell r="H7819" t="str">
            <v/>
          </cell>
        </row>
        <row r="7820">
          <cell r="H7820" t="str">
            <v/>
          </cell>
        </row>
        <row r="7821">
          <cell r="H7821" t="str">
            <v/>
          </cell>
        </row>
        <row r="7822">
          <cell r="H7822" t="str">
            <v/>
          </cell>
        </row>
        <row r="7823">
          <cell r="H7823" t="str">
            <v/>
          </cell>
        </row>
        <row r="7824">
          <cell r="H7824" t="str">
            <v/>
          </cell>
        </row>
        <row r="7825">
          <cell r="H7825" t="str">
            <v/>
          </cell>
        </row>
        <row r="7826">
          <cell r="H7826" t="str">
            <v/>
          </cell>
        </row>
        <row r="7827">
          <cell r="H7827" t="str">
            <v/>
          </cell>
        </row>
        <row r="7828">
          <cell r="H7828" t="str">
            <v/>
          </cell>
        </row>
        <row r="7829">
          <cell r="H7829" t="str">
            <v/>
          </cell>
        </row>
        <row r="7830">
          <cell r="H7830" t="str">
            <v/>
          </cell>
        </row>
        <row r="7831">
          <cell r="H7831" t="str">
            <v/>
          </cell>
        </row>
        <row r="7832">
          <cell r="H7832" t="str">
            <v/>
          </cell>
        </row>
        <row r="7833">
          <cell r="H7833" t="str">
            <v/>
          </cell>
        </row>
        <row r="7834">
          <cell r="H7834" t="str">
            <v/>
          </cell>
        </row>
        <row r="7835">
          <cell r="H7835" t="str">
            <v/>
          </cell>
        </row>
        <row r="7836">
          <cell r="H7836" t="str">
            <v/>
          </cell>
        </row>
        <row r="7837">
          <cell r="H7837" t="str">
            <v/>
          </cell>
        </row>
        <row r="7838">
          <cell r="H7838" t="str">
            <v/>
          </cell>
        </row>
        <row r="7839">
          <cell r="H7839" t="str">
            <v/>
          </cell>
        </row>
        <row r="7840">
          <cell r="H7840" t="str">
            <v/>
          </cell>
        </row>
        <row r="7841">
          <cell r="H7841" t="str">
            <v/>
          </cell>
        </row>
        <row r="7842">
          <cell r="H7842" t="str">
            <v/>
          </cell>
        </row>
        <row r="7843">
          <cell r="H7843" t="str">
            <v/>
          </cell>
        </row>
        <row r="7844">
          <cell r="H7844" t="str">
            <v/>
          </cell>
        </row>
        <row r="7845">
          <cell r="H7845" t="str">
            <v/>
          </cell>
        </row>
        <row r="7846">
          <cell r="H7846" t="str">
            <v/>
          </cell>
        </row>
        <row r="7847">
          <cell r="H7847" t="str">
            <v/>
          </cell>
        </row>
        <row r="7848">
          <cell r="H7848" t="str">
            <v/>
          </cell>
        </row>
        <row r="7849">
          <cell r="H7849" t="str">
            <v/>
          </cell>
        </row>
        <row r="7850">
          <cell r="H7850" t="str">
            <v/>
          </cell>
        </row>
        <row r="7851">
          <cell r="H7851" t="str">
            <v/>
          </cell>
        </row>
        <row r="7852">
          <cell r="H7852" t="str">
            <v/>
          </cell>
        </row>
        <row r="7853">
          <cell r="H7853" t="str">
            <v/>
          </cell>
        </row>
        <row r="7854">
          <cell r="H7854" t="str">
            <v/>
          </cell>
        </row>
        <row r="7855">
          <cell r="H7855" t="str">
            <v/>
          </cell>
        </row>
        <row r="7856">
          <cell r="H7856" t="str">
            <v/>
          </cell>
        </row>
        <row r="7857">
          <cell r="H7857" t="str">
            <v/>
          </cell>
        </row>
        <row r="7858">
          <cell r="H7858" t="str">
            <v/>
          </cell>
        </row>
        <row r="7859">
          <cell r="H7859" t="str">
            <v/>
          </cell>
        </row>
        <row r="7860">
          <cell r="H7860" t="str">
            <v/>
          </cell>
        </row>
        <row r="7861">
          <cell r="H7861" t="str">
            <v/>
          </cell>
        </row>
        <row r="7862">
          <cell r="H7862" t="str">
            <v/>
          </cell>
        </row>
        <row r="7863">
          <cell r="H7863" t="str">
            <v/>
          </cell>
        </row>
        <row r="7864">
          <cell r="H7864" t="str">
            <v/>
          </cell>
        </row>
        <row r="7865">
          <cell r="H7865" t="str">
            <v/>
          </cell>
        </row>
        <row r="7866">
          <cell r="H7866" t="str">
            <v/>
          </cell>
        </row>
        <row r="7867">
          <cell r="H7867" t="str">
            <v/>
          </cell>
        </row>
        <row r="7868">
          <cell r="H7868" t="str">
            <v/>
          </cell>
        </row>
        <row r="7869">
          <cell r="H7869" t="str">
            <v/>
          </cell>
        </row>
        <row r="7870">
          <cell r="H7870" t="str">
            <v/>
          </cell>
        </row>
        <row r="7871">
          <cell r="H7871" t="str">
            <v/>
          </cell>
        </row>
        <row r="7872">
          <cell r="H7872" t="str">
            <v/>
          </cell>
        </row>
        <row r="7873">
          <cell r="H7873" t="str">
            <v/>
          </cell>
        </row>
        <row r="7874">
          <cell r="H7874" t="str">
            <v/>
          </cell>
        </row>
        <row r="7875">
          <cell r="H7875" t="str">
            <v/>
          </cell>
        </row>
        <row r="7876">
          <cell r="H7876" t="str">
            <v/>
          </cell>
        </row>
        <row r="7877">
          <cell r="H7877" t="str">
            <v/>
          </cell>
        </row>
        <row r="7878">
          <cell r="H7878" t="str">
            <v/>
          </cell>
        </row>
        <row r="7879">
          <cell r="H7879" t="str">
            <v/>
          </cell>
        </row>
        <row r="7880">
          <cell r="H7880" t="str">
            <v/>
          </cell>
        </row>
        <row r="7881">
          <cell r="H7881" t="str">
            <v/>
          </cell>
        </row>
        <row r="7882">
          <cell r="H7882" t="str">
            <v/>
          </cell>
        </row>
        <row r="7883">
          <cell r="H7883" t="str">
            <v/>
          </cell>
        </row>
        <row r="7884">
          <cell r="H7884" t="str">
            <v/>
          </cell>
        </row>
        <row r="7885">
          <cell r="H7885" t="str">
            <v/>
          </cell>
        </row>
        <row r="7886">
          <cell r="H7886" t="str">
            <v/>
          </cell>
        </row>
        <row r="7887">
          <cell r="H7887" t="str">
            <v/>
          </cell>
        </row>
        <row r="7888">
          <cell r="H7888" t="str">
            <v/>
          </cell>
        </row>
        <row r="7889">
          <cell r="H7889" t="str">
            <v/>
          </cell>
        </row>
        <row r="7890">
          <cell r="H7890" t="str">
            <v/>
          </cell>
        </row>
        <row r="7891">
          <cell r="H7891" t="str">
            <v/>
          </cell>
        </row>
        <row r="7892">
          <cell r="H7892" t="str">
            <v/>
          </cell>
        </row>
        <row r="7893">
          <cell r="H7893" t="str">
            <v/>
          </cell>
        </row>
        <row r="7894">
          <cell r="H7894" t="str">
            <v/>
          </cell>
        </row>
        <row r="7895">
          <cell r="H7895" t="str">
            <v/>
          </cell>
        </row>
        <row r="7896">
          <cell r="H7896" t="str">
            <v/>
          </cell>
        </row>
        <row r="7897">
          <cell r="H7897" t="str">
            <v/>
          </cell>
        </row>
        <row r="7898">
          <cell r="H7898" t="str">
            <v/>
          </cell>
        </row>
        <row r="7899">
          <cell r="H7899" t="str">
            <v/>
          </cell>
        </row>
        <row r="7900">
          <cell r="H7900" t="str">
            <v/>
          </cell>
        </row>
        <row r="7901">
          <cell r="H7901" t="str">
            <v/>
          </cell>
        </row>
        <row r="7902">
          <cell r="H7902" t="str">
            <v/>
          </cell>
        </row>
        <row r="7903">
          <cell r="H7903" t="str">
            <v/>
          </cell>
        </row>
        <row r="7904">
          <cell r="H7904" t="str">
            <v/>
          </cell>
        </row>
        <row r="7905">
          <cell r="H7905" t="str">
            <v/>
          </cell>
        </row>
        <row r="7906">
          <cell r="H7906" t="str">
            <v/>
          </cell>
        </row>
        <row r="7907">
          <cell r="H7907" t="str">
            <v/>
          </cell>
        </row>
        <row r="7908">
          <cell r="H7908" t="str">
            <v/>
          </cell>
        </row>
        <row r="7909">
          <cell r="H7909" t="str">
            <v/>
          </cell>
        </row>
        <row r="7910">
          <cell r="H7910" t="str">
            <v/>
          </cell>
        </row>
        <row r="7911">
          <cell r="H7911" t="str">
            <v/>
          </cell>
        </row>
        <row r="7912">
          <cell r="H7912" t="str">
            <v/>
          </cell>
        </row>
        <row r="7913">
          <cell r="H7913" t="str">
            <v/>
          </cell>
        </row>
        <row r="7914">
          <cell r="H7914" t="str">
            <v/>
          </cell>
        </row>
        <row r="7915">
          <cell r="H7915" t="str">
            <v/>
          </cell>
        </row>
        <row r="7916">
          <cell r="H7916" t="str">
            <v/>
          </cell>
        </row>
        <row r="7917">
          <cell r="H7917" t="str">
            <v/>
          </cell>
        </row>
        <row r="7918">
          <cell r="H7918" t="str">
            <v/>
          </cell>
        </row>
        <row r="7919">
          <cell r="H7919" t="str">
            <v/>
          </cell>
        </row>
        <row r="7920">
          <cell r="H7920" t="str">
            <v/>
          </cell>
        </row>
        <row r="7921">
          <cell r="H7921" t="str">
            <v/>
          </cell>
        </row>
        <row r="7922">
          <cell r="H7922" t="str">
            <v/>
          </cell>
        </row>
        <row r="7923">
          <cell r="H7923" t="str">
            <v/>
          </cell>
        </row>
        <row r="7924">
          <cell r="H7924" t="str">
            <v/>
          </cell>
        </row>
        <row r="7925">
          <cell r="H7925" t="str">
            <v/>
          </cell>
        </row>
        <row r="7926">
          <cell r="H7926" t="str">
            <v/>
          </cell>
        </row>
        <row r="7927">
          <cell r="H7927" t="str">
            <v/>
          </cell>
        </row>
        <row r="7928">
          <cell r="H7928" t="str">
            <v/>
          </cell>
        </row>
        <row r="7929">
          <cell r="H7929" t="str">
            <v/>
          </cell>
        </row>
        <row r="7930">
          <cell r="H7930" t="str">
            <v/>
          </cell>
        </row>
        <row r="7931">
          <cell r="H7931" t="str">
            <v/>
          </cell>
        </row>
        <row r="7932">
          <cell r="H7932" t="str">
            <v/>
          </cell>
        </row>
        <row r="7933">
          <cell r="H7933" t="str">
            <v/>
          </cell>
        </row>
        <row r="7934">
          <cell r="H7934" t="str">
            <v/>
          </cell>
        </row>
        <row r="7935">
          <cell r="H7935" t="str">
            <v/>
          </cell>
        </row>
        <row r="7936">
          <cell r="H7936" t="str">
            <v/>
          </cell>
        </row>
        <row r="7937">
          <cell r="H7937" t="str">
            <v/>
          </cell>
        </row>
        <row r="7938">
          <cell r="H7938" t="str">
            <v/>
          </cell>
        </row>
        <row r="7939">
          <cell r="H7939" t="str">
            <v/>
          </cell>
        </row>
        <row r="7940">
          <cell r="H7940" t="str">
            <v/>
          </cell>
        </row>
        <row r="7941">
          <cell r="H7941" t="str">
            <v/>
          </cell>
        </row>
        <row r="7942">
          <cell r="H7942" t="str">
            <v/>
          </cell>
        </row>
        <row r="7943">
          <cell r="H7943" t="str">
            <v/>
          </cell>
        </row>
        <row r="7944">
          <cell r="H7944" t="str">
            <v/>
          </cell>
        </row>
        <row r="7945">
          <cell r="H7945" t="str">
            <v/>
          </cell>
        </row>
        <row r="7946">
          <cell r="H7946" t="str">
            <v/>
          </cell>
        </row>
        <row r="7947">
          <cell r="H7947" t="str">
            <v/>
          </cell>
        </row>
        <row r="7948">
          <cell r="H7948" t="str">
            <v/>
          </cell>
        </row>
        <row r="7949">
          <cell r="H7949" t="str">
            <v/>
          </cell>
        </row>
        <row r="7950">
          <cell r="H7950" t="str">
            <v/>
          </cell>
        </row>
        <row r="7951">
          <cell r="H7951" t="str">
            <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sheetName val="KIB A aud"/>
      <sheetName val="KIB A EKSEKUSI baru"/>
      <sheetName val="KIB B ( + )"/>
      <sheetName val="KIB C"/>
      <sheetName val="KIB D"/>
      <sheetName val="KIB E"/>
      <sheetName val="KIB F"/>
      <sheetName val="KIB B&lt;300000"/>
      <sheetName val="Di bwh nilai kapitalisasi"/>
      <sheetName val="Sheet1"/>
      <sheetName val="KODE BARANG MASTER DISDI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2.04.02</v>
          </cell>
          <cell r="C30" t="str">
            <v>Alat Bengkel Tak Bermesin</v>
          </cell>
          <cell r="D30">
            <v>3</v>
          </cell>
          <cell r="E30">
            <v>5</v>
          </cell>
        </row>
        <row r="31">
          <cell r="B31" t="str">
            <v>2.04.03</v>
          </cell>
          <cell r="C31" t="str">
            <v>Alat Ukur</v>
          </cell>
          <cell r="D31">
            <v>3</v>
          </cell>
          <cell r="E31">
            <v>5</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A AU eksekusi"/>
      <sheetName val="KIB A AU"/>
      <sheetName val="KIB A"/>
      <sheetName val="KIB B"/>
      <sheetName val="kode barang"/>
      <sheetName val="MASA MANFAAT"/>
      <sheetName val="KIB C"/>
      <sheetName val="KIB D"/>
      <sheetName val="KIB E"/>
      <sheetName val="KIB F"/>
      <sheetName val="KIB B&lt;300000"/>
    </sheetNames>
    <sheetDataSet>
      <sheetData sheetId="0" refreshError="1"/>
      <sheetData sheetId="1" refreshError="1"/>
      <sheetData sheetId="2" refreshError="1"/>
      <sheetData sheetId="3" refreshError="1"/>
      <sheetData sheetId="4"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24"/>
  <sheetViews>
    <sheetView zoomScale="80" zoomScaleNormal="80" workbookViewId="0">
      <pane xSplit="2" ySplit="3" topLeftCell="AN4" activePane="bottomRight" state="frozen"/>
      <selection pane="topRight" activeCell="C1" sqref="C1"/>
      <selection pane="bottomLeft" activeCell="A4" sqref="A4"/>
      <selection pane="bottomRight" activeCell="BC156" sqref="BC156"/>
    </sheetView>
  </sheetViews>
  <sheetFormatPr baseColWidth="10" defaultColWidth="8.83203125" defaultRowHeight="15" x14ac:dyDescent="0.2"/>
  <cols>
    <col min="1" max="1" width="6.5" bestFit="1" customWidth="1"/>
    <col min="2" max="2" width="25.1640625" customWidth="1"/>
    <col min="3" max="3" width="23.5" customWidth="1"/>
    <col min="4" max="4" width="18.1640625" customWidth="1"/>
    <col min="5" max="5" width="11.1640625" customWidth="1"/>
    <col min="6" max="6" width="8.33203125" customWidth="1"/>
    <col min="8" max="8" width="9.1640625" customWidth="1"/>
    <col min="9" max="9" width="13.33203125" customWidth="1"/>
    <col min="10" max="10" width="18.6640625" hidden="1" customWidth="1"/>
    <col min="11" max="11" width="10.1640625" hidden="1" customWidth="1"/>
    <col min="12" max="12" width="21.5" hidden="1" customWidth="1"/>
    <col min="13" max="13" width="6.1640625" hidden="1" customWidth="1"/>
    <col min="14" max="14" width="6.6640625" hidden="1" customWidth="1"/>
    <col min="15" max="15" width="6" hidden="1" customWidth="1"/>
    <col min="16" max="17" width="5.5" hidden="1" customWidth="1"/>
    <col min="18" max="18" width="11.33203125" hidden="1" customWidth="1"/>
    <col min="19" max="19" width="7" hidden="1" customWidth="1"/>
    <col min="20" max="20" width="10.83203125" hidden="1" customWidth="1"/>
    <col min="21" max="21" width="7.1640625" hidden="1" customWidth="1"/>
    <col min="22" max="22" width="6.6640625" hidden="1" customWidth="1"/>
    <col min="23" max="23" width="15.5" customWidth="1"/>
    <col min="24" max="24" width="11.83203125" hidden="1" customWidth="1"/>
    <col min="25" max="25" width="11.5" hidden="1" customWidth="1"/>
    <col min="26" max="29" width="0" hidden="1" customWidth="1"/>
    <col min="30" max="30" width="9" hidden="1" customWidth="1"/>
    <col min="31" max="31" width="11.83203125" customWidth="1"/>
    <col min="32" max="32" width="11.33203125" customWidth="1"/>
    <col min="33" max="33" width="8" customWidth="1"/>
    <col min="34" max="34" width="6.5" customWidth="1"/>
    <col min="35" max="35" width="11.1640625" customWidth="1"/>
    <col min="36" max="37" width="11.5" customWidth="1"/>
    <col min="38" max="38" width="9.1640625" customWidth="1"/>
    <col min="39" max="39" width="10" customWidth="1"/>
    <col min="40" max="40" width="18.83203125" bestFit="1" customWidth="1"/>
    <col min="41" max="41" width="14.1640625" customWidth="1"/>
    <col min="42" max="42" width="10.5" customWidth="1"/>
    <col min="43" max="43" width="9" customWidth="1"/>
    <col min="44" max="44" width="8.83203125" customWidth="1"/>
    <col min="45" max="45" width="18.5" customWidth="1"/>
    <col min="46" max="46" width="11.6640625" customWidth="1"/>
    <col min="47" max="47" width="12" customWidth="1"/>
    <col min="48" max="48" width="10.83203125" customWidth="1"/>
    <col min="51" max="51" width="12.33203125" bestFit="1" customWidth="1"/>
  </cols>
  <sheetData>
    <row r="1" spans="1:48" ht="26" x14ac:dyDescent="0.3">
      <c r="A1" s="860" t="s">
        <v>109</v>
      </c>
      <c r="B1" s="860"/>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c r="AC1" s="860"/>
      <c r="AD1" s="860"/>
      <c r="AE1" s="860"/>
      <c r="AF1" s="860"/>
      <c r="AG1" s="860"/>
      <c r="AH1" s="860"/>
      <c r="AI1" s="860"/>
      <c r="AJ1" s="860"/>
      <c r="AK1" s="860"/>
      <c r="AL1" s="860"/>
      <c r="AM1" s="860"/>
      <c r="AN1" s="860"/>
      <c r="AO1" s="860"/>
      <c r="AP1" s="860"/>
      <c r="AQ1" s="860"/>
      <c r="AR1" s="860"/>
      <c r="AS1" s="860"/>
      <c r="AT1" s="860"/>
      <c r="AU1" s="860"/>
      <c r="AV1" s="860"/>
    </row>
    <row r="2" spans="1:48" ht="26" x14ac:dyDescent="0.3">
      <c r="A2" s="860" t="s">
        <v>242</v>
      </c>
      <c r="B2" s="860"/>
      <c r="C2" s="860"/>
      <c r="D2" s="860"/>
      <c r="E2" s="860"/>
      <c r="F2" s="860"/>
      <c r="G2" s="860"/>
      <c r="H2" s="860"/>
      <c r="I2" s="860"/>
      <c r="J2" s="860"/>
      <c r="K2" s="860"/>
      <c r="L2" s="860"/>
      <c r="M2" s="860"/>
      <c r="N2" s="860"/>
      <c r="O2" s="860"/>
      <c r="P2" s="860"/>
      <c r="Q2" s="860"/>
      <c r="R2" s="860"/>
      <c r="S2" s="860"/>
      <c r="T2" s="860"/>
      <c r="U2" s="860"/>
      <c r="V2" s="860"/>
      <c r="W2" s="860"/>
      <c r="X2" s="860"/>
      <c r="Y2" s="860"/>
      <c r="Z2" s="860"/>
      <c r="AA2" s="860"/>
      <c r="AB2" s="860"/>
      <c r="AC2" s="860"/>
      <c r="AD2" s="860"/>
      <c r="AE2" s="860"/>
      <c r="AF2" s="860"/>
      <c r="AG2" s="860"/>
      <c r="AH2" s="860"/>
      <c r="AI2" s="860"/>
      <c r="AJ2" s="860"/>
      <c r="AK2" s="860"/>
      <c r="AL2" s="860"/>
      <c r="AM2" s="860"/>
      <c r="AN2" s="860"/>
      <c r="AO2" s="860"/>
      <c r="AP2" s="860"/>
      <c r="AQ2" s="860"/>
      <c r="AR2" s="860"/>
      <c r="AS2" s="860"/>
      <c r="AT2" s="860"/>
      <c r="AU2" s="860"/>
      <c r="AV2" s="860"/>
    </row>
    <row r="3" spans="1:48" ht="26" x14ac:dyDescent="0.3">
      <c r="A3" s="860" t="s">
        <v>110</v>
      </c>
      <c r="B3" s="860"/>
      <c r="C3" s="860"/>
      <c r="D3" s="860"/>
      <c r="E3" s="860"/>
      <c r="F3" s="860"/>
      <c r="G3" s="860"/>
      <c r="H3" s="860"/>
      <c r="I3" s="860"/>
      <c r="J3" s="860"/>
      <c r="K3" s="860"/>
      <c r="L3" s="860"/>
      <c r="M3" s="860"/>
      <c r="N3" s="860"/>
      <c r="O3" s="860"/>
      <c r="P3" s="860"/>
      <c r="Q3" s="860"/>
      <c r="R3" s="860"/>
      <c r="S3" s="860"/>
      <c r="T3" s="860"/>
      <c r="U3" s="860"/>
      <c r="V3" s="860"/>
      <c r="W3" s="860"/>
      <c r="X3" s="860"/>
      <c r="Y3" s="860"/>
      <c r="Z3" s="860"/>
      <c r="AA3" s="860"/>
      <c r="AB3" s="860"/>
      <c r="AC3" s="860"/>
      <c r="AD3" s="860"/>
      <c r="AE3" s="860"/>
      <c r="AF3" s="860"/>
      <c r="AG3" s="860"/>
      <c r="AH3" s="860"/>
      <c r="AI3" s="860"/>
      <c r="AJ3" s="860"/>
      <c r="AK3" s="860"/>
      <c r="AL3" s="860"/>
      <c r="AM3" s="860"/>
      <c r="AN3" s="860"/>
      <c r="AO3" s="860"/>
      <c r="AP3" s="860"/>
      <c r="AQ3" s="860"/>
      <c r="AR3" s="860"/>
      <c r="AS3" s="860"/>
      <c r="AT3" s="860"/>
      <c r="AU3" s="860"/>
      <c r="AV3" s="860"/>
    </row>
    <row r="5" spans="1:48" s="10" customFormat="1" ht="15" customHeight="1" x14ac:dyDescent="0.2">
      <c r="A5" s="851" t="s">
        <v>0</v>
      </c>
      <c r="B5" s="852" t="s">
        <v>1</v>
      </c>
      <c r="C5" s="853" t="s">
        <v>2</v>
      </c>
      <c r="D5" s="853" t="s">
        <v>3</v>
      </c>
      <c r="E5" s="853" t="s">
        <v>4</v>
      </c>
      <c r="F5" s="853" t="s">
        <v>5</v>
      </c>
      <c r="G5" s="853"/>
      <c r="H5" s="853"/>
      <c r="I5" s="853"/>
      <c r="J5" s="855" t="s">
        <v>6</v>
      </c>
      <c r="K5" s="853" t="s">
        <v>7</v>
      </c>
      <c r="L5" s="853" t="s">
        <v>8</v>
      </c>
      <c r="M5" s="853" t="s">
        <v>9</v>
      </c>
      <c r="N5" s="853"/>
      <c r="O5" s="853"/>
      <c r="P5" s="853"/>
      <c r="Q5" s="853"/>
      <c r="R5" s="853" t="s">
        <v>74</v>
      </c>
      <c r="S5" s="853"/>
      <c r="T5" s="853"/>
      <c r="U5" s="853" t="s">
        <v>78</v>
      </c>
      <c r="V5" s="853"/>
      <c r="W5" s="853" t="s">
        <v>79</v>
      </c>
      <c r="X5" s="853" t="s">
        <v>80</v>
      </c>
      <c r="Y5" s="853"/>
      <c r="Z5" s="853" t="s">
        <v>81</v>
      </c>
      <c r="AA5" s="853"/>
      <c r="AB5" s="853"/>
      <c r="AC5" s="853" t="s">
        <v>82</v>
      </c>
      <c r="AD5" s="853"/>
      <c r="AE5" s="851" t="s">
        <v>350</v>
      </c>
      <c r="AF5" s="858" t="s">
        <v>90</v>
      </c>
      <c r="AG5" s="858" t="s">
        <v>91</v>
      </c>
      <c r="AH5" s="858" t="s">
        <v>92</v>
      </c>
      <c r="AI5" s="853" t="s">
        <v>10</v>
      </c>
      <c r="AJ5" s="858" t="s">
        <v>94</v>
      </c>
      <c r="AK5" s="858" t="s">
        <v>104</v>
      </c>
      <c r="AL5" s="858"/>
      <c r="AM5" s="858"/>
      <c r="AN5" s="858"/>
      <c r="AO5" s="858" t="s">
        <v>352</v>
      </c>
      <c r="AP5" s="858" t="s">
        <v>98</v>
      </c>
      <c r="AQ5" s="858"/>
      <c r="AR5" s="858"/>
      <c r="AS5" s="864" t="s">
        <v>107</v>
      </c>
      <c r="AT5" s="861" t="s">
        <v>139</v>
      </c>
      <c r="AU5" s="861"/>
      <c r="AV5" s="861"/>
    </row>
    <row r="6" spans="1:48" ht="38.25" customHeight="1" x14ac:dyDescent="0.2">
      <c r="A6" s="851"/>
      <c r="B6" s="852"/>
      <c r="C6" s="853"/>
      <c r="D6" s="853"/>
      <c r="E6" s="853"/>
      <c r="F6" s="854" t="s">
        <v>11</v>
      </c>
      <c r="G6" s="854" t="s">
        <v>12</v>
      </c>
      <c r="H6" s="854"/>
      <c r="I6" s="854" t="s">
        <v>13</v>
      </c>
      <c r="J6" s="856"/>
      <c r="K6" s="853"/>
      <c r="L6" s="853"/>
      <c r="M6" s="854" t="s">
        <v>15</v>
      </c>
      <c r="N6" s="854" t="s">
        <v>16</v>
      </c>
      <c r="O6" s="854" t="s">
        <v>17</v>
      </c>
      <c r="P6" s="854" t="s">
        <v>18</v>
      </c>
      <c r="Q6" s="854" t="s">
        <v>19</v>
      </c>
      <c r="R6" s="853" t="s">
        <v>76</v>
      </c>
      <c r="S6" s="853" t="s">
        <v>77</v>
      </c>
      <c r="T6" s="853" t="s">
        <v>75</v>
      </c>
      <c r="U6" s="854" t="s">
        <v>20</v>
      </c>
      <c r="V6" s="854" t="s">
        <v>9</v>
      </c>
      <c r="W6" s="853"/>
      <c r="X6" s="853" t="s">
        <v>349</v>
      </c>
      <c r="Y6" s="853" t="s">
        <v>84</v>
      </c>
      <c r="Z6" s="853" t="s">
        <v>85</v>
      </c>
      <c r="AA6" s="853" t="s">
        <v>86</v>
      </c>
      <c r="AB6" s="853" t="s">
        <v>8</v>
      </c>
      <c r="AC6" s="854" t="s">
        <v>87</v>
      </c>
      <c r="AD6" s="854" t="s">
        <v>88</v>
      </c>
      <c r="AE6" s="851"/>
      <c r="AF6" s="858"/>
      <c r="AG6" s="858"/>
      <c r="AH6" s="858"/>
      <c r="AI6" s="853"/>
      <c r="AJ6" s="858"/>
      <c r="AK6" s="858" t="s">
        <v>351</v>
      </c>
      <c r="AL6" s="858" t="s">
        <v>101</v>
      </c>
      <c r="AM6" s="858" t="s">
        <v>103</v>
      </c>
      <c r="AN6" s="858" t="s">
        <v>105</v>
      </c>
      <c r="AO6" s="858"/>
      <c r="AP6" s="858" t="s">
        <v>96</v>
      </c>
      <c r="AQ6" s="859" t="s">
        <v>97</v>
      </c>
      <c r="AR6" s="859" t="s">
        <v>99</v>
      </c>
      <c r="AS6" s="865"/>
      <c r="AT6" s="858" t="s">
        <v>140</v>
      </c>
      <c r="AU6" s="862" t="s">
        <v>141</v>
      </c>
      <c r="AV6" s="863"/>
    </row>
    <row r="7" spans="1:48" ht="16" x14ac:dyDescent="0.2">
      <c r="A7" s="851"/>
      <c r="B7" s="852"/>
      <c r="C7" s="853"/>
      <c r="D7" s="853"/>
      <c r="E7" s="853"/>
      <c r="F7" s="854"/>
      <c r="G7" s="25" t="s">
        <v>20</v>
      </c>
      <c r="H7" s="25" t="s">
        <v>9</v>
      </c>
      <c r="I7" s="854"/>
      <c r="J7" s="857"/>
      <c r="K7" s="853"/>
      <c r="L7" s="853"/>
      <c r="M7" s="854"/>
      <c r="N7" s="854"/>
      <c r="O7" s="854"/>
      <c r="P7" s="854"/>
      <c r="Q7" s="854"/>
      <c r="R7" s="853"/>
      <c r="S7" s="853"/>
      <c r="T7" s="853"/>
      <c r="U7" s="854"/>
      <c r="V7" s="854"/>
      <c r="W7" s="853"/>
      <c r="X7" s="853"/>
      <c r="Y7" s="853"/>
      <c r="Z7" s="853"/>
      <c r="AA7" s="853"/>
      <c r="AB7" s="853"/>
      <c r="AC7" s="854"/>
      <c r="AD7" s="854"/>
      <c r="AE7" s="851"/>
      <c r="AF7" s="858"/>
      <c r="AG7" s="858"/>
      <c r="AH7" s="858"/>
      <c r="AI7" s="853"/>
      <c r="AJ7" s="858"/>
      <c r="AK7" s="858"/>
      <c r="AL7" s="858"/>
      <c r="AM7" s="858"/>
      <c r="AN7" s="858"/>
      <c r="AO7" s="858"/>
      <c r="AP7" s="858"/>
      <c r="AQ7" s="859"/>
      <c r="AR7" s="859"/>
      <c r="AS7" s="866"/>
      <c r="AT7" s="858"/>
      <c r="AU7" s="21" t="s">
        <v>119</v>
      </c>
      <c r="AV7" s="8" t="s">
        <v>142</v>
      </c>
    </row>
    <row r="8" spans="1:48" x14ac:dyDescent="0.2">
      <c r="A8" s="1">
        <v>1</v>
      </c>
      <c r="B8" s="9">
        <v>2</v>
      </c>
      <c r="C8" s="1">
        <v>3</v>
      </c>
      <c r="D8" s="1">
        <v>4</v>
      </c>
      <c r="E8" s="9">
        <v>5</v>
      </c>
      <c r="F8" s="1">
        <v>6</v>
      </c>
      <c r="G8" s="1">
        <v>7</v>
      </c>
      <c r="H8" s="9">
        <v>8</v>
      </c>
      <c r="I8" s="1">
        <v>9</v>
      </c>
      <c r="J8" s="1">
        <v>10</v>
      </c>
      <c r="K8" s="9">
        <v>11</v>
      </c>
      <c r="L8" s="1">
        <v>12</v>
      </c>
      <c r="M8" s="1">
        <v>13</v>
      </c>
      <c r="N8" s="9">
        <v>14</v>
      </c>
      <c r="O8" s="1">
        <v>15</v>
      </c>
      <c r="P8" s="1">
        <v>16</v>
      </c>
      <c r="Q8" s="9">
        <v>17</v>
      </c>
      <c r="R8" s="1">
        <v>18</v>
      </c>
      <c r="S8" s="1">
        <v>19</v>
      </c>
      <c r="T8" s="9">
        <v>20</v>
      </c>
      <c r="U8" s="1">
        <v>21</v>
      </c>
      <c r="V8" s="1">
        <v>22</v>
      </c>
      <c r="W8" s="9">
        <v>10</v>
      </c>
      <c r="X8" s="1">
        <v>24</v>
      </c>
      <c r="Y8" s="1">
        <v>25</v>
      </c>
      <c r="Z8" s="9">
        <v>26</v>
      </c>
      <c r="AA8" s="1">
        <v>27</v>
      </c>
      <c r="AB8" s="1">
        <v>28</v>
      </c>
      <c r="AC8" s="9">
        <v>29</v>
      </c>
      <c r="AD8" s="1">
        <v>30</v>
      </c>
      <c r="AE8" s="1">
        <v>11</v>
      </c>
      <c r="AF8" s="9">
        <v>12</v>
      </c>
      <c r="AG8" s="1">
        <v>13</v>
      </c>
      <c r="AH8" s="1">
        <v>14</v>
      </c>
      <c r="AI8" s="9">
        <v>15</v>
      </c>
      <c r="AJ8" s="1">
        <v>16</v>
      </c>
      <c r="AK8" s="1">
        <v>17</v>
      </c>
      <c r="AL8" s="9">
        <v>18</v>
      </c>
      <c r="AM8" s="1">
        <v>19</v>
      </c>
      <c r="AN8" s="1">
        <v>20</v>
      </c>
      <c r="AO8" s="9">
        <v>21</v>
      </c>
      <c r="AP8" s="1">
        <v>22</v>
      </c>
      <c r="AQ8" s="1">
        <v>23</v>
      </c>
      <c r="AR8" s="9">
        <v>24</v>
      </c>
      <c r="AS8" s="1">
        <v>25</v>
      </c>
      <c r="AT8" s="1">
        <v>26</v>
      </c>
      <c r="AU8" s="9">
        <v>27</v>
      </c>
      <c r="AV8" s="1">
        <v>28</v>
      </c>
    </row>
    <row r="9" spans="1:48" ht="16" x14ac:dyDescent="0.2">
      <c r="A9" s="3">
        <v>1</v>
      </c>
      <c r="B9" s="4" t="s">
        <v>21</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6">
        <f>AN11+AN16+AN156+AN164+AN177+AN202</f>
        <v>1440021700</v>
      </c>
      <c r="AO9" s="24"/>
      <c r="AP9" s="24"/>
      <c r="AQ9" s="24"/>
      <c r="AR9" s="24"/>
      <c r="AS9" s="24"/>
      <c r="AT9" s="24"/>
      <c r="AU9" s="24"/>
      <c r="AV9" s="24"/>
    </row>
    <row r="10" spans="1:48" s="124" customFormat="1" x14ac:dyDescent="0.2">
      <c r="A10" s="119">
        <v>1</v>
      </c>
      <c r="B10" s="120" t="s">
        <v>21</v>
      </c>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2"/>
      <c r="AO10" s="123"/>
      <c r="AP10" s="123"/>
      <c r="AQ10" s="123"/>
      <c r="AR10" s="123"/>
      <c r="AS10" s="123"/>
      <c r="AT10" s="123"/>
      <c r="AU10" s="123"/>
      <c r="AV10" s="123"/>
    </row>
    <row r="11" spans="1:48" ht="16" x14ac:dyDescent="0.2">
      <c r="A11" s="3" t="s">
        <v>22</v>
      </c>
      <c r="B11" s="4" t="s">
        <v>23</v>
      </c>
      <c r="C11" s="27"/>
      <c r="D11" s="27"/>
      <c r="E11" s="27"/>
      <c r="F11" s="27"/>
      <c r="G11" s="27"/>
      <c r="H11" s="27"/>
      <c r="I11" s="27"/>
      <c r="J11" s="2"/>
      <c r="K11" s="2"/>
      <c r="L11" s="2"/>
      <c r="M11" s="2"/>
      <c r="N11" s="2"/>
      <c r="O11" s="2"/>
      <c r="P11" s="2"/>
      <c r="Q11" s="2"/>
      <c r="R11" s="2"/>
      <c r="S11" s="2"/>
      <c r="T11" s="2"/>
      <c r="U11" s="2"/>
      <c r="V11" s="2"/>
      <c r="W11" s="2"/>
      <c r="X11" s="2"/>
      <c r="Y11" s="2"/>
      <c r="Z11" s="2"/>
      <c r="AA11" s="2"/>
      <c r="AB11" s="2"/>
      <c r="AC11" s="2"/>
      <c r="AD11" s="2"/>
      <c r="AE11" s="2"/>
      <c r="AF11" s="2"/>
      <c r="AG11" s="2"/>
      <c r="AH11" s="28"/>
      <c r="AI11" s="28"/>
      <c r="AJ11" s="28"/>
      <c r="AK11" s="2"/>
      <c r="AL11" s="2"/>
      <c r="AM11" s="2"/>
      <c r="AN11" s="28"/>
      <c r="AO11" s="23"/>
      <c r="AP11" s="28"/>
      <c r="AQ11" s="28"/>
      <c r="AR11" s="28"/>
      <c r="AS11" s="28"/>
      <c r="AT11" s="23"/>
      <c r="AU11" s="23"/>
      <c r="AV11" s="23"/>
    </row>
    <row r="12" spans="1:48" s="14" customFormat="1" ht="16" x14ac:dyDescent="0.2">
      <c r="A12" s="11" t="s">
        <v>24</v>
      </c>
      <c r="B12" s="12" t="s">
        <v>23</v>
      </c>
      <c r="C12" s="27"/>
      <c r="D12" s="27"/>
      <c r="E12" s="27"/>
      <c r="F12" s="27"/>
      <c r="G12" s="27"/>
      <c r="H12" s="27"/>
      <c r="I12" s="27"/>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28"/>
      <c r="AI12" s="28"/>
      <c r="AJ12" s="28"/>
      <c r="AK12" s="13"/>
      <c r="AL12" s="13"/>
      <c r="AM12" s="13"/>
      <c r="AN12" s="28"/>
      <c r="AO12" s="23"/>
      <c r="AP12" s="28"/>
      <c r="AQ12" s="28"/>
      <c r="AR12" s="28"/>
      <c r="AS12" s="28"/>
      <c r="AT12" s="23"/>
      <c r="AU12" s="23"/>
      <c r="AV12" s="23"/>
    </row>
    <row r="13" spans="1:48" ht="16" x14ac:dyDescent="0.2">
      <c r="A13" s="3"/>
      <c r="B13" s="5" t="s">
        <v>111</v>
      </c>
      <c r="C13" s="29" t="s">
        <v>241</v>
      </c>
      <c r="D13" s="27"/>
      <c r="E13" s="27"/>
      <c r="F13" s="27"/>
      <c r="G13" s="27"/>
      <c r="H13" s="27"/>
      <c r="I13" s="27"/>
      <c r="J13" s="2"/>
      <c r="K13" s="2"/>
      <c r="L13" s="2"/>
      <c r="M13" s="2"/>
      <c r="N13" s="2"/>
      <c r="O13" s="2"/>
      <c r="P13" s="2"/>
      <c r="Q13" s="2"/>
      <c r="R13" s="2"/>
      <c r="S13" s="2"/>
      <c r="T13" s="2"/>
      <c r="U13" s="2"/>
      <c r="V13" s="2"/>
      <c r="W13" s="2"/>
      <c r="X13" s="2"/>
      <c r="Y13" s="2"/>
      <c r="Z13" s="2"/>
      <c r="AA13" s="2"/>
      <c r="AB13" s="2"/>
      <c r="AC13" s="2"/>
      <c r="AD13" s="2"/>
      <c r="AE13" s="2"/>
      <c r="AF13" s="2"/>
      <c r="AG13" s="2"/>
      <c r="AH13" s="28"/>
      <c r="AI13" s="28"/>
      <c r="AJ13" s="28"/>
      <c r="AK13" s="2"/>
      <c r="AL13" s="2"/>
      <c r="AM13" s="2"/>
      <c r="AN13" s="125">
        <v>0</v>
      </c>
      <c r="AO13" s="23"/>
      <c r="AP13" s="28"/>
      <c r="AQ13" s="28"/>
      <c r="AR13" s="28"/>
      <c r="AS13" s="28"/>
      <c r="AT13" s="23"/>
      <c r="AU13" s="23"/>
      <c r="AV13" s="23"/>
    </row>
    <row r="14" spans="1:48" x14ac:dyDescent="0.2">
      <c r="A14" s="3"/>
      <c r="B14" s="5"/>
      <c r="C14" s="23"/>
      <c r="D14" s="23"/>
      <c r="E14" s="23"/>
      <c r="F14" s="2"/>
      <c r="G14" s="2"/>
      <c r="H14" s="2"/>
      <c r="I14" s="2"/>
      <c r="J14" s="23"/>
      <c r="K14" s="23"/>
      <c r="L14" s="23"/>
      <c r="M14" s="23"/>
      <c r="N14" s="23"/>
      <c r="O14" s="23"/>
      <c r="P14" s="23"/>
      <c r="Q14" s="23"/>
      <c r="R14" s="2"/>
      <c r="S14" s="2"/>
      <c r="T14" s="2"/>
      <c r="U14" s="2"/>
      <c r="V14" s="2"/>
      <c r="W14" s="2"/>
      <c r="X14" s="2"/>
      <c r="Y14" s="2"/>
      <c r="Z14" s="2"/>
      <c r="AA14" s="2"/>
      <c r="AB14" s="2"/>
      <c r="AC14" s="2"/>
      <c r="AD14" s="2"/>
      <c r="AE14" s="2"/>
      <c r="AF14" s="2"/>
      <c r="AG14" s="2"/>
      <c r="AH14" s="2"/>
      <c r="AI14" s="2"/>
      <c r="AJ14" s="2"/>
      <c r="AK14" s="2"/>
      <c r="AL14" s="2"/>
      <c r="AM14" s="2"/>
      <c r="AN14" s="2"/>
      <c r="AO14" s="23"/>
      <c r="AP14" s="23"/>
      <c r="AQ14" s="23"/>
      <c r="AR14" s="23"/>
      <c r="AS14" s="23"/>
      <c r="AT14" s="23"/>
      <c r="AU14" s="23"/>
      <c r="AV14" s="23"/>
    </row>
    <row r="15" spans="1:48" x14ac:dyDescent="0.2">
      <c r="A15" s="3"/>
      <c r="B15" s="5"/>
      <c r="C15" s="28"/>
      <c r="D15" s="2"/>
      <c r="E15" s="2"/>
      <c r="F15" s="28"/>
      <c r="G15" s="2"/>
      <c r="H15" s="2"/>
      <c r="I15" s="2"/>
      <c r="J15" s="2"/>
      <c r="K15" s="2"/>
      <c r="L15" s="2"/>
      <c r="M15" s="2"/>
      <c r="N15" s="2"/>
      <c r="O15" s="2"/>
      <c r="P15" s="2"/>
      <c r="Q15" s="2"/>
      <c r="R15" s="28"/>
      <c r="S15" s="28"/>
      <c r="T15" s="28"/>
      <c r="U15" s="28"/>
      <c r="V15" s="28"/>
      <c r="W15" s="28"/>
      <c r="X15" s="2"/>
      <c r="Y15" s="2"/>
      <c r="Z15" s="2"/>
      <c r="AA15" s="2"/>
      <c r="AB15" s="2"/>
      <c r="AC15" s="2"/>
      <c r="AD15" s="2"/>
      <c r="AE15" s="28"/>
      <c r="AF15" s="2"/>
      <c r="AG15" s="2"/>
      <c r="AH15" s="2"/>
      <c r="AI15" s="28"/>
      <c r="AJ15" s="28"/>
      <c r="AK15" s="2"/>
      <c r="AL15" s="2"/>
      <c r="AM15" s="2"/>
      <c r="AN15" s="36"/>
      <c r="AO15" s="28"/>
      <c r="AP15" s="28"/>
      <c r="AQ15" s="28"/>
      <c r="AR15" s="28"/>
      <c r="AS15" s="28"/>
      <c r="AT15" s="36"/>
      <c r="AU15" s="36"/>
      <c r="AV15" s="36"/>
    </row>
    <row r="16" spans="1:48" x14ac:dyDescent="0.2">
      <c r="A16" s="37" t="s">
        <v>25</v>
      </c>
      <c r="B16" s="38" t="s">
        <v>26</v>
      </c>
      <c r="C16" s="39"/>
      <c r="D16" s="39"/>
      <c r="E16" s="39"/>
      <c r="F16" s="40"/>
      <c r="G16" s="40"/>
      <c r="H16" s="40"/>
      <c r="I16" s="40"/>
      <c r="J16" s="39"/>
      <c r="K16" s="39"/>
      <c r="L16" s="39"/>
      <c r="M16" s="39"/>
      <c r="N16" s="39"/>
      <c r="O16" s="39"/>
      <c r="P16" s="39"/>
      <c r="Q16" s="39"/>
      <c r="R16" s="40"/>
      <c r="S16" s="40"/>
      <c r="T16" s="40"/>
      <c r="U16" s="40"/>
      <c r="V16" s="40"/>
      <c r="W16" s="40"/>
      <c r="X16" s="40"/>
      <c r="Y16" s="40"/>
      <c r="Z16" s="40"/>
      <c r="AA16" s="40"/>
      <c r="AB16" s="40"/>
      <c r="AC16" s="40"/>
      <c r="AD16" s="40"/>
      <c r="AE16" s="40"/>
      <c r="AF16" s="40"/>
      <c r="AG16" s="40"/>
      <c r="AH16" s="41"/>
      <c r="AI16" s="42"/>
      <c r="AJ16" s="42"/>
      <c r="AK16" s="40"/>
      <c r="AL16" s="40"/>
      <c r="AM16" s="40"/>
      <c r="AN16" s="43">
        <f>AN20+AN32+AN130</f>
        <v>727221700</v>
      </c>
      <c r="AO16" s="39"/>
      <c r="AP16" s="39"/>
      <c r="AQ16" s="39"/>
      <c r="AR16" s="39"/>
      <c r="AS16" s="39"/>
      <c r="AT16" s="39"/>
      <c r="AU16" s="39"/>
      <c r="AV16" s="39"/>
    </row>
    <row r="17" spans="1:48" x14ac:dyDescent="0.2">
      <c r="A17" s="37" t="s">
        <v>27</v>
      </c>
      <c r="B17" s="44" t="s">
        <v>28</v>
      </c>
      <c r="C17" s="39"/>
      <c r="D17" s="39"/>
      <c r="E17" s="39"/>
      <c r="F17" s="40"/>
      <c r="G17" s="40"/>
      <c r="H17" s="40"/>
      <c r="I17" s="40"/>
      <c r="J17" s="39"/>
      <c r="K17" s="39"/>
      <c r="L17" s="39"/>
      <c r="M17" s="39"/>
      <c r="N17" s="39"/>
      <c r="O17" s="39"/>
      <c r="P17" s="39"/>
      <c r="Q17" s="39"/>
      <c r="R17" s="40"/>
      <c r="S17" s="40"/>
      <c r="T17" s="40"/>
      <c r="U17" s="40"/>
      <c r="V17" s="40"/>
      <c r="W17" s="40"/>
      <c r="X17" s="40"/>
      <c r="Y17" s="40"/>
      <c r="Z17" s="40"/>
      <c r="AA17" s="40"/>
      <c r="AB17" s="40"/>
      <c r="AC17" s="40"/>
      <c r="AD17" s="40"/>
      <c r="AE17" s="40"/>
      <c r="AF17" s="40"/>
      <c r="AG17" s="40"/>
      <c r="AH17" s="41"/>
      <c r="AI17" s="42"/>
      <c r="AJ17" s="42"/>
      <c r="AK17" s="40"/>
      <c r="AL17" s="40"/>
      <c r="AM17" s="40"/>
      <c r="AN17" s="39"/>
      <c r="AO17" s="39"/>
      <c r="AP17" s="39"/>
      <c r="AQ17" s="39"/>
      <c r="AR17" s="39"/>
      <c r="AS17" s="39"/>
      <c r="AT17" s="39"/>
      <c r="AU17" s="39"/>
      <c r="AV17" s="39"/>
    </row>
    <row r="18" spans="1:48" x14ac:dyDescent="0.2">
      <c r="A18" s="37"/>
      <c r="B18" s="44" t="s">
        <v>112</v>
      </c>
      <c r="C18" s="45" t="s">
        <v>241</v>
      </c>
      <c r="D18" s="39"/>
      <c r="E18" s="39"/>
      <c r="F18" s="40"/>
      <c r="G18" s="40"/>
      <c r="H18" s="40"/>
      <c r="I18" s="40"/>
      <c r="J18" s="39"/>
      <c r="K18" s="39"/>
      <c r="L18" s="39"/>
      <c r="M18" s="39"/>
      <c r="N18" s="39"/>
      <c r="O18" s="39"/>
      <c r="P18" s="39"/>
      <c r="Q18" s="39"/>
      <c r="R18" s="40"/>
      <c r="S18" s="40"/>
      <c r="T18" s="40"/>
      <c r="U18" s="40"/>
      <c r="V18" s="40"/>
      <c r="W18" s="40"/>
      <c r="X18" s="40"/>
      <c r="Y18" s="40"/>
      <c r="Z18" s="40"/>
      <c r="AA18" s="40"/>
      <c r="AB18" s="40"/>
      <c r="AC18" s="40"/>
      <c r="AD18" s="40"/>
      <c r="AE18" s="40"/>
      <c r="AF18" s="40"/>
      <c r="AG18" s="40"/>
      <c r="AH18" s="41"/>
      <c r="AI18" s="42"/>
      <c r="AJ18" s="42"/>
      <c r="AK18" s="40"/>
      <c r="AL18" s="40"/>
      <c r="AM18" s="40"/>
      <c r="AN18" s="39"/>
      <c r="AO18" s="39"/>
      <c r="AP18" s="39"/>
      <c r="AQ18" s="39"/>
      <c r="AR18" s="39"/>
      <c r="AS18" s="39"/>
      <c r="AT18" s="39"/>
      <c r="AU18" s="39"/>
      <c r="AV18" s="39"/>
    </row>
    <row r="19" spans="1:48" x14ac:dyDescent="0.2">
      <c r="A19" s="37"/>
      <c r="B19" s="44"/>
      <c r="C19" s="39"/>
      <c r="D19" s="39"/>
      <c r="E19" s="39"/>
      <c r="F19" s="40"/>
      <c r="G19" s="40"/>
      <c r="H19" s="40"/>
      <c r="I19" s="40"/>
      <c r="J19" s="39"/>
      <c r="K19" s="39"/>
      <c r="L19" s="39"/>
      <c r="M19" s="39"/>
      <c r="N19" s="39"/>
      <c r="O19" s="39"/>
      <c r="P19" s="39"/>
      <c r="Q19" s="39"/>
      <c r="R19" s="40"/>
      <c r="S19" s="40"/>
      <c r="T19" s="40"/>
      <c r="U19" s="40"/>
      <c r="V19" s="40"/>
      <c r="W19" s="40"/>
      <c r="X19" s="40"/>
      <c r="Y19" s="40"/>
      <c r="Z19" s="40"/>
      <c r="AA19" s="40"/>
      <c r="AB19" s="40"/>
      <c r="AC19" s="40"/>
      <c r="AD19" s="40"/>
      <c r="AE19" s="40"/>
      <c r="AF19" s="40"/>
      <c r="AG19" s="40"/>
      <c r="AH19" s="41"/>
      <c r="AI19" s="42"/>
      <c r="AJ19" s="42"/>
      <c r="AK19" s="40"/>
      <c r="AL19" s="40"/>
      <c r="AM19" s="40"/>
      <c r="AN19" s="39"/>
      <c r="AO19" s="39"/>
      <c r="AP19" s="39"/>
      <c r="AQ19" s="39"/>
      <c r="AR19" s="39"/>
      <c r="AS19" s="39"/>
      <c r="AT19" s="39"/>
      <c r="AU19" s="39"/>
      <c r="AV19" s="39"/>
    </row>
    <row r="20" spans="1:48" x14ac:dyDescent="0.2">
      <c r="A20" s="37" t="s">
        <v>29</v>
      </c>
      <c r="B20" s="44" t="s">
        <v>30</v>
      </c>
      <c r="C20" s="46"/>
      <c r="D20" s="39"/>
      <c r="E20" s="39"/>
      <c r="F20" s="40"/>
      <c r="G20" s="40"/>
      <c r="H20" s="40"/>
      <c r="I20" s="40"/>
      <c r="J20" s="39"/>
      <c r="K20" s="39"/>
      <c r="L20" s="39"/>
      <c r="M20" s="39"/>
      <c r="N20" s="39"/>
      <c r="O20" s="39"/>
      <c r="P20" s="39"/>
      <c r="Q20" s="39"/>
      <c r="R20" s="40"/>
      <c r="S20" s="40"/>
      <c r="T20" s="40"/>
      <c r="U20" s="40"/>
      <c r="V20" s="40"/>
      <c r="W20" s="40"/>
      <c r="X20" s="40"/>
      <c r="Y20" s="40"/>
      <c r="Z20" s="40"/>
      <c r="AA20" s="40"/>
      <c r="AB20" s="40"/>
      <c r="AC20" s="40"/>
      <c r="AD20" s="40"/>
      <c r="AE20" s="40"/>
      <c r="AF20" s="40"/>
      <c r="AG20" s="40"/>
      <c r="AH20" s="41"/>
      <c r="AI20" s="42"/>
      <c r="AJ20" s="42"/>
      <c r="AK20" s="40"/>
      <c r="AL20" s="40"/>
      <c r="AM20" s="40"/>
      <c r="AN20" s="47">
        <f>SUM(AN21:AN24)</f>
        <v>146500000</v>
      </c>
      <c r="AO20" s="39"/>
      <c r="AP20" s="39"/>
      <c r="AQ20" s="39"/>
      <c r="AR20" s="39"/>
      <c r="AS20" s="39"/>
      <c r="AT20" s="39"/>
      <c r="AU20" s="39"/>
      <c r="AV20" s="39"/>
    </row>
    <row r="21" spans="1:48" x14ac:dyDescent="0.2">
      <c r="A21" s="37"/>
      <c r="B21" s="44" t="s">
        <v>112</v>
      </c>
      <c r="C21" s="48" t="s">
        <v>333</v>
      </c>
      <c r="D21" s="49" t="s">
        <v>335</v>
      </c>
      <c r="E21" s="50"/>
      <c r="F21" s="40"/>
      <c r="G21" s="40"/>
      <c r="H21" s="40"/>
      <c r="I21" s="40"/>
      <c r="J21" s="51" t="s">
        <v>337</v>
      </c>
      <c r="K21" s="52" t="s">
        <v>359</v>
      </c>
      <c r="L21" s="53" t="s">
        <v>264</v>
      </c>
      <c r="M21" s="50"/>
      <c r="N21" s="54" t="s">
        <v>340</v>
      </c>
      <c r="O21" s="54" t="s">
        <v>344</v>
      </c>
      <c r="P21" s="54" t="s">
        <v>348</v>
      </c>
      <c r="Q21" s="50"/>
      <c r="R21" s="40"/>
      <c r="S21" s="40"/>
      <c r="T21" s="40"/>
      <c r="U21" s="40"/>
      <c r="V21" s="40"/>
      <c r="W21" s="40"/>
      <c r="X21" s="40"/>
      <c r="Y21" s="40"/>
      <c r="Z21" s="40"/>
      <c r="AA21" s="40"/>
      <c r="AB21" s="40"/>
      <c r="AC21" s="40"/>
      <c r="AD21" s="40"/>
      <c r="AE21" s="40"/>
      <c r="AF21" s="40"/>
      <c r="AG21" s="40"/>
      <c r="AH21" s="55"/>
      <c r="AI21" s="56" t="s">
        <v>146</v>
      </c>
      <c r="AJ21" s="57">
        <v>2004</v>
      </c>
      <c r="AK21" s="58"/>
      <c r="AL21" s="58"/>
      <c r="AM21" s="58"/>
      <c r="AN21" s="59">
        <v>3500000</v>
      </c>
      <c r="AO21" s="53" t="s">
        <v>124</v>
      </c>
      <c r="AP21" s="50"/>
      <c r="AQ21" s="50"/>
      <c r="AR21" s="50"/>
      <c r="AS21" s="50"/>
      <c r="AT21" s="50"/>
      <c r="AU21" s="50"/>
      <c r="AV21" s="50"/>
    </row>
    <row r="22" spans="1:48" x14ac:dyDescent="0.2">
      <c r="A22" s="37"/>
      <c r="B22" s="44"/>
      <c r="C22" s="48" t="s">
        <v>334</v>
      </c>
      <c r="D22" s="49" t="s">
        <v>336</v>
      </c>
      <c r="E22" s="50"/>
      <c r="F22" s="40"/>
      <c r="G22" s="40"/>
      <c r="H22" s="40"/>
      <c r="I22" s="40"/>
      <c r="J22" s="51" t="s">
        <v>338</v>
      </c>
      <c r="K22" s="52" t="s">
        <v>360</v>
      </c>
      <c r="L22" s="53" t="s">
        <v>264</v>
      </c>
      <c r="M22" s="50"/>
      <c r="N22" s="54" t="s">
        <v>341</v>
      </c>
      <c r="O22" s="54" t="s">
        <v>345</v>
      </c>
      <c r="P22" s="54" t="s">
        <v>361</v>
      </c>
      <c r="Q22" s="50"/>
      <c r="R22" s="40"/>
      <c r="S22" s="40"/>
      <c r="T22" s="40"/>
      <c r="U22" s="40"/>
      <c r="V22" s="40"/>
      <c r="W22" s="40"/>
      <c r="X22" s="40"/>
      <c r="Y22" s="40"/>
      <c r="Z22" s="40"/>
      <c r="AA22" s="40"/>
      <c r="AB22" s="40"/>
      <c r="AC22" s="40"/>
      <c r="AD22" s="40"/>
      <c r="AE22" s="40"/>
      <c r="AF22" s="40"/>
      <c r="AG22" s="40"/>
      <c r="AH22" s="55"/>
      <c r="AI22" s="56" t="s">
        <v>146</v>
      </c>
      <c r="AJ22" s="57">
        <v>2001</v>
      </c>
      <c r="AK22" s="58"/>
      <c r="AL22" s="58"/>
      <c r="AM22" s="58"/>
      <c r="AN22" s="59">
        <v>130000000</v>
      </c>
      <c r="AO22" s="53" t="s">
        <v>367</v>
      </c>
      <c r="AP22" s="50"/>
      <c r="AQ22" s="50"/>
      <c r="AR22" s="50"/>
      <c r="AS22" s="53" t="s">
        <v>362</v>
      </c>
      <c r="AT22" s="50"/>
      <c r="AU22" s="50"/>
      <c r="AV22" s="50"/>
    </row>
    <row r="23" spans="1:48" x14ac:dyDescent="0.2">
      <c r="A23" s="37"/>
      <c r="B23" s="44"/>
      <c r="C23" s="48" t="s">
        <v>333</v>
      </c>
      <c r="D23" s="49" t="s">
        <v>335</v>
      </c>
      <c r="E23" s="50"/>
      <c r="F23" s="40"/>
      <c r="G23" s="40"/>
      <c r="H23" s="40"/>
      <c r="I23" s="40"/>
      <c r="J23" s="51" t="s">
        <v>339</v>
      </c>
      <c r="K23" s="52" t="s">
        <v>363</v>
      </c>
      <c r="L23" s="53" t="s">
        <v>264</v>
      </c>
      <c r="M23" s="50"/>
      <c r="N23" s="54" t="s">
        <v>342</v>
      </c>
      <c r="O23" s="54" t="s">
        <v>346</v>
      </c>
      <c r="P23" s="54" t="s">
        <v>364</v>
      </c>
      <c r="Q23" s="50"/>
      <c r="R23" s="40"/>
      <c r="S23" s="40"/>
      <c r="T23" s="40"/>
      <c r="U23" s="40"/>
      <c r="V23" s="40"/>
      <c r="W23" s="40"/>
      <c r="X23" s="40"/>
      <c r="Y23" s="40"/>
      <c r="Z23" s="40"/>
      <c r="AA23" s="40"/>
      <c r="AB23" s="40"/>
      <c r="AC23" s="40"/>
      <c r="AD23" s="40"/>
      <c r="AE23" s="40"/>
      <c r="AF23" s="40"/>
      <c r="AG23" s="40"/>
      <c r="AH23" s="55"/>
      <c r="AI23" s="56" t="s">
        <v>146</v>
      </c>
      <c r="AJ23" s="57">
        <v>2007</v>
      </c>
      <c r="AK23" s="58"/>
      <c r="AL23" s="58"/>
      <c r="AM23" s="58"/>
      <c r="AN23" s="59">
        <v>6500000</v>
      </c>
      <c r="AO23" s="53"/>
      <c r="AP23" s="50"/>
      <c r="AQ23" s="50"/>
      <c r="AR23" s="50"/>
      <c r="AS23" s="53" t="s">
        <v>365</v>
      </c>
      <c r="AT23" s="50"/>
      <c r="AU23" s="50"/>
      <c r="AV23" s="50"/>
    </row>
    <row r="24" spans="1:48" x14ac:dyDescent="0.2">
      <c r="A24" s="37"/>
      <c r="B24" s="44"/>
      <c r="C24" s="48" t="s">
        <v>333</v>
      </c>
      <c r="D24" s="49" t="s">
        <v>335</v>
      </c>
      <c r="E24" s="50"/>
      <c r="F24" s="40"/>
      <c r="G24" s="40"/>
      <c r="H24" s="40"/>
      <c r="I24" s="40"/>
      <c r="J24" s="51" t="s">
        <v>339</v>
      </c>
      <c r="K24" s="52" t="s">
        <v>363</v>
      </c>
      <c r="L24" s="53" t="s">
        <v>264</v>
      </c>
      <c r="M24" s="50"/>
      <c r="N24" s="54" t="s">
        <v>343</v>
      </c>
      <c r="O24" s="54" t="s">
        <v>347</v>
      </c>
      <c r="P24" s="54" t="s">
        <v>348</v>
      </c>
      <c r="Q24" s="50"/>
      <c r="R24" s="40"/>
      <c r="S24" s="40"/>
      <c r="T24" s="40"/>
      <c r="U24" s="40"/>
      <c r="V24" s="40"/>
      <c r="W24" s="40"/>
      <c r="X24" s="40"/>
      <c r="Y24" s="40"/>
      <c r="Z24" s="40"/>
      <c r="AA24" s="40"/>
      <c r="AB24" s="40"/>
      <c r="AC24" s="40"/>
      <c r="AD24" s="40"/>
      <c r="AE24" s="40"/>
      <c r="AF24" s="40"/>
      <c r="AG24" s="40"/>
      <c r="AH24" s="55"/>
      <c r="AI24" s="56" t="s">
        <v>146</v>
      </c>
      <c r="AJ24" s="57">
        <v>2007</v>
      </c>
      <c r="AK24" s="58"/>
      <c r="AL24" s="58"/>
      <c r="AM24" s="58"/>
      <c r="AN24" s="59">
        <v>6500000</v>
      </c>
      <c r="AO24" s="53"/>
      <c r="AP24" s="50"/>
      <c r="AQ24" s="50"/>
      <c r="AR24" s="50"/>
      <c r="AS24" s="53" t="s">
        <v>365</v>
      </c>
      <c r="AT24" s="50"/>
      <c r="AU24" s="50"/>
      <c r="AV24" s="50"/>
    </row>
    <row r="25" spans="1:48" x14ac:dyDescent="0.2">
      <c r="A25" s="37"/>
      <c r="B25" s="44"/>
      <c r="C25" s="39"/>
      <c r="D25" s="39"/>
      <c r="E25" s="39"/>
      <c r="F25" s="40"/>
      <c r="G25" s="40"/>
      <c r="H25" s="40"/>
      <c r="I25" s="40"/>
      <c r="J25" s="39"/>
      <c r="K25" s="39"/>
      <c r="L25" s="39"/>
      <c r="M25" s="39"/>
      <c r="N25" s="39"/>
      <c r="O25" s="39"/>
      <c r="P25" s="39"/>
      <c r="Q25" s="39"/>
      <c r="R25" s="40"/>
      <c r="S25" s="40"/>
      <c r="T25" s="40"/>
      <c r="U25" s="40"/>
      <c r="V25" s="40"/>
      <c r="W25" s="40"/>
      <c r="X25" s="40"/>
      <c r="Y25" s="40"/>
      <c r="Z25" s="40"/>
      <c r="AA25" s="40"/>
      <c r="AB25" s="40"/>
      <c r="AC25" s="40"/>
      <c r="AD25" s="40"/>
      <c r="AE25" s="40"/>
      <c r="AF25" s="40"/>
      <c r="AG25" s="40"/>
      <c r="AH25" s="55"/>
      <c r="AI25" s="42"/>
      <c r="AJ25" s="42"/>
      <c r="AK25" s="40"/>
      <c r="AL25" s="40"/>
      <c r="AM25" s="40"/>
      <c r="AN25" s="60"/>
      <c r="AO25" s="61"/>
      <c r="AP25" s="39"/>
      <c r="AQ25" s="39"/>
      <c r="AR25" s="39"/>
      <c r="AS25" s="39"/>
      <c r="AT25" s="39"/>
      <c r="AU25" s="39"/>
      <c r="AV25" s="39"/>
    </row>
    <row r="26" spans="1:48" x14ac:dyDescent="0.2">
      <c r="A26" s="37" t="s">
        <v>31</v>
      </c>
      <c r="B26" s="44" t="s">
        <v>32</v>
      </c>
      <c r="C26" s="39"/>
      <c r="D26" s="39"/>
      <c r="E26" s="39"/>
      <c r="F26" s="40"/>
      <c r="G26" s="40"/>
      <c r="H26" s="40"/>
      <c r="I26" s="40"/>
      <c r="J26" s="39"/>
      <c r="K26" s="39"/>
      <c r="L26" s="39"/>
      <c r="M26" s="39"/>
      <c r="N26" s="39"/>
      <c r="O26" s="39"/>
      <c r="P26" s="39"/>
      <c r="Q26" s="39"/>
      <c r="R26" s="40"/>
      <c r="S26" s="40"/>
      <c r="T26" s="40"/>
      <c r="U26" s="40"/>
      <c r="V26" s="40"/>
      <c r="W26" s="40"/>
      <c r="X26" s="40"/>
      <c r="Y26" s="40"/>
      <c r="Z26" s="40"/>
      <c r="AA26" s="40"/>
      <c r="AB26" s="40"/>
      <c r="AC26" s="40"/>
      <c r="AD26" s="40"/>
      <c r="AE26" s="40"/>
      <c r="AF26" s="40"/>
      <c r="AG26" s="40"/>
      <c r="AH26" s="62"/>
      <c r="AI26" s="42"/>
      <c r="AJ26" s="42"/>
      <c r="AK26" s="40"/>
      <c r="AL26" s="40"/>
      <c r="AM26" s="40"/>
      <c r="AN26" s="39"/>
      <c r="AO26" s="39"/>
      <c r="AP26" s="39"/>
      <c r="AQ26" s="39"/>
      <c r="AR26" s="39"/>
      <c r="AS26" s="39"/>
      <c r="AT26" s="39"/>
      <c r="AU26" s="39"/>
      <c r="AV26" s="39"/>
    </row>
    <row r="27" spans="1:48" x14ac:dyDescent="0.2">
      <c r="A27" s="37"/>
      <c r="B27" s="44" t="s">
        <v>112</v>
      </c>
      <c r="C27" s="45" t="s">
        <v>241</v>
      </c>
      <c r="D27" s="39"/>
      <c r="E27" s="39"/>
      <c r="F27" s="40"/>
      <c r="G27" s="40"/>
      <c r="H27" s="40"/>
      <c r="I27" s="40"/>
      <c r="J27" s="39"/>
      <c r="K27" s="39"/>
      <c r="L27" s="39"/>
      <c r="M27" s="39"/>
      <c r="N27" s="39"/>
      <c r="O27" s="39"/>
      <c r="P27" s="39"/>
      <c r="Q27" s="39"/>
      <c r="R27" s="40"/>
      <c r="S27" s="40"/>
      <c r="T27" s="40"/>
      <c r="U27" s="40"/>
      <c r="V27" s="40"/>
      <c r="W27" s="40"/>
      <c r="X27" s="40"/>
      <c r="Y27" s="40"/>
      <c r="Z27" s="40"/>
      <c r="AA27" s="40"/>
      <c r="AB27" s="40"/>
      <c r="AC27" s="40"/>
      <c r="AD27" s="40"/>
      <c r="AE27" s="40"/>
      <c r="AF27" s="40"/>
      <c r="AG27" s="40"/>
      <c r="AH27" s="62"/>
      <c r="AI27" s="42"/>
      <c r="AJ27" s="42"/>
      <c r="AK27" s="40"/>
      <c r="AL27" s="40"/>
      <c r="AM27" s="40"/>
      <c r="AN27" s="39"/>
      <c r="AO27" s="39"/>
      <c r="AP27" s="39"/>
      <c r="AQ27" s="39"/>
      <c r="AR27" s="39"/>
      <c r="AS27" s="39"/>
      <c r="AT27" s="39"/>
      <c r="AU27" s="39"/>
      <c r="AV27" s="39"/>
    </row>
    <row r="28" spans="1:48" x14ac:dyDescent="0.2">
      <c r="A28" s="37"/>
      <c r="B28" s="44"/>
      <c r="C28" s="39"/>
      <c r="D28" s="39"/>
      <c r="E28" s="39"/>
      <c r="F28" s="40"/>
      <c r="G28" s="40"/>
      <c r="H28" s="40"/>
      <c r="I28" s="40"/>
      <c r="J28" s="39"/>
      <c r="K28" s="39"/>
      <c r="L28" s="39"/>
      <c r="M28" s="39"/>
      <c r="N28" s="39"/>
      <c r="O28" s="39"/>
      <c r="P28" s="39"/>
      <c r="Q28" s="39"/>
      <c r="R28" s="40"/>
      <c r="S28" s="40"/>
      <c r="T28" s="40"/>
      <c r="U28" s="40"/>
      <c r="V28" s="40"/>
      <c r="W28" s="40"/>
      <c r="X28" s="40"/>
      <c r="Y28" s="40"/>
      <c r="Z28" s="40"/>
      <c r="AA28" s="40"/>
      <c r="AB28" s="40"/>
      <c r="AC28" s="40"/>
      <c r="AD28" s="40"/>
      <c r="AE28" s="40"/>
      <c r="AF28" s="40"/>
      <c r="AG28" s="40"/>
      <c r="AH28" s="62"/>
      <c r="AI28" s="42"/>
      <c r="AJ28" s="42"/>
      <c r="AK28" s="40"/>
      <c r="AL28" s="40"/>
      <c r="AM28" s="40"/>
      <c r="AN28" s="39"/>
      <c r="AO28" s="39"/>
      <c r="AP28" s="39"/>
      <c r="AQ28" s="39"/>
      <c r="AR28" s="39"/>
      <c r="AS28" s="39"/>
      <c r="AT28" s="39"/>
      <c r="AU28" s="39"/>
      <c r="AV28" s="39"/>
    </row>
    <row r="29" spans="1:48" ht="27" x14ac:dyDescent="0.2">
      <c r="A29" s="37" t="s">
        <v>33</v>
      </c>
      <c r="B29" s="44" t="s">
        <v>34</v>
      </c>
      <c r="C29" s="39"/>
      <c r="D29" s="39"/>
      <c r="E29" s="39"/>
      <c r="F29" s="40"/>
      <c r="G29" s="40"/>
      <c r="H29" s="40"/>
      <c r="I29" s="40"/>
      <c r="J29" s="39"/>
      <c r="K29" s="39"/>
      <c r="L29" s="39"/>
      <c r="M29" s="39"/>
      <c r="N29" s="39"/>
      <c r="O29" s="39"/>
      <c r="P29" s="39"/>
      <c r="Q29" s="39"/>
      <c r="R29" s="40"/>
      <c r="S29" s="40"/>
      <c r="T29" s="40"/>
      <c r="U29" s="40"/>
      <c r="V29" s="40"/>
      <c r="W29" s="40"/>
      <c r="X29" s="40"/>
      <c r="Y29" s="40"/>
      <c r="Z29" s="40"/>
      <c r="AA29" s="40"/>
      <c r="AB29" s="40"/>
      <c r="AC29" s="40"/>
      <c r="AD29" s="40"/>
      <c r="AE29" s="40"/>
      <c r="AF29" s="40"/>
      <c r="AG29" s="40"/>
      <c r="AH29" s="40"/>
      <c r="AI29" s="42"/>
      <c r="AJ29" s="42"/>
      <c r="AK29" s="40"/>
      <c r="AL29" s="40"/>
      <c r="AM29" s="40"/>
      <c r="AN29" s="39"/>
      <c r="AO29" s="39"/>
      <c r="AP29" s="39"/>
      <c r="AQ29" s="39"/>
      <c r="AR29" s="39"/>
      <c r="AS29" s="39"/>
      <c r="AT29" s="39"/>
      <c r="AU29" s="39"/>
      <c r="AV29" s="39"/>
    </row>
    <row r="30" spans="1:48" x14ac:dyDescent="0.2">
      <c r="A30" s="37"/>
      <c r="B30" s="44" t="s">
        <v>112</v>
      </c>
      <c r="C30" s="45" t="s">
        <v>241</v>
      </c>
      <c r="D30" s="39"/>
      <c r="E30" s="39"/>
      <c r="F30" s="40"/>
      <c r="G30" s="40"/>
      <c r="H30" s="40"/>
      <c r="I30" s="40"/>
      <c r="J30" s="39"/>
      <c r="K30" s="39"/>
      <c r="L30" s="39"/>
      <c r="M30" s="39"/>
      <c r="N30" s="39"/>
      <c r="O30" s="39"/>
      <c r="P30" s="39"/>
      <c r="Q30" s="39"/>
      <c r="R30" s="40"/>
      <c r="S30" s="40"/>
      <c r="T30" s="40"/>
      <c r="U30" s="40"/>
      <c r="V30" s="40"/>
      <c r="W30" s="40"/>
      <c r="X30" s="40"/>
      <c r="Y30" s="40"/>
      <c r="Z30" s="40"/>
      <c r="AA30" s="40"/>
      <c r="AB30" s="40"/>
      <c r="AC30" s="40"/>
      <c r="AD30" s="40"/>
      <c r="AE30" s="40"/>
      <c r="AF30" s="40"/>
      <c r="AG30" s="40"/>
      <c r="AH30" s="40"/>
      <c r="AI30" s="42"/>
      <c r="AJ30" s="42"/>
      <c r="AK30" s="40"/>
      <c r="AL30" s="40"/>
      <c r="AM30" s="40"/>
      <c r="AN30" s="60"/>
      <c r="AO30" s="39"/>
      <c r="AP30" s="39"/>
      <c r="AQ30" s="39"/>
      <c r="AR30" s="39"/>
      <c r="AS30" s="39"/>
      <c r="AT30" s="39"/>
      <c r="AU30" s="39"/>
      <c r="AV30" s="39"/>
    </row>
    <row r="31" spans="1:48" x14ac:dyDescent="0.2">
      <c r="A31" s="37"/>
      <c r="B31" s="44"/>
      <c r="C31" s="39"/>
      <c r="D31" s="39"/>
      <c r="E31" s="39"/>
      <c r="F31" s="40"/>
      <c r="G31" s="40"/>
      <c r="H31" s="40"/>
      <c r="I31" s="40"/>
      <c r="J31" s="39"/>
      <c r="K31" s="39"/>
      <c r="L31" s="39"/>
      <c r="M31" s="39"/>
      <c r="N31" s="39"/>
      <c r="O31" s="39"/>
      <c r="P31" s="39"/>
      <c r="Q31" s="39"/>
      <c r="R31" s="40"/>
      <c r="S31" s="40"/>
      <c r="T31" s="40"/>
      <c r="U31" s="40"/>
      <c r="V31" s="40"/>
      <c r="W31" s="40"/>
      <c r="X31" s="40"/>
      <c r="Y31" s="40"/>
      <c r="Z31" s="40"/>
      <c r="AA31" s="40"/>
      <c r="AB31" s="40"/>
      <c r="AC31" s="40"/>
      <c r="AD31" s="40"/>
      <c r="AE31" s="40"/>
      <c r="AF31" s="40"/>
      <c r="AG31" s="40"/>
      <c r="AH31" s="40"/>
      <c r="AI31" s="42"/>
      <c r="AJ31" s="42"/>
      <c r="AK31" s="40"/>
      <c r="AL31" s="40"/>
      <c r="AM31" s="40"/>
      <c r="AN31" s="39"/>
      <c r="AO31" s="39"/>
      <c r="AP31" s="39"/>
      <c r="AQ31" s="39"/>
      <c r="AR31" s="39"/>
      <c r="AS31" s="39"/>
      <c r="AT31" s="39"/>
      <c r="AU31" s="39"/>
      <c r="AV31" s="39"/>
    </row>
    <row r="32" spans="1:48" ht="27" x14ac:dyDescent="0.2">
      <c r="A32" s="37" t="s">
        <v>35</v>
      </c>
      <c r="B32" s="44" t="s">
        <v>36</v>
      </c>
      <c r="C32" s="39"/>
      <c r="D32" s="39"/>
      <c r="E32" s="39"/>
      <c r="F32" s="40"/>
      <c r="G32" s="40"/>
      <c r="H32" s="40"/>
      <c r="I32" s="40"/>
      <c r="J32" s="39"/>
      <c r="K32" s="39"/>
      <c r="L32" s="39"/>
      <c r="M32" s="39"/>
      <c r="N32" s="39"/>
      <c r="O32" s="39"/>
      <c r="P32" s="39"/>
      <c r="Q32" s="39"/>
      <c r="R32" s="40"/>
      <c r="S32" s="40"/>
      <c r="T32" s="40"/>
      <c r="U32" s="40"/>
      <c r="V32" s="40"/>
      <c r="W32" s="40"/>
      <c r="X32" s="40"/>
      <c r="Y32" s="40"/>
      <c r="Z32" s="40"/>
      <c r="AA32" s="40"/>
      <c r="AB32" s="40"/>
      <c r="AC32" s="40"/>
      <c r="AD32" s="40"/>
      <c r="AE32" s="40"/>
      <c r="AF32" s="40"/>
      <c r="AG32" s="40"/>
      <c r="AH32" s="40"/>
      <c r="AI32" s="42"/>
      <c r="AJ32" s="42"/>
      <c r="AK32" s="40"/>
      <c r="AL32" s="40"/>
      <c r="AM32" s="40"/>
      <c r="AN32" s="47">
        <f>SUM(AN33:AN124)</f>
        <v>486891700</v>
      </c>
      <c r="AO32" s="39"/>
      <c r="AP32" s="39"/>
      <c r="AQ32" s="39"/>
      <c r="AR32" s="39"/>
      <c r="AS32" s="39"/>
      <c r="AT32" s="39"/>
      <c r="AU32" s="39"/>
      <c r="AV32" s="39"/>
    </row>
    <row r="33" spans="1:48" x14ac:dyDescent="0.2">
      <c r="A33" s="37"/>
      <c r="B33" s="44" t="s">
        <v>112</v>
      </c>
      <c r="C33" s="63" t="s">
        <v>147</v>
      </c>
      <c r="D33" s="49" t="s">
        <v>170</v>
      </c>
      <c r="E33" s="50"/>
      <c r="F33" s="40"/>
      <c r="G33" s="40"/>
      <c r="H33" s="40"/>
      <c r="I33" s="40"/>
      <c r="J33" s="54" t="s">
        <v>195</v>
      </c>
      <c r="K33" s="64"/>
      <c r="L33" s="48" t="s">
        <v>221</v>
      </c>
      <c r="M33" s="64"/>
      <c r="N33" s="50"/>
      <c r="O33" s="50"/>
      <c r="P33" s="39"/>
      <c r="Q33" s="39"/>
      <c r="R33" s="40"/>
      <c r="S33" s="40"/>
      <c r="T33" s="40"/>
      <c r="U33" s="40"/>
      <c r="V33" s="40"/>
      <c r="W33" s="40"/>
      <c r="X33" s="40"/>
      <c r="Y33" s="40"/>
      <c r="Z33" s="40"/>
      <c r="AA33" s="40"/>
      <c r="AB33" s="40"/>
      <c r="AC33" s="40"/>
      <c r="AD33" s="40"/>
      <c r="AE33" s="40"/>
      <c r="AF33" s="40"/>
      <c r="AG33" s="40"/>
      <c r="AH33" s="40"/>
      <c r="AI33" s="56" t="s">
        <v>146</v>
      </c>
      <c r="AJ33" s="65">
        <v>2000</v>
      </c>
      <c r="AK33" s="58"/>
      <c r="AL33" s="58"/>
      <c r="AM33" s="58"/>
      <c r="AN33" s="59">
        <v>1080000</v>
      </c>
      <c r="AO33" s="53" t="s">
        <v>366</v>
      </c>
      <c r="AP33" s="50"/>
      <c r="AQ33" s="50"/>
      <c r="AR33" s="50"/>
      <c r="AS33" s="50"/>
      <c r="AT33" s="50"/>
      <c r="AU33" s="50"/>
      <c r="AV33" s="50"/>
    </row>
    <row r="34" spans="1:48" x14ac:dyDescent="0.2">
      <c r="A34" s="37"/>
      <c r="B34" s="44"/>
      <c r="C34" s="63" t="s">
        <v>148</v>
      </c>
      <c r="D34" s="49" t="s">
        <v>171</v>
      </c>
      <c r="E34" s="50"/>
      <c r="F34" s="40"/>
      <c r="G34" s="40"/>
      <c r="H34" s="40"/>
      <c r="I34" s="40"/>
      <c r="J34" s="54" t="s">
        <v>196</v>
      </c>
      <c r="K34" s="64"/>
      <c r="L34" s="48" t="s">
        <v>222</v>
      </c>
      <c r="M34" s="64"/>
      <c r="N34" s="50"/>
      <c r="O34" s="50"/>
      <c r="P34" s="39"/>
      <c r="Q34" s="39"/>
      <c r="R34" s="40"/>
      <c r="S34" s="40"/>
      <c r="T34" s="40"/>
      <c r="U34" s="40"/>
      <c r="V34" s="40"/>
      <c r="W34" s="40"/>
      <c r="X34" s="40"/>
      <c r="Y34" s="40"/>
      <c r="Z34" s="40"/>
      <c r="AA34" s="40"/>
      <c r="AB34" s="40"/>
      <c r="AC34" s="40"/>
      <c r="AD34" s="40"/>
      <c r="AE34" s="40"/>
      <c r="AF34" s="40"/>
      <c r="AG34" s="40"/>
      <c r="AH34" s="40"/>
      <c r="AI34" s="56" t="s">
        <v>146</v>
      </c>
      <c r="AJ34" s="65">
        <v>2000</v>
      </c>
      <c r="AK34" s="58"/>
      <c r="AL34" s="58"/>
      <c r="AM34" s="58"/>
      <c r="AN34" s="59">
        <v>720000</v>
      </c>
      <c r="AO34" s="53" t="s">
        <v>366</v>
      </c>
      <c r="AP34" s="50"/>
      <c r="AQ34" s="50"/>
      <c r="AR34" s="50"/>
      <c r="AS34" s="50"/>
      <c r="AT34" s="50"/>
      <c r="AU34" s="50"/>
      <c r="AV34" s="50"/>
    </row>
    <row r="35" spans="1:48" x14ac:dyDescent="0.2">
      <c r="A35" s="37"/>
      <c r="B35" s="44"/>
      <c r="C35" s="63" t="s">
        <v>149</v>
      </c>
      <c r="D35" s="49" t="s">
        <v>172</v>
      </c>
      <c r="E35" s="50"/>
      <c r="F35" s="40"/>
      <c r="G35" s="40"/>
      <c r="H35" s="40"/>
      <c r="I35" s="40"/>
      <c r="J35" s="54" t="s">
        <v>197</v>
      </c>
      <c r="K35" s="64"/>
      <c r="L35" s="48" t="s">
        <v>223</v>
      </c>
      <c r="M35" s="64"/>
      <c r="N35" s="50"/>
      <c r="O35" s="50"/>
      <c r="P35" s="39"/>
      <c r="Q35" s="39"/>
      <c r="R35" s="40"/>
      <c r="S35" s="40"/>
      <c r="T35" s="40"/>
      <c r="U35" s="40"/>
      <c r="V35" s="40"/>
      <c r="W35" s="40"/>
      <c r="X35" s="40"/>
      <c r="Y35" s="40"/>
      <c r="Z35" s="40"/>
      <c r="AA35" s="40"/>
      <c r="AB35" s="40"/>
      <c r="AC35" s="40"/>
      <c r="AD35" s="40"/>
      <c r="AE35" s="40"/>
      <c r="AF35" s="40"/>
      <c r="AG35" s="40"/>
      <c r="AH35" s="40"/>
      <c r="AI35" s="56" t="s">
        <v>146</v>
      </c>
      <c r="AJ35" s="65">
        <v>2000</v>
      </c>
      <c r="AK35" s="58"/>
      <c r="AL35" s="58"/>
      <c r="AM35" s="58"/>
      <c r="AN35" s="59">
        <v>49000</v>
      </c>
      <c r="AO35" s="53" t="s">
        <v>366</v>
      </c>
      <c r="AP35" s="50"/>
      <c r="AQ35" s="50"/>
      <c r="AR35" s="50"/>
      <c r="AS35" s="50"/>
      <c r="AT35" s="50"/>
      <c r="AU35" s="50"/>
      <c r="AV35" s="50"/>
    </row>
    <row r="36" spans="1:48" x14ac:dyDescent="0.2">
      <c r="A36" s="37"/>
      <c r="B36" s="44"/>
      <c r="C36" s="63" t="s">
        <v>150</v>
      </c>
      <c r="D36" s="49" t="s">
        <v>173</v>
      </c>
      <c r="E36" s="50"/>
      <c r="F36" s="40"/>
      <c r="G36" s="40"/>
      <c r="H36" s="40"/>
      <c r="I36" s="40"/>
      <c r="J36" s="54" t="s">
        <v>198</v>
      </c>
      <c r="K36" s="64"/>
      <c r="L36" s="48" t="s">
        <v>224</v>
      </c>
      <c r="M36" s="64"/>
      <c r="N36" s="50"/>
      <c r="O36" s="50"/>
      <c r="P36" s="39"/>
      <c r="Q36" s="39"/>
      <c r="R36" s="40"/>
      <c r="S36" s="40"/>
      <c r="T36" s="40"/>
      <c r="U36" s="40"/>
      <c r="V36" s="40"/>
      <c r="W36" s="40"/>
      <c r="X36" s="40"/>
      <c r="Y36" s="40"/>
      <c r="Z36" s="40"/>
      <c r="AA36" s="40"/>
      <c r="AB36" s="40"/>
      <c r="AC36" s="40"/>
      <c r="AD36" s="40"/>
      <c r="AE36" s="40"/>
      <c r="AF36" s="40"/>
      <c r="AG36" s="40"/>
      <c r="AH36" s="40"/>
      <c r="AI36" s="56" t="s">
        <v>146</v>
      </c>
      <c r="AJ36" s="65">
        <v>2000</v>
      </c>
      <c r="AK36" s="58"/>
      <c r="AL36" s="58"/>
      <c r="AM36" s="58"/>
      <c r="AN36" s="59">
        <v>17500</v>
      </c>
      <c r="AO36" s="53" t="s">
        <v>366</v>
      </c>
      <c r="AP36" s="50"/>
      <c r="AQ36" s="50"/>
      <c r="AR36" s="50"/>
      <c r="AS36" s="50"/>
      <c r="AT36" s="50"/>
      <c r="AU36" s="50"/>
      <c r="AV36" s="50"/>
    </row>
    <row r="37" spans="1:48" x14ac:dyDescent="0.2">
      <c r="A37" s="37"/>
      <c r="B37" s="44"/>
      <c r="C37" s="63" t="s">
        <v>151</v>
      </c>
      <c r="D37" s="49" t="s">
        <v>174</v>
      </c>
      <c r="E37" s="50"/>
      <c r="F37" s="40"/>
      <c r="G37" s="40"/>
      <c r="H37" s="40"/>
      <c r="I37" s="40"/>
      <c r="J37" s="54" t="s">
        <v>199</v>
      </c>
      <c r="K37" s="64"/>
      <c r="L37" s="48" t="s">
        <v>225</v>
      </c>
      <c r="M37" s="64"/>
      <c r="N37" s="50"/>
      <c r="O37" s="50"/>
      <c r="P37" s="39"/>
      <c r="Q37" s="39"/>
      <c r="R37" s="40"/>
      <c r="S37" s="40"/>
      <c r="T37" s="40"/>
      <c r="U37" s="40"/>
      <c r="V37" s="40"/>
      <c r="W37" s="40"/>
      <c r="X37" s="40"/>
      <c r="Y37" s="40"/>
      <c r="Z37" s="40"/>
      <c r="AA37" s="40"/>
      <c r="AB37" s="40"/>
      <c r="AC37" s="40"/>
      <c r="AD37" s="40"/>
      <c r="AE37" s="40"/>
      <c r="AF37" s="40"/>
      <c r="AG37" s="40"/>
      <c r="AH37" s="40"/>
      <c r="AI37" s="56" t="s">
        <v>146</v>
      </c>
      <c r="AJ37" s="65">
        <v>2000</v>
      </c>
      <c r="AK37" s="58"/>
      <c r="AL37" s="58"/>
      <c r="AM37" s="58"/>
      <c r="AN37" s="59">
        <v>75000</v>
      </c>
      <c r="AO37" s="53" t="s">
        <v>366</v>
      </c>
      <c r="AP37" s="50"/>
      <c r="AQ37" s="50"/>
      <c r="AR37" s="50"/>
      <c r="AS37" s="50"/>
      <c r="AT37" s="50"/>
      <c r="AU37" s="50"/>
      <c r="AV37" s="50"/>
    </row>
    <row r="38" spans="1:48" x14ac:dyDescent="0.2">
      <c r="A38" s="37"/>
      <c r="B38" s="44"/>
      <c r="C38" s="63" t="s">
        <v>152</v>
      </c>
      <c r="D38" s="49" t="s">
        <v>175</v>
      </c>
      <c r="E38" s="50"/>
      <c r="F38" s="40"/>
      <c r="G38" s="40"/>
      <c r="H38" s="40"/>
      <c r="I38" s="40"/>
      <c r="J38" s="54" t="s">
        <v>195</v>
      </c>
      <c r="K38" s="64"/>
      <c r="L38" s="48" t="s">
        <v>226</v>
      </c>
      <c r="M38" s="64"/>
      <c r="N38" s="50"/>
      <c r="O38" s="50"/>
      <c r="P38" s="39"/>
      <c r="Q38" s="39"/>
      <c r="R38" s="40"/>
      <c r="S38" s="40"/>
      <c r="T38" s="40"/>
      <c r="U38" s="40"/>
      <c r="V38" s="40"/>
      <c r="W38" s="40"/>
      <c r="X38" s="40"/>
      <c r="Y38" s="40"/>
      <c r="Z38" s="40"/>
      <c r="AA38" s="40"/>
      <c r="AB38" s="40"/>
      <c r="AC38" s="40"/>
      <c r="AD38" s="40"/>
      <c r="AE38" s="40"/>
      <c r="AF38" s="40"/>
      <c r="AG38" s="40"/>
      <c r="AH38" s="40"/>
      <c r="AI38" s="56" t="s">
        <v>146</v>
      </c>
      <c r="AJ38" s="65">
        <v>2000</v>
      </c>
      <c r="AK38" s="58"/>
      <c r="AL38" s="58"/>
      <c r="AM38" s="58"/>
      <c r="AN38" s="59">
        <v>510000</v>
      </c>
      <c r="AO38" s="53" t="s">
        <v>366</v>
      </c>
      <c r="AP38" s="50"/>
      <c r="AQ38" s="50"/>
      <c r="AR38" s="50"/>
      <c r="AS38" s="50"/>
      <c r="AT38" s="50"/>
      <c r="AU38" s="50"/>
      <c r="AV38" s="50"/>
    </row>
    <row r="39" spans="1:48" x14ac:dyDescent="0.2">
      <c r="A39" s="37"/>
      <c r="B39" s="44"/>
      <c r="C39" s="63" t="s">
        <v>152</v>
      </c>
      <c r="D39" s="49" t="s">
        <v>176</v>
      </c>
      <c r="E39" s="50"/>
      <c r="F39" s="40"/>
      <c r="G39" s="40"/>
      <c r="H39" s="40"/>
      <c r="I39" s="40"/>
      <c r="J39" s="54" t="s">
        <v>195</v>
      </c>
      <c r="K39" s="64"/>
      <c r="L39" s="48" t="s">
        <v>226</v>
      </c>
      <c r="M39" s="64"/>
      <c r="N39" s="50"/>
      <c r="O39" s="50"/>
      <c r="P39" s="39"/>
      <c r="Q39" s="39"/>
      <c r="R39" s="40"/>
      <c r="S39" s="40"/>
      <c r="T39" s="40"/>
      <c r="U39" s="40"/>
      <c r="V39" s="40"/>
      <c r="W39" s="40"/>
      <c r="X39" s="40"/>
      <c r="Y39" s="40"/>
      <c r="Z39" s="40"/>
      <c r="AA39" s="40"/>
      <c r="AB39" s="40"/>
      <c r="AC39" s="40"/>
      <c r="AD39" s="40"/>
      <c r="AE39" s="40"/>
      <c r="AF39" s="40"/>
      <c r="AG39" s="40"/>
      <c r="AH39" s="40"/>
      <c r="AI39" s="56" t="s">
        <v>146</v>
      </c>
      <c r="AJ39" s="65">
        <v>2000</v>
      </c>
      <c r="AK39" s="58"/>
      <c r="AL39" s="58"/>
      <c r="AM39" s="58"/>
      <c r="AN39" s="59">
        <v>750000</v>
      </c>
      <c r="AO39" s="53" t="s">
        <v>366</v>
      </c>
      <c r="AP39" s="50"/>
      <c r="AQ39" s="50"/>
      <c r="AR39" s="50"/>
      <c r="AS39" s="50"/>
      <c r="AT39" s="50"/>
      <c r="AU39" s="50"/>
      <c r="AV39" s="50"/>
    </row>
    <row r="40" spans="1:48" x14ac:dyDescent="0.2">
      <c r="A40" s="37"/>
      <c r="B40" s="44"/>
      <c r="C40" s="63" t="s">
        <v>153</v>
      </c>
      <c r="D40" s="49" t="s">
        <v>177</v>
      </c>
      <c r="E40" s="50"/>
      <c r="F40" s="40"/>
      <c r="G40" s="40"/>
      <c r="H40" s="40"/>
      <c r="I40" s="40"/>
      <c r="J40" s="54" t="s">
        <v>200</v>
      </c>
      <c r="K40" s="64"/>
      <c r="L40" s="48" t="s">
        <v>223</v>
      </c>
      <c r="M40" s="64"/>
      <c r="N40" s="50"/>
      <c r="O40" s="50"/>
      <c r="P40" s="39"/>
      <c r="Q40" s="39"/>
      <c r="R40" s="40"/>
      <c r="S40" s="40"/>
      <c r="T40" s="40"/>
      <c r="U40" s="40"/>
      <c r="V40" s="40"/>
      <c r="W40" s="40"/>
      <c r="X40" s="40"/>
      <c r="Y40" s="40"/>
      <c r="Z40" s="40"/>
      <c r="AA40" s="40"/>
      <c r="AB40" s="40"/>
      <c r="AC40" s="40"/>
      <c r="AD40" s="40"/>
      <c r="AE40" s="40"/>
      <c r="AF40" s="40"/>
      <c r="AG40" s="40"/>
      <c r="AH40" s="40"/>
      <c r="AI40" s="56" t="s">
        <v>146</v>
      </c>
      <c r="AJ40" s="65">
        <v>2000</v>
      </c>
      <c r="AK40" s="58"/>
      <c r="AL40" s="58"/>
      <c r="AM40" s="58"/>
      <c r="AN40" s="59">
        <v>850000</v>
      </c>
      <c r="AO40" s="53" t="s">
        <v>366</v>
      </c>
      <c r="AP40" s="50"/>
      <c r="AQ40" s="50"/>
      <c r="AR40" s="50"/>
      <c r="AS40" s="50"/>
      <c r="AT40" s="50"/>
      <c r="AU40" s="50"/>
      <c r="AV40" s="50"/>
    </row>
    <row r="41" spans="1:48" x14ac:dyDescent="0.2">
      <c r="A41" s="37"/>
      <c r="B41" s="44"/>
      <c r="C41" s="63" t="s">
        <v>154</v>
      </c>
      <c r="D41" s="49" t="s">
        <v>178</v>
      </c>
      <c r="E41" s="50"/>
      <c r="F41" s="40"/>
      <c r="G41" s="40"/>
      <c r="H41" s="40"/>
      <c r="I41" s="40"/>
      <c r="J41" s="54" t="s">
        <v>201</v>
      </c>
      <c r="K41" s="64"/>
      <c r="L41" s="48" t="s">
        <v>224</v>
      </c>
      <c r="M41" s="64"/>
      <c r="N41" s="50"/>
      <c r="O41" s="50"/>
      <c r="P41" s="39"/>
      <c r="Q41" s="39"/>
      <c r="R41" s="40"/>
      <c r="S41" s="40"/>
      <c r="T41" s="40"/>
      <c r="U41" s="40"/>
      <c r="V41" s="40"/>
      <c r="W41" s="40"/>
      <c r="X41" s="40"/>
      <c r="Y41" s="40"/>
      <c r="Z41" s="40"/>
      <c r="AA41" s="40"/>
      <c r="AB41" s="40"/>
      <c r="AC41" s="40"/>
      <c r="AD41" s="40"/>
      <c r="AE41" s="40"/>
      <c r="AF41" s="40"/>
      <c r="AG41" s="40"/>
      <c r="AH41" s="40"/>
      <c r="AI41" s="56" t="s">
        <v>146</v>
      </c>
      <c r="AJ41" s="65">
        <v>2000</v>
      </c>
      <c r="AK41" s="58"/>
      <c r="AL41" s="58"/>
      <c r="AM41" s="58"/>
      <c r="AN41" s="59">
        <v>9840000</v>
      </c>
      <c r="AO41" s="53" t="s">
        <v>366</v>
      </c>
      <c r="AP41" s="50"/>
      <c r="AQ41" s="50"/>
      <c r="AR41" s="50"/>
      <c r="AS41" s="50"/>
      <c r="AT41" s="50"/>
      <c r="AU41" s="50"/>
      <c r="AV41" s="50"/>
    </row>
    <row r="42" spans="1:48" x14ac:dyDescent="0.2">
      <c r="A42" s="37"/>
      <c r="B42" s="44"/>
      <c r="C42" s="63" t="s">
        <v>155</v>
      </c>
      <c r="D42" s="49" t="s">
        <v>179</v>
      </c>
      <c r="E42" s="50"/>
      <c r="F42" s="40"/>
      <c r="G42" s="40"/>
      <c r="H42" s="40"/>
      <c r="I42" s="40"/>
      <c r="J42" s="54" t="s">
        <v>195</v>
      </c>
      <c r="K42" s="64"/>
      <c r="L42" s="48" t="s">
        <v>226</v>
      </c>
      <c r="M42" s="64"/>
      <c r="N42" s="50"/>
      <c r="O42" s="50"/>
      <c r="P42" s="39"/>
      <c r="Q42" s="39"/>
      <c r="R42" s="40"/>
      <c r="S42" s="40"/>
      <c r="T42" s="40"/>
      <c r="U42" s="40"/>
      <c r="V42" s="40"/>
      <c r="W42" s="40"/>
      <c r="X42" s="40"/>
      <c r="Y42" s="40"/>
      <c r="Z42" s="40"/>
      <c r="AA42" s="40"/>
      <c r="AB42" s="40"/>
      <c r="AC42" s="40"/>
      <c r="AD42" s="40"/>
      <c r="AE42" s="40"/>
      <c r="AF42" s="40"/>
      <c r="AG42" s="40"/>
      <c r="AH42" s="40"/>
      <c r="AI42" s="56" t="s">
        <v>146</v>
      </c>
      <c r="AJ42" s="65">
        <v>2001</v>
      </c>
      <c r="AK42" s="58"/>
      <c r="AL42" s="58"/>
      <c r="AM42" s="58"/>
      <c r="AN42" s="59">
        <v>400000</v>
      </c>
      <c r="AO42" s="53" t="s">
        <v>366</v>
      </c>
      <c r="AP42" s="50"/>
      <c r="AQ42" s="50"/>
      <c r="AR42" s="50"/>
      <c r="AS42" s="50"/>
      <c r="AT42" s="50"/>
      <c r="AU42" s="50"/>
      <c r="AV42" s="50"/>
    </row>
    <row r="43" spans="1:48" x14ac:dyDescent="0.2">
      <c r="A43" s="37"/>
      <c r="B43" s="44"/>
      <c r="C43" s="63" t="s">
        <v>156</v>
      </c>
      <c r="D43" s="49" t="s">
        <v>180</v>
      </c>
      <c r="E43" s="50"/>
      <c r="F43" s="40"/>
      <c r="G43" s="40"/>
      <c r="H43" s="40"/>
      <c r="I43" s="40"/>
      <c r="J43" s="54" t="s">
        <v>195</v>
      </c>
      <c r="K43" s="64"/>
      <c r="L43" s="48" t="s">
        <v>221</v>
      </c>
      <c r="M43" s="64"/>
      <c r="N43" s="50"/>
      <c r="O43" s="50"/>
      <c r="P43" s="39"/>
      <c r="Q43" s="39"/>
      <c r="R43" s="40"/>
      <c r="S43" s="40"/>
      <c r="T43" s="40"/>
      <c r="U43" s="40"/>
      <c r="V43" s="40"/>
      <c r="W43" s="40"/>
      <c r="X43" s="40"/>
      <c r="Y43" s="40"/>
      <c r="Z43" s="40"/>
      <c r="AA43" s="40"/>
      <c r="AB43" s="40"/>
      <c r="AC43" s="40"/>
      <c r="AD43" s="40"/>
      <c r="AE43" s="40"/>
      <c r="AF43" s="40"/>
      <c r="AG43" s="40"/>
      <c r="AH43" s="40"/>
      <c r="AI43" s="56" t="s">
        <v>146</v>
      </c>
      <c r="AJ43" s="65">
        <v>2001</v>
      </c>
      <c r="AK43" s="58"/>
      <c r="AL43" s="58"/>
      <c r="AM43" s="58"/>
      <c r="AN43" s="59">
        <v>640000</v>
      </c>
      <c r="AO43" s="53" t="s">
        <v>366</v>
      </c>
      <c r="AP43" s="50"/>
      <c r="AQ43" s="50"/>
      <c r="AR43" s="50"/>
      <c r="AS43" s="50"/>
      <c r="AT43" s="50"/>
      <c r="AU43" s="50"/>
      <c r="AV43" s="50"/>
    </row>
    <row r="44" spans="1:48" x14ac:dyDescent="0.2">
      <c r="A44" s="37"/>
      <c r="B44" s="44"/>
      <c r="C44" s="63" t="s">
        <v>157</v>
      </c>
      <c r="D44" s="49" t="s">
        <v>181</v>
      </c>
      <c r="E44" s="50"/>
      <c r="F44" s="40"/>
      <c r="G44" s="40"/>
      <c r="H44" s="40"/>
      <c r="I44" s="40"/>
      <c r="J44" s="54" t="s">
        <v>195</v>
      </c>
      <c r="K44" s="64"/>
      <c r="L44" s="48" t="s">
        <v>227</v>
      </c>
      <c r="M44" s="64"/>
      <c r="N44" s="50"/>
      <c r="O44" s="50"/>
      <c r="P44" s="39"/>
      <c r="Q44" s="39"/>
      <c r="R44" s="40"/>
      <c r="S44" s="40"/>
      <c r="T44" s="40"/>
      <c r="U44" s="40"/>
      <c r="V44" s="40"/>
      <c r="W44" s="40"/>
      <c r="X44" s="40"/>
      <c r="Y44" s="40"/>
      <c r="Z44" s="40"/>
      <c r="AA44" s="40"/>
      <c r="AB44" s="40"/>
      <c r="AC44" s="40"/>
      <c r="AD44" s="40"/>
      <c r="AE44" s="40"/>
      <c r="AF44" s="40"/>
      <c r="AG44" s="40"/>
      <c r="AH44" s="40"/>
      <c r="AI44" s="56" t="s">
        <v>146</v>
      </c>
      <c r="AJ44" s="65">
        <v>2001</v>
      </c>
      <c r="AK44" s="58"/>
      <c r="AL44" s="58"/>
      <c r="AM44" s="58"/>
      <c r="AN44" s="59">
        <v>80000</v>
      </c>
      <c r="AO44" s="53" t="s">
        <v>366</v>
      </c>
      <c r="AP44" s="50"/>
      <c r="AQ44" s="50"/>
      <c r="AR44" s="50"/>
      <c r="AS44" s="50"/>
      <c r="AT44" s="50"/>
      <c r="AU44" s="50"/>
      <c r="AV44" s="50"/>
    </row>
    <row r="45" spans="1:48" x14ac:dyDescent="0.2">
      <c r="A45" s="37"/>
      <c r="B45" s="44"/>
      <c r="C45" s="63" t="s">
        <v>158</v>
      </c>
      <c r="D45" s="49" t="s">
        <v>182</v>
      </c>
      <c r="E45" s="50"/>
      <c r="F45" s="40"/>
      <c r="G45" s="40"/>
      <c r="H45" s="40"/>
      <c r="I45" s="40"/>
      <c r="J45" s="54" t="s">
        <v>202</v>
      </c>
      <c r="K45" s="64"/>
      <c r="L45" s="48" t="s">
        <v>223</v>
      </c>
      <c r="M45" s="64"/>
      <c r="N45" s="50"/>
      <c r="O45" s="50"/>
      <c r="P45" s="39"/>
      <c r="Q45" s="39"/>
      <c r="R45" s="40"/>
      <c r="S45" s="40"/>
      <c r="T45" s="40"/>
      <c r="U45" s="40"/>
      <c r="V45" s="40"/>
      <c r="W45" s="40"/>
      <c r="X45" s="40"/>
      <c r="Y45" s="40"/>
      <c r="Z45" s="40"/>
      <c r="AA45" s="40"/>
      <c r="AB45" s="40"/>
      <c r="AC45" s="40"/>
      <c r="AD45" s="40"/>
      <c r="AE45" s="40"/>
      <c r="AF45" s="40"/>
      <c r="AG45" s="40"/>
      <c r="AH45" s="40"/>
      <c r="AI45" s="56" t="s">
        <v>146</v>
      </c>
      <c r="AJ45" s="65">
        <v>2001</v>
      </c>
      <c r="AK45" s="58"/>
      <c r="AL45" s="58"/>
      <c r="AM45" s="58"/>
      <c r="AN45" s="59">
        <v>3325000</v>
      </c>
      <c r="AO45" s="53" t="s">
        <v>366</v>
      </c>
      <c r="AP45" s="50"/>
      <c r="AQ45" s="50"/>
      <c r="AR45" s="50"/>
      <c r="AS45" s="50"/>
      <c r="AT45" s="50"/>
      <c r="AU45" s="50"/>
      <c r="AV45" s="50"/>
    </row>
    <row r="46" spans="1:48" x14ac:dyDescent="0.2">
      <c r="A46" s="37"/>
      <c r="B46" s="44"/>
      <c r="C46" s="63" t="s">
        <v>159</v>
      </c>
      <c r="D46" s="49" t="s">
        <v>183</v>
      </c>
      <c r="E46" s="50"/>
      <c r="F46" s="40"/>
      <c r="G46" s="40"/>
      <c r="H46" s="40"/>
      <c r="I46" s="40"/>
      <c r="J46" s="54" t="s">
        <v>203</v>
      </c>
      <c r="K46" s="64"/>
      <c r="L46" s="48" t="s">
        <v>223</v>
      </c>
      <c r="M46" s="64"/>
      <c r="N46" s="50"/>
      <c r="O46" s="50"/>
      <c r="P46" s="39"/>
      <c r="Q46" s="39"/>
      <c r="R46" s="40"/>
      <c r="S46" s="40"/>
      <c r="T46" s="40"/>
      <c r="U46" s="40"/>
      <c r="V46" s="40"/>
      <c r="W46" s="40"/>
      <c r="X46" s="40"/>
      <c r="Y46" s="40"/>
      <c r="Z46" s="40"/>
      <c r="AA46" s="40"/>
      <c r="AB46" s="40"/>
      <c r="AC46" s="40"/>
      <c r="AD46" s="40"/>
      <c r="AE46" s="40"/>
      <c r="AF46" s="40"/>
      <c r="AG46" s="40"/>
      <c r="AH46" s="40"/>
      <c r="AI46" s="56" t="s">
        <v>146</v>
      </c>
      <c r="AJ46" s="65">
        <v>2001</v>
      </c>
      <c r="AK46" s="58"/>
      <c r="AL46" s="58"/>
      <c r="AM46" s="58"/>
      <c r="AN46" s="59">
        <v>390000</v>
      </c>
      <c r="AO46" s="53" t="s">
        <v>366</v>
      </c>
      <c r="AP46" s="50"/>
      <c r="AQ46" s="50"/>
      <c r="AR46" s="50"/>
      <c r="AS46" s="50"/>
      <c r="AT46" s="50"/>
      <c r="AU46" s="50"/>
      <c r="AV46" s="50"/>
    </row>
    <row r="47" spans="1:48" x14ac:dyDescent="0.2">
      <c r="A47" s="37"/>
      <c r="B47" s="44"/>
      <c r="C47" s="63" t="s">
        <v>148</v>
      </c>
      <c r="D47" s="49" t="s">
        <v>171</v>
      </c>
      <c r="E47" s="50"/>
      <c r="F47" s="40"/>
      <c r="G47" s="40"/>
      <c r="H47" s="40"/>
      <c r="I47" s="40"/>
      <c r="J47" s="54" t="s">
        <v>195</v>
      </c>
      <c r="K47" s="64"/>
      <c r="L47" s="48" t="s">
        <v>228</v>
      </c>
      <c r="M47" s="64"/>
      <c r="N47" s="50"/>
      <c r="O47" s="50"/>
      <c r="P47" s="39"/>
      <c r="Q47" s="39"/>
      <c r="R47" s="40"/>
      <c r="S47" s="40"/>
      <c r="T47" s="40"/>
      <c r="U47" s="40"/>
      <c r="V47" s="40"/>
      <c r="W47" s="40"/>
      <c r="X47" s="40"/>
      <c r="Y47" s="40"/>
      <c r="Z47" s="40"/>
      <c r="AA47" s="40"/>
      <c r="AB47" s="40"/>
      <c r="AC47" s="40"/>
      <c r="AD47" s="40"/>
      <c r="AE47" s="40"/>
      <c r="AF47" s="40"/>
      <c r="AG47" s="40"/>
      <c r="AH47" s="40"/>
      <c r="AI47" s="56" t="s">
        <v>146</v>
      </c>
      <c r="AJ47" s="65">
        <v>2001</v>
      </c>
      <c r="AK47" s="58"/>
      <c r="AL47" s="58"/>
      <c r="AM47" s="58"/>
      <c r="AN47" s="59">
        <v>700000</v>
      </c>
      <c r="AO47" s="53" t="s">
        <v>366</v>
      </c>
      <c r="AP47" s="50"/>
      <c r="AQ47" s="50"/>
      <c r="AR47" s="50"/>
      <c r="AS47" s="50"/>
      <c r="AT47" s="50"/>
      <c r="AU47" s="50"/>
      <c r="AV47" s="50"/>
    </row>
    <row r="48" spans="1:48" x14ac:dyDescent="0.2">
      <c r="A48" s="37"/>
      <c r="B48" s="44"/>
      <c r="C48" s="63" t="s">
        <v>152</v>
      </c>
      <c r="D48" s="49" t="s">
        <v>175</v>
      </c>
      <c r="E48" s="50"/>
      <c r="F48" s="40"/>
      <c r="G48" s="40"/>
      <c r="H48" s="40"/>
      <c r="I48" s="40"/>
      <c r="J48" s="54" t="s">
        <v>195</v>
      </c>
      <c r="K48" s="64"/>
      <c r="L48" s="48" t="s">
        <v>221</v>
      </c>
      <c r="M48" s="64"/>
      <c r="N48" s="50"/>
      <c r="O48" s="50"/>
      <c r="P48" s="39"/>
      <c r="Q48" s="39"/>
      <c r="R48" s="40"/>
      <c r="S48" s="40"/>
      <c r="T48" s="40"/>
      <c r="U48" s="40"/>
      <c r="V48" s="40"/>
      <c r="W48" s="40"/>
      <c r="X48" s="40"/>
      <c r="Y48" s="40"/>
      <c r="Z48" s="40"/>
      <c r="AA48" s="40"/>
      <c r="AB48" s="40"/>
      <c r="AC48" s="40"/>
      <c r="AD48" s="40"/>
      <c r="AE48" s="40"/>
      <c r="AF48" s="40"/>
      <c r="AG48" s="40"/>
      <c r="AH48" s="40"/>
      <c r="AI48" s="56" t="s">
        <v>146</v>
      </c>
      <c r="AJ48" s="65">
        <v>2001</v>
      </c>
      <c r="AK48" s="58"/>
      <c r="AL48" s="58"/>
      <c r="AM48" s="58"/>
      <c r="AN48" s="59">
        <v>675000</v>
      </c>
      <c r="AO48" s="53" t="s">
        <v>366</v>
      </c>
      <c r="AP48" s="50"/>
      <c r="AQ48" s="50"/>
      <c r="AR48" s="50"/>
      <c r="AS48" s="50"/>
      <c r="AT48" s="50"/>
      <c r="AU48" s="50"/>
      <c r="AV48" s="50"/>
    </row>
    <row r="49" spans="1:48" x14ac:dyDescent="0.2">
      <c r="A49" s="37"/>
      <c r="B49" s="44"/>
      <c r="C49" s="63" t="s">
        <v>152</v>
      </c>
      <c r="D49" s="49" t="s">
        <v>175</v>
      </c>
      <c r="E49" s="50"/>
      <c r="F49" s="40"/>
      <c r="G49" s="40"/>
      <c r="H49" s="40"/>
      <c r="I49" s="40"/>
      <c r="J49" s="54" t="s">
        <v>195</v>
      </c>
      <c r="K49" s="64"/>
      <c r="L49" s="48" t="s">
        <v>226</v>
      </c>
      <c r="M49" s="64"/>
      <c r="N49" s="50"/>
      <c r="O49" s="50"/>
      <c r="P49" s="39"/>
      <c r="Q49" s="39"/>
      <c r="R49" s="40"/>
      <c r="S49" s="40"/>
      <c r="T49" s="40"/>
      <c r="U49" s="40"/>
      <c r="V49" s="40"/>
      <c r="W49" s="40"/>
      <c r="X49" s="40"/>
      <c r="Y49" s="40"/>
      <c r="Z49" s="40"/>
      <c r="AA49" s="40"/>
      <c r="AB49" s="40"/>
      <c r="AC49" s="40"/>
      <c r="AD49" s="40"/>
      <c r="AE49" s="40"/>
      <c r="AF49" s="40"/>
      <c r="AG49" s="40"/>
      <c r="AH49" s="40"/>
      <c r="AI49" s="56" t="s">
        <v>146</v>
      </c>
      <c r="AJ49" s="65">
        <v>2002</v>
      </c>
      <c r="AK49" s="58"/>
      <c r="AL49" s="58"/>
      <c r="AM49" s="58"/>
      <c r="AN49" s="59">
        <v>425000</v>
      </c>
      <c r="AO49" s="53" t="s">
        <v>366</v>
      </c>
      <c r="AP49" s="50"/>
      <c r="AQ49" s="50"/>
      <c r="AR49" s="50"/>
      <c r="AS49" s="50"/>
      <c r="AT49" s="50"/>
      <c r="AU49" s="50"/>
      <c r="AV49" s="50"/>
    </row>
    <row r="50" spans="1:48" x14ac:dyDescent="0.2">
      <c r="A50" s="37"/>
      <c r="B50" s="44"/>
      <c r="C50" s="63" t="s">
        <v>160</v>
      </c>
      <c r="D50" s="49" t="s">
        <v>171</v>
      </c>
      <c r="E50" s="50"/>
      <c r="F50" s="40"/>
      <c r="G50" s="40"/>
      <c r="H50" s="40"/>
      <c r="I50" s="40"/>
      <c r="J50" s="54" t="s">
        <v>204</v>
      </c>
      <c r="K50" s="64"/>
      <c r="L50" s="48" t="s">
        <v>228</v>
      </c>
      <c r="M50" s="64"/>
      <c r="N50" s="50"/>
      <c r="O50" s="50"/>
      <c r="P50" s="39"/>
      <c r="Q50" s="39"/>
      <c r="R50" s="40"/>
      <c r="S50" s="40"/>
      <c r="T50" s="40"/>
      <c r="U50" s="40"/>
      <c r="V50" s="40"/>
      <c r="W50" s="40"/>
      <c r="X50" s="40"/>
      <c r="Y50" s="40"/>
      <c r="Z50" s="40"/>
      <c r="AA50" s="40"/>
      <c r="AB50" s="40"/>
      <c r="AC50" s="40"/>
      <c r="AD50" s="40"/>
      <c r="AE50" s="40"/>
      <c r="AF50" s="40"/>
      <c r="AG50" s="40"/>
      <c r="AH50" s="40"/>
      <c r="AI50" s="56" t="s">
        <v>146</v>
      </c>
      <c r="AJ50" s="65">
        <v>2002</v>
      </c>
      <c r="AK50" s="58"/>
      <c r="AL50" s="58"/>
      <c r="AM50" s="58"/>
      <c r="AN50" s="59">
        <v>857500</v>
      </c>
      <c r="AO50" s="53" t="s">
        <v>366</v>
      </c>
      <c r="AP50" s="50"/>
      <c r="AQ50" s="50"/>
      <c r="AR50" s="50"/>
      <c r="AS50" s="50"/>
      <c r="AT50" s="50"/>
      <c r="AU50" s="50"/>
      <c r="AV50" s="50"/>
    </row>
    <row r="51" spans="1:48" x14ac:dyDescent="0.2">
      <c r="A51" s="37"/>
      <c r="B51" s="44"/>
      <c r="C51" s="63" t="s">
        <v>153</v>
      </c>
      <c r="D51" s="49" t="s">
        <v>184</v>
      </c>
      <c r="E51" s="50"/>
      <c r="F51" s="40"/>
      <c r="G51" s="40"/>
      <c r="H51" s="40"/>
      <c r="I51" s="40"/>
      <c r="J51" s="54" t="s">
        <v>205</v>
      </c>
      <c r="K51" s="64"/>
      <c r="L51" s="48" t="s">
        <v>223</v>
      </c>
      <c r="M51" s="64"/>
      <c r="N51" s="50"/>
      <c r="O51" s="50"/>
      <c r="P51" s="39"/>
      <c r="Q51" s="39"/>
      <c r="R51" s="40"/>
      <c r="S51" s="40"/>
      <c r="T51" s="40"/>
      <c r="U51" s="40"/>
      <c r="V51" s="40"/>
      <c r="W51" s="40"/>
      <c r="X51" s="40"/>
      <c r="Y51" s="40"/>
      <c r="Z51" s="40"/>
      <c r="AA51" s="40"/>
      <c r="AB51" s="40"/>
      <c r="AC51" s="40"/>
      <c r="AD51" s="40"/>
      <c r="AE51" s="40"/>
      <c r="AF51" s="40"/>
      <c r="AG51" s="40"/>
      <c r="AH51" s="40"/>
      <c r="AI51" s="56" t="s">
        <v>146</v>
      </c>
      <c r="AJ51" s="65">
        <v>2002</v>
      </c>
      <c r="AK51" s="58"/>
      <c r="AL51" s="58"/>
      <c r="AM51" s="58"/>
      <c r="AN51" s="59">
        <v>680000</v>
      </c>
      <c r="AO51" s="53" t="s">
        <v>366</v>
      </c>
      <c r="AP51" s="50"/>
      <c r="AQ51" s="50"/>
      <c r="AR51" s="50"/>
      <c r="AS51" s="50"/>
      <c r="AT51" s="50"/>
      <c r="AU51" s="50"/>
      <c r="AV51" s="50"/>
    </row>
    <row r="52" spans="1:48" x14ac:dyDescent="0.2">
      <c r="A52" s="37"/>
      <c r="B52" s="44"/>
      <c r="C52" s="63" t="s">
        <v>154</v>
      </c>
      <c r="D52" s="49" t="s">
        <v>185</v>
      </c>
      <c r="E52" s="50"/>
      <c r="F52" s="40"/>
      <c r="G52" s="40"/>
      <c r="H52" s="40"/>
      <c r="I52" s="40"/>
      <c r="J52" s="54" t="s">
        <v>201</v>
      </c>
      <c r="K52" s="64"/>
      <c r="L52" s="48" t="s">
        <v>224</v>
      </c>
      <c r="M52" s="64"/>
      <c r="N52" s="50"/>
      <c r="O52" s="50"/>
      <c r="P52" s="39"/>
      <c r="Q52" s="39"/>
      <c r="R52" s="40"/>
      <c r="S52" s="40"/>
      <c r="T52" s="40"/>
      <c r="U52" s="40"/>
      <c r="V52" s="40"/>
      <c r="W52" s="40"/>
      <c r="X52" s="40"/>
      <c r="Y52" s="40"/>
      <c r="Z52" s="40"/>
      <c r="AA52" s="40"/>
      <c r="AB52" s="40"/>
      <c r="AC52" s="40"/>
      <c r="AD52" s="40"/>
      <c r="AE52" s="40"/>
      <c r="AF52" s="40"/>
      <c r="AG52" s="40"/>
      <c r="AH52" s="40"/>
      <c r="AI52" s="56" t="s">
        <v>146</v>
      </c>
      <c r="AJ52" s="65">
        <v>2002</v>
      </c>
      <c r="AK52" s="58"/>
      <c r="AL52" s="58"/>
      <c r="AM52" s="58"/>
      <c r="AN52" s="59">
        <v>3900000</v>
      </c>
      <c r="AO52" s="53" t="s">
        <v>366</v>
      </c>
      <c r="AP52" s="50"/>
      <c r="AQ52" s="50"/>
      <c r="AR52" s="50"/>
      <c r="AS52" s="50"/>
      <c r="AT52" s="50"/>
      <c r="AU52" s="50"/>
      <c r="AV52" s="50"/>
    </row>
    <row r="53" spans="1:48" x14ac:dyDescent="0.2">
      <c r="A53" s="37"/>
      <c r="B53" s="44"/>
      <c r="C53" s="63" t="s">
        <v>155</v>
      </c>
      <c r="D53" s="49" t="s">
        <v>179</v>
      </c>
      <c r="E53" s="50"/>
      <c r="F53" s="40"/>
      <c r="G53" s="40"/>
      <c r="H53" s="40"/>
      <c r="I53" s="40"/>
      <c r="J53" s="54" t="s">
        <v>195</v>
      </c>
      <c r="K53" s="64"/>
      <c r="L53" s="48" t="s">
        <v>221</v>
      </c>
      <c r="M53" s="64"/>
      <c r="N53" s="50"/>
      <c r="O53" s="50"/>
      <c r="P53" s="39"/>
      <c r="Q53" s="39"/>
      <c r="R53" s="40"/>
      <c r="S53" s="40"/>
      <c r="T53" s="40"/>
      <c r="U53" s="40"/>
      <c r="V53" s="40"/>
      <c r="W53" s="40"/>
      <c r="X53" s="40"/>
      <c r="Y53" s="40"/>
      <c r="Z53" s="40"/>
      <c r="AA53" s="40"/>
      <c r="AB53" s="40"/>
      <c r="AC53" s="40"/>
      <c r="AD53" s="40"/>
      <c r="AE53" s="40"/>
      <c r="AF53" s="40"/>
      <c r="AG53" s="40"/>
      <c r="AH53" s="40"/>
      <c r="AI53" s="56" t="s">
        <v>146</v>
      </c>
      <c r="AJ53" s="65">
        <v>2003</v>
      </c>
      <c r="AK53" s="58"/>
      <c r="AL53" s="58"/>
      <c r="AM53" s="58"/>
      <c r="AN53" s="59">
        <v>550000</v>
      </c>
      <c r="AO53" s="53" t="s">
        <v>366</v>
      </c>
      <c r="AP53" s="50"/>
      <c r="AQ53" s="50"/>
      <c r="AR53" s="50"/>
      <c r="AS53" s="50"/>
      <c r="AT53" s="50"/>
      <c r="AU53" s="50"/>
      <c r="AV53" s="50"/>
    </row>
    <row r="54" spans="1:48" x14ac:dyDescent="0.2">
      <c r="A54" s="37"/>
      <c r="B54" s="44"/>
      <c r="C54" s="63" t="s">
        <v>161</v>
      </c>
      <c r="D54" s="49" t="s">
        <v>186</v>
      </c>
      <c r="E54" s="50"/>
      <c r="F54" s="40"/>
      <c r="G54" s="40"/>
      <c r="H54" s="40"/>
      <c r="I54" s="40"/>
      <c r="J54" s="54" t="s">
        <v>195</v>
      </c>
      <c r="K54" s="64"/>
      <c r="L54" s="48" t="s">
        <v>227</v>
      </c>
      <c r="M54" s="64"/>
      <c r="N54" s="50"/>
      <c r="O54" s="50"/>
      <c r="P54" s="39"/>
      <c r="Q54" s="39"/>
      <c r="R54" s="40"/>
      <c r="S54" s="40"/>
      <c r="T54" s="40"/>
      <c r="U54" s="40"/>
      <c r="V54" s="40"/>
      <c r="W54" s="40"/>
      <c r="X54" s="40"/>
      <c r="Y54" s="40"/>
      <c r="Z54" s="40"/>
      <c r="AA54" s="40"/>
      <c r="AB54" s="40"/>
      <c r="AC54" s="40"/>
      <c r="AD54" s="40"/>
      <c r="AE54" s="40"/>
      <c r="AF54" s="40"/>
      <c r="AG54" s="40"/>
      <c r="AH54" s="40"/>
      <c r="AI54" s="56" t="s">
        <v>146</v>
      </c>
      <c r="AJ54" s="65">
        <v>2003</v>
      </c>
      <c r="AK54" s="58"/>
      <c r="AL54" s="58"/>
      <c r="AM54" s="58"/>
      <c r="AN54" s="59">
        <v>120000</v>
      </c>
      <c r="AO54" s="50"/>
      <c r="AP54" s="50"/>
      <c r="AQ54" s="50"/>
      <c r="AR54" s="50"/>
      <c r="AS54" s="53" t="s">
        <v>365</v>
      </c>
      <c r="AT54" s="50"/>
      <c r="AU54" s="50"/>
      <c r="AV54" s="50"/>
    </row>
    <row r="55" spans="1:48" x14ac:dyDescent="0.2">
      <c r="A55" s="37"/>
      <c r="B55" s="44"/>
      <c r="C55" s="63" t="s">
        <v>158</v>
      </c>
      <c r="D55" s="49" t="s">
        <v>182</v>
      </c>
      <c r="E55" s="50"/>
      <c r="F55" s="40"/>
      <c r="G55" s="40"/>
      <c r="H55" s="40"/>
      <c r="I55" s="40"/>
      <c r="J55" s="54" t="s">
        <v>202</v>
      </c>
      <c r="K55" s="64"/>
      <c r="L55" s="48" t="s">
        <v>223</v>
      </c>
      <c r="M55" s="64"/>
      <c r="N55" s="50"/>
      <c r="O55" s="50"/>
      <c r="P55" s="39"/>
      <c r="Q55" s="39"/>
      <c r="R55" s="40"/>
      <c r="S55" s="40"/>
      <c r="T55" s="40"/>
      <c r="U55" s="40"/>
      <c r="V55" s="40"/>
      <c r="W55" s="40"/>
      <c r="X55" s="40"/>
      <c r="Y55" s="40"/>
      <c r="Z55" s="40"/>
      <c r="AA55" s="40"/>
      <c r="AB55" s="40"/>
      <c r="AC55" s="40"/>
      <c r="AD55" s="40"/>
      <c r="AE55" s="40"/>
      <c r="AF55" s="40"/>
      <c r="AG55" s="40"/>
      <c r="AH55" s="40"/>
      <c r="AI55" s="56" t="s">
        <v>146</v>
      </c>
      <c r="AJ55" s="65">
        <v>2003</v>
      </c>
      <c r="AK55" s="58"/>
      <c r="AL55" s="58"/>
      <c r="AM55" s="58"/>
      <c r="AN55" s="59">
        <v>3850000</v>
      </c>
      <c r="AO55" s="50"/>
      <c r="AP55" s="50"/>
      <c r="AQ55" s="50"/>
      <c r="AR55" s="50"/>
      <c r="AS55" s="53" t="s">
        <v>365</v>
      </c>
      <c r="AT55" s="50"/>
      <c r="AU55" s="50"/>
      <c r="AV55" s="50"/>
    </row>
    <row r="56" spans="1:48" x14ac:dyDescent="0.2">
      <c r="A56" s="37"/>
      <c r="B56" s="44"/>
      <c r="C56" s="63" t="s">
        <v>153</v>
      </c>
      <c r="D56" s="49" t="s">
        <v>184</v>
      </c>
      <c r="E56" s="50"/>
      <c r="F56" s="40"/>
      <c r="G56" s="40"/>
      <c r="H56" s="40"/>
      <c r="I56" s="40"/>
      <c r="J56" s="54" t="s">
        <v>202</v>
      </c>
      <c r="K56" s="64"/>
      <c r="L56" s="48" t="s">
        <v>223</v>
      </c>
      <c r="M56" s="64"/>
      <c r="N56" s="50"/>
      <c r="O56" s="50"/>
      <c r="P56" s="39"/>
      <c r="Q56" s="39"/>
      <c r="R56" s="40"/>
      <c r="S56" s="40"/>
      <c r="T56" s="40"/>
      <c r="U56" s="40"/>
      <c r="V56" s="40"/>
      <c r="W56" s="40"/>
      <c r="X56" s="40"/>
      <c r="Y56" s="40"/>
      <c r="Z56" s="40"/>
      <c r="AA56" s="40"/>
      <c r="AB56" s="40"/>
      <c r="AC56" s="40"/>
      <c r="AD56" s="40"/>
      <c r="AE56" s="40"/>
      <c r="AF56" s="40"/>
      <c r="AG56" s="40"/>
      <c r="AH56" s="40"/>
      <c r="AI56" s="56" t="s">
        <v>146</v>
      </c>
      <c r="AJ56" s="65">
        <v>2003</v>
      </c>
      <c r="AK56" s="58"/>
      <c r="AL56" s="58"/>
      <c r="AM56" s="58"/>
      <c r="AN56" s="59">
        <v>1020000</v>
      </c>
      <c r="AO56" s="53" t="s">
        <v>366</v>
      </c>
      <c r="AP56" s="50"/>
      <c r="AQ56" s="50"/>
      <c r="AR56" s="50"/>
      <c r="AS56" s="50"/>
      <c r="AT56" s="50"/>
      <c r="AU56" s="50"/>
      <c r="AV56" s="50"/>
    </row>
    <row r="57" spans="1:48" x14ac:dyDescent="0.2">
      <c r="A57" s="37"/>
      <c r="B57" s="44"/>
      <c r="C57" s="63" t="s">
        <v>154</v>
      </c>
      <c r="D57" s="49" t="s">
        <v>185</v>
      </c>
      <c r="E57" s="50"/>
      <c r="F57" s="40"/>
      <c r="G57" s="40"/>
      <c r="H57" s="40"/>
      <c r="I57" s="40"/>
      <c r="J57" s="54" t="s">
        <v>202</v>
      </c>
      <c r="K57" s="64"/>
      <c r="L57" s="48" t="s">
        <v>224</v>
      </c>
      <c r="M57" s="64"/>
      <c r="N57" s="50"/>
      <c r="O57" s="50"/>
      <c r="P57" s="39"/>
      <c r="Q57" s="39"/>
      <c r="R57" s="40"/>
      <c r="S57" s="40"/>
      <c r="T57" s="40"/>
      <c r="U57" s="40"/>
      <c r="V57" s="40"/>
      <c r="W57" s="40"/>
      <c r="X57" s="40"/>
      <c r="Y57" s="40"/>
      <c r="Z57" s="40"/>
      <c r="AA57" s="40"/>
      <c r="AB57" s="40"/>
      <c r="AC57" s="40"/>
      <c r="AD57" s="40"/>
      <c r="AE57" s="40"/>
      <c r="AF57" s="40"/>
      <c r="AG57" s="40"/>
      <c r="AH57" s="40"/>
      <c r="AI57" s="56" t="s">
        <v>146</v>
      </c>
      <c r="AJ57" s="65">
        <v>2003</v>
      </c>
      <c r="AK57" s="58"/>
      <c r="AL57" s="58"/>
      <c r="AM57" s="58"/>
      <c r="AN57" s="59">
        <v>6000000</v>
      </c>
      <c r="AO57" s="53" t="s">
        <v>366</v>
      </c>
      <c r="AP57" s="50"/>
      <c r="AQ57" s="50"/>
      <c r="AR57" s="50"/>
      <c r="AS57" s="50"/>
      <c r="AT57" s="50"/>
      <c r="AU57" s="50"/>
      <c r="AV57" s="50"/>
    </row>
    <row r="58" spans="1:48" x14ac:dyDescent="0.2">
      <c r="A58" s="37"/>
      <c r="B58" s="44"/>
      <c r="C58" s="63" t="s">
        <v>162</v>
      </c>
      <c r="D58" s="49" t="s">
        <v>171</v>
      </c>
      <c r="E58" s="50"/>
      <c r="F58" s="40"/>
      <c r="G58" s="40"/>
      <c r="H58" s="40"/>
      <c r="I58" s="40"/>
      <c r="J58" s="54" t="s">
        <v>206</v>
      </c>
      <c r="K58" s="64"/>
      <c r="L58" s="48" t="s">
        <v>229</v>
      </c>
      <c r="M58" s="64"/>
      <c r="N58" s="50"/>
      <c r="O58" s="50"/>
      <c r="P58" s="39"/>
      <c r="Q58" s="39"/>
      <c r="R58" s="40"/>
      <c r="S58" s="40"/>
      <c r="T58" s="40"/>
      <c r="U58" s="40"/>
      <c r="V58" s="40"/>
      <c r="W58" s="40"/>
      <c r="X58" s="40"/>
      <c r="Y58" s="40"/>
      <c r="Z58" s="40"/>
      <c r="AA58" s="40"/>
      <c r="AB58" s="40"/>
      <c r="AC58" s="40"/>
      <c r="AD58" s="40"/>
      <c r="AE58" s="40"/>
      <c r="AF58" s="40"/>
      <c r="AG58" s="40"/>
      <c r="AH58" s="40"/>
      <c r="AI58" s="56" t="s">
        <v>146</v>
      </c>
      <c r="AJ58" s="65">
        <v>2003</v>
      </c>
      <c r="AK58" s="58"/>
      <c r="AL58" s="58"/>
      <c r="AM58" s="58"/>
      <c r="AN58" s="59">
        <v>126000</v>
      </c>
      <c r="AO58" s="53" t="s">
        <v>366</v>
      </c>
      <c r="AP58" s="50"/>
      <c r="AQ58" s="50"/>
      <c r="AR58" s="50"/>
      <c r="AS58" s="50"/>
      <c r="AT58" s="50"/>
      <c r="AU58" s="50"/>
      <c r="AV58" s="50"/>
    </row>
    <row r="59" spans="1:48" x14ac:dyDescent="0.2">
      <c r="A59" s="37"/>
      <c r="B59" s="44"/>
      <c r="C59" s="63" t="s">
        <v>160</v>
      </c>
      <c r="D59" s="49" t="s">
        <v>171</v>
      </c>
      <c r="E59" s="50"/>
      <c r="F59" s="40"/>
      <c r="G59" s="40"/>
      <c r="H59" s="40"/>
      <c r="I59" s="40"/>
      <c r="J59" s="54" t="s">
        <v>195</v>
      </c>
      <c r="K59" s="64"/>
      <c r="L59" s="48" t="s">
        <v>228</v>
      </c>
      <c r="M59" s="64"/>
      <c r="N59" s="50"/>
      <c r="O59" s="50"/>
      <c r="P59" s="39"/>
      <c r="Q59" s="39"/>
      <c r="R59" s="40"/>
      <c r="S59" s="40"/>
      <c r="T59" s="40"/>
      <c r="U59" s="40"/>
      <c r="V59" s="40"/>
      <c r="W59" s="40"/>
      <c r="X59" s="40"/>
      <c r="Y59" s="40"/>
      <c r="Z59" s="40"/>
      <c r="AA59" s="40"/>
      <c r="AB59" s="40"/>
      <c r="AC59" s="40"/>
      <c r="AD59" s="40"/>
      <c r="AE59" s="40"/>
      <c r="AF59" s="40"/>
      <c r="AG59" s="40"/>
      <c r="AH59" s="40"/>
      <c r="AI59" s="56" t="s">
        <v>146</v>
      </c>
      <c r="AJ59" s="65">
        <v>2003</v>
      </c>
      <c r="AK59" s="58"/>
      <c r="AL59" s="58"/>
      <c r="AM59" s="58"/>
      <c r="AN59" s="59">
        <v>490000</v>
      </c>
      <c r="AO59" s="53" t="s">
        <v>366</v>
      </c>
      <c r="AP59" s="50"/>
      <c r="AQ59" s="50"/>
      <c r="AR59" s="50"/>
      <c r="AS59" s="50"/>
      <c r="AT59" s="50"/>
      <c r="AU59" s="50"/>
      <c r="AV59" s="50"/>
    </row>
    <row r="60" spans="1:48" x14ac:dyDescent="0.2">
      <c r="A60" s="37"/>
      <c r="B60" s="44"/>
      <c r="C60" s="63" t="s">
        <v>149</v>
      </c>
      <c r="D60" s="49" t="s">
        <v>187</v>
      </c>
      <c r="E60" s="50"/>
      <c r="F60" s="40"/>
      <c r="G60" s="40"/>
      <c r="H60" s="40"/>
      <c r="I60" s="40"/>
      <c r="J60" s="54" t="s">
        <v>197</v>
      </c>
      <c r="K60" s="64"/>
      <c r="L60" s="48" t="s">
        <v>223</v>
      </c>
      <c r="M60" s="64"/>
      <c r="N60" s="50"/>
      <c r="O60" s="50"/>
      <c r="P60" s="39"/>
      <c r="Q60" s="39"/>
      <c r="R60" s="40"/>
      <c r="S60" s="40"/>
      <c r="T60" s="40"/>
      <c r="U60" s="40"/>
      <c r="V60" s="40"/>
      <c r="W60" s="40"/>
      <c r="X60" s="40"/>
      <c r="Y60" s="40"/>
      <c r="Z60" s="40"/>
      <c r="AA60" s="40"/>
      <c r="AB60" s="40"/>
      <c r="AC60" s="40"/>
      <c r="AD60" s="40"/>
      <c r="AE60" s="40"/>
      <c r="AF60" s="40"/>
      <c r="AG60" s="40"/>
      <c r="AH60" s="40"/>
      <c r="AI60" s="56" t="s">
        <v>146</v>
      </c>
      <c r="AJ60" s="65">
        <v>2003</v>
      </c>
      <c r="AK60" s="58"/>
      <c r="AL60" s="58"/>
      <c r="AM60" s="58"/>
      <c r="AN60" s="59">
        <v>336000</v>
      </c>
      <c r="AO60" s="53" t="s">
        <v>366</v>
      </c>
      <c r="AP60" s="50"/>
      <c r="AQ60" s="50"/>
      <c r="AR60" s="50"/>
      <c r="AS60" s="50"/>
      <c r="AT60" s="50"/>
      <c r="AU60" s="50"/>
      <c r="AV60" s="50"/>
    </row>
    <row r="61" spans="1:48" x14ac:dyDescent="0.2">
      <c r="A61" s="37"/>
      <c r="B61" s="44"/>
      <c r="C61" s="63" t="s">
        <v>152</v>
      </c>
      <c r="D61" s="49" t="s">
        <v>175</v>
      </c>
      <c r="E61" s="50"/>
      <c r="F61" s="40"/>
      <c r="G61" s="40"/>
      <c r="H61" s="40"/>
      <c r="I61" s="40"/>
      <c r="J61" s="54" t="s">
        <v>195</v>
      </c>
      <c r="K61" s="64"/>
      <c r="L61" s="48" t="s">
        <v>230</v>
      </c>
      <c r="M61" s="64"/>
      <c r="N61" s="50"/>
      <c r="O61" s="50"/>
      <c r="P61" s="39"/>
      <c r="Q61" s="39"/>
      <c r="R61" s="40"/>
      <c r="S61" s="40"/>
      <c r="T61" s="40"/>
      <c r="U61" s="40"/>
      <c r="V61" s="40"/>
      <c r="W61" s="40"/>
      <c r="X61" s="40"/>
      <c r="Y61" s="40"/>
      <c r="Z61" s="40"/>
      <c r="AA61" s="40"/>
      <c r="AB61" s="40"/>
      <c r="AC61" s="40"/>
      <c r="AD61" s="40"/>
      <c r="AE61" s="40"/>
      <c r="AF61" s="40"/>
      <c r="AG61" s="40"/>
      <c r="AH61" s="40"/>
      <c r="AI61" s="56" t="s">
        <v>146</v>
      </c>
      <c r="AJ61" s="65">
        <v>2003</v>
      </c>
      <c r="AK61" s="58"/>
      <c r="AL61" s="58"/>
      <c r="AM61" s="58"/>
      <c r="AN61" s="59">
        <v>2550000</v>
      </c>
      <c r="AO61" s="53" t="s">
        <v>366</v>
      </c>
      <c r="AP61" s="50"/>
      <c r="AQ61" s="50"/>
      <c r="AR61" s="50"/>
      <c r="AS61" s="50"/>
      <c r="AT61" s="50"/>
      <c r="AU61" s="50"/>
      <c r="AV61" s="50"/>
    </row>
    <row r="62" spans="1:48" x14ac:dyDescent="0.2">
      <c r="A62" s="37"/>
      <c r="B62" s="44"/>
      <c r="C62" s="63" t="s">
        <v>152</v>
      </c>
      <c r="D62" s="49" t="s">
        <v>175</v>
      </c>
      <c r="E62" s="50"/>
      <c r="F62" s="40"/>
      <c r="G62" s="40"/>
      <c r="H62" s="40"/>
      <c r="I62" s="40"/>
      <c r="J62" s="54" t="s">
        <v>195</v>
      </c>
      <c r="K62" s="64"/>
      <c r="L62" s="48" t="s">
        <v>221</v>
      </c>
      <c r="M62" s="64"/>
      <c r="N62" s="50"/>
      <c r="O62" s="50"/>
      <c r="P62" s="39"/>
      <c r="Q62" s="39"/>
      <c r="R62" s="40"/>
      <c r="S62" s="40"/>
      <c r="T62" s="40"/>
      <c r="U62" s="40"/>
      <c r="V62" s="40"/>
      <c r="W62" s="40"/>
      <c r="X62" s="40"/>
      <c r="Y62" s="40"/>
      <c r="Z62" s="40"/>
      <c r="AA62" s="40"/>
      <c r="AB62" s="40"/>
      <c r="AC62" s="40"/>
      <c r="AD62" s="40"/>
      <c r="AE62" s="40"/>
      <c r="AF62" s="40"/>
      <c r="AG62" s="40"/>
      <c r="AH62" s="40"/>
      <c r="AI62" s="56" t="s">
        <v>146</v>
      </c>
      <c r="AJ62" s="65">
        <v>2003</v>
      </c>
      <c r="AK62" s="58"/>
      <c r="AL62" s="58"/>
      <c r="AM62" s="58"/>
      <c r="AN62" s="59">
        <v>570000</v>
      </c>
      <c r="AO62" s="53" t="s">
        <v>366</v>
      </c>
      <c r="AP62" s="50"/>
      <c r="AQ62" s="50"/>
      <c r="AR62" s="50"/>
      <c r="AS62" s="50"/>
      <c r="AT62" s="50"/>
      <c r="AU62" s="50"/>
      <c r="AV62" s="50"/>
    </row>
    <row r="63" spans="1:48" x14ac:dyDescent="0.2">
      <c r="A63" s="37"/>
      <c r="B63" s="44"/>
      <c r="C63" s="63" t="s">
        <v>162</v>
      </c>
      <c r="D63" s="49" t="s">
        <v>171</v>
      </c>
      <c r="E63" s="50"/>
      <c r="F63" s="40"/>
      <c r="G63" s="40"/>
      <c r="H63" s="40"/>
      <c r="I63" s="40"/>
      <c r="J63" s="54" t="s">
        <v>207</v>
      </c>
      <c r="K63" s="64"/>
      <c r="L63" s="48" t="s">
        <v>229</v>
      </c>
      <c r="M63" s="64"/>
      <c r="N63" s="50"/>
      <c r="O63" s="50"/>
      <c r="P63" s="39"/>
      <c r="Q63" s="39"/>
      <c r="R63" s="40"/>
      <c r="S63" s="40"/>
      <c r="T63" s="40"/>
      <c r="U63" s="40"/>
      <c r="V63" s="40"/>
      <c r="W63" s="40"/>
      <c r="X63" s="40"/>
      <c r="Y63" s="40"/>
      <c r="Z63" s="40"/>
      <c r="AA63" s="40"/>
      <c r="AB63" s="40"/>
      <c r="AC63" s="40"/>
      <c r="AD63" s="40"/>
      <c r="AE63" s="40"/>
      <c r="AF63" s="40"/>
      <c r="AG63" s="40"/>
      <c r="AH63" s="40"/>
      <c r="AI63" s="56" t="s">
        <v>146</v>
      </c>
      <c r="AJ63" s="65">
        <v>2003</v>
      </c>
      <c r="AK63" s="58"/>
      <c r="AL63" s="58"/>
      <c r="AM63" s="58"/>
      <c r="AN63" s="59">
        <v>168000</v>
      </c>
      <c r="AO63" s="53" t="s">
        <v>366</v>
      </c>
      <c r="AP63" s="50"/>
      <c r="AQ63" s="50"/>
      <c r="AR63" s="50"/>
      <c r="AS63" s="50"/>
      <c r="AT63" s="50"/>
      <c r="AU63" s="50"/>
      <c r="AV63" s="50"/>
    </row>
    <row r="64" spans="1:48" x14ac:dyDescent="0.2">
      <c r="A64" s="37"/>
      <c r="B64" s="44"/>
      <c r="C64" s="63" t="s">
        <v>163</v>
      </c>
      <c r="D64" s="49" t="s">
        <v>188</v>
      </c>
      <c r="E64" s="50"/>
      <c r="F64" s="40"/>
      <c r="G64" s="40"/>
      <c r="H64" s="40"/>
      <c r="I64" s="40"/>
      <c r="J64" s="54" t="s">
        <v>208</v>
      </c>
      <c r="K64" s="64"/>
      <c r="L64" s="48" t="s">
        <v>224</v>
      </c>
      <c r="M64" s="64"/>
      <c r="N64" s="50"/>
      <c r="O64" s="50"/>
      <c r="P64" s="39"/>
      <c r="Q64" s="39"/>
      <c r="R64" s="40"/>
      <c r="S64" s="40"/>
      <c r="T64" s="40"/>
      <c r="U64" s="40"/>
      <c r="V64" s="40"/>
      <c r="W64" s="40"/>
      <c r="X64" s="40"/>
      <c r="Y64" s="40"/>
      <c r="Z64" s="40"/>
      <c r="AA64" s="40"/>
      <c r="AB64" s="40"/>
      <c r="AC64" s="40"/>
      <c r="AD64" s="40"/>
      <c r="AE64" s="40"/>
      <c r="AF64" s="40"/>
      <c r="AG64" s="40"/>
      <c r="AH64" s="40"/>
      <c r="AI64" s="56" t="s">
        <v>146</v>
      </c>
      <c r="AJ64" s="65">
        <v>2004</v>
      </c>
      <c r="AK64" s="58"/>
      <c r="AL64" s="58"/>
      <c r="AM64" s="58"/>
      <c r="AN64" s="59">
        <v>1050000</v>
      </c>
      <c r="AO64" s="53" t="s">
        <v>366</v>
      </c>
      <c r="AP64" s="50"/>
      <c r="AQ64" s="50"/>
      <c r="AR64" s="50"/>
      <c r="AS64" s="50"/>
      <c r="AT64" s="50"/>
      <c r="AU64" s="50"/>
      <c r="AV64" s="50"/>
    </row>
    <row r="65" spans="1:48" x14ac:dyDescent="0.2">
      <c r="A65" s="37"/>
      <c r="B65" s="44"/>
      <c r="C65" s="63" t="s">
        <v>163</v>
      </c>
      <c r="D65" s="49" t="s">
        <v>188</v>
      </c>
      <c r="E65" s="50"/>
      <c r="F65" s="40"/>
      <c r="G65" s="40"/>
      <c r="H65" s="40"/>
      <c r="I65" s="40"/>
      <c r="J65" s="54" t="s">
        <v>208</v>
      </c>
      <c r="K65" s="64"/>
      <c r="L65" s="48" t="s">
        <v>224</v>
      </c>
      <c r="M65" s="64"/>
      <c r="N65" s="50"/>
      <c r="O65" s="50"/>
      <c r="P65" s="39"/>
      <c r="Q65" s="39"/>
      <c r="R65" s="40"/>
      <c r="S65" s="40"/>
      <c r="T65" s="40"/>
      <c r="U65" s="40"/>
      <c r="V65" s="40"/>
      <c r="W65" s="40"/>
      <c r="X65" s="40"/>
      <c r="Y65" s="40"/>
      <c r="Z65" s="40"/>
      <c r="AA65" s="40"/>
      <c r="AB65" s="40"/>
      <c r="AC65" s="40"/>
      <c r="AD65" s="40"/>
      <c r="AE65" s="40"/>
      <c r="AF65" s="40"/>
      <c r="AG65" s="40"/>
      <c r="AH65" s="40"/>
      <c r="AI65" s="56" t="s">
        <v>146</v>
      </c>
      <c r="AJ65" s="65">
        <v>2004</v>
      </c>
      <c r="AK65" s="58"/>
      <c r="AL65" s="58"/>
      <c r="AM65" s="58"/>
      <c r="AN65" s="59">
        <v>650000</v>
      </c>
      <c r="AO65" s="53" t="s">
        <v>366</v>
      </c>
      <c r="AP65" s="50"/>
      <c r="AQ65" s="50"/>
      <c r="AR65" s="50"/>
      <c r="AS65" s="50"/>
      <c r="AT65" s="50"/>
      <c r="AU65" s="50"/>
      <c r="AV65" s="50"/>
    </row>
    <row r="66" spans="1:48" x14ac:dyDescent="0.2">
      <c r="A66" s="37"/>
      <c r="B66" s="44"/>
      <c r="C66" s="63" t="s">
        <v>158</v>
      </c>
      <c r="D66" s="49" t="s">
        <v>182</v>
      </c>
      <c r="E66" s="50"/>
      <c r="F66" s="40"/>
      <c r="G66" s="40"/>
      <c r="H66" s="40"/>
      <c r="I66" s="40"/>
      <c r="J66" s="54" t="s">
        <v>202</v>
      </c>
      <c r="K66" s="64"/>
      <c r="L66" s="48" t="s">
        <v>223</v>
      </c>
      <c r="M66" s="64"/>
      <c r="N66" s="50"/>
      <c r="O66" s="50"/>
      <c r="P66" s="39"/>
      <c r="Q66" s="39"/>
      <c r="R66" s="40"/>
      <c r="S66" s="40"/>
      <c r="T66" s="40"/>
      <c r="U66" s="40"/>
      <c r="V66" s="40"/>
      <c r="W66" s="40"/>
      <c r="X66" s="40"/>
      <c r="Y66" s="40"/>
      <c r="Z66" s="40"/>
      <c r="AA66" s="40"/>
      <c r="AB66" s="40"/>
      <c r="AC66" s="40"/>
      <c r="AD66" s="40"/>
      <c r="AE66" s="40"/>
      <c r="AF66" s="40"/>
      <c r="AG66" s="40"/>
      <c r="AH66" s="40"/>
      <c r="AI66" s="56" t="s">
        <v>146</v>
      </c>
      <c r="AJ66" s="65">
        <v>2005</v>
      </c>
      <c r="AK66" s="58"/>
      <c r="AL66" s="58"/>
      <c r="AM66" s="58"/>
      <c r="AN66" s="59">
        <v>5600000</v>
      </c>
      <c r="AO66" s="53" t="s">
        <v>366</v>
      </c>
      <c r="AP66" s="50"/>
      <c r="AQ66" s="50"/>
      <c r="AR66" s="50"/>
      <c r="AS66" s="50"/>
      <c r="AT66" s="50"/>
      <c r="AU66" s="50"/>
      <c r="AV66" s="50"/>
    </row>
    <row r="67" spans="1:48" x14ac:dyDescent="0.2">
      <c r="A67" s="37"/>
      <c r="B67" s="44"/>
      <c r="C67" s="63" t="s">
        <v>160</v>
      </c>
      <c r="D67" s="49" t="s">
        <v>171</v>
      </c>
      <c r="E67" s="50"/>
      <c r="F67" s="40"/>
      <c r="G67" s="40"/>
      <c r="H67" s="40"/>
      <c r="I67" s="40"/>
      <c r="J67" s="54" t="s">
        <v>195</v>
      </c>
      <c r="K67" s="64"/>
      <c r="L67" s="48" t="s">
        <v>228</v>
      </c>
      <c r="M67" s="64"/>
      <c r="N67" s="50"/>
      <c r="O67" s="50"/>
      <c r="P67" s="39"/>
      <c r="Q67" s="39"/>
      <c r="R67" s="40"/>
      <c r="S67" s="40"/>
      <c r="T67" s="40"/>
      <c r="U67" s="40"/>
      <c r="V67" s="40"/>
      <c r="W67" s="40"/>
      <c r="X67" s="40"/>
      <c r="Y67" s="40"/>
      <c r="Z67" s="40"/>
      <c r="AA67" s="40"/>
      <c r="AB67" s="40"/>
      <c r="AC67" s="40"/>
      <c r="AD67" s="40"/>
      <c r="AE67" s="40"/>
      <c r="AF67" s="40"/>
      <c r="AG67" s="40"/>
      <c r="AH67" s="40"/>
      <c r="AI67" s="56" t="s">
        <v>146</v>
      </c>
      <c r="AJ67" s="65">
        <v>2005</v>
      </c>
      <c r="AK67" s="58"/>
      <c r="AL67" s="58"/>
      <c r="AM67" s="58"/>
      <c r="AN67" s="59">
        <v>245000</v>
      </c>
      <c r="AO67" s="53" t="s">
        <v>366</v>
      </c>
      <c r="AP67" s="50"/>
      <c r="AQ67" s="50"/>
      <c r="AR67" s="50"/>
      <c r="AS67" s="50"/>
      <c r="AT67" s="50"/>
      <c r="AU67" s="50"/>
      <c r="AV67" s="50"/>
    </row>
    <row r="68" spans="1:48" x14ac:dyDescent="0.2">
      <c r="A68" s="37"/>
      <c r="B68" s="44"/>
      <c r="C68" s="63" t="s">
        <v>152</v>
      </c>
      <c r="D68" s="49" t="s">
        <v>175</v>
      </c>
      <c r="E68" s="50"/>
      <c r="F68" s="40"/>
      <c r="G68" s="40"/>
      <c r="H68" s="40"/>
      <c r="I68" s="40"/>
      <c r="J68" s="54" t="s">
        <v>195</v>
      </c>
      <c r="K68" s="64"/>
      <c r="L68" s="48" t="s">
        <v>226</v>
      </c>
      <c r="M68" s="64"/>
      <c r="N68" s="50"/>
      <c r="O68" s="50"/>
      <c r="P68" s="39"/>
      <c r="Q68" s="39"/>
      <c r="R68" s="40"/>
      <c r="S68" s="40"/>
      <c r="T68" s="40"/>
      <c r="U68" s="40"/>
      <c r="V68" s="40"/>
      <c r="W68" s="40"/>
      <c r="X68" s="40"/>
      <c r="Y68" s="40"/>
      <c r="Z68" s="40"/>
      <c r="AA68" s="40"/>
      <c r="AB68" s="40"/>
      <c r="AC68" s="40"/>
      <c r="AD68" s="40"/>
      <c r="AE68" s="40"/>
      <c r="AF68" s="40"/>
      <c r="AG68" s="40"/>
      <c r="AH68" s="40"/>
      <c r="AI68" s="56" t="s">
        <v>146</v>
      </c>
      <c r="AJ68" s="65">
        <v>2005</v>
      </c>
      <c r="AK68" s="58"/>
      <c r="AL68" s="58"/>
      <c r="AM68" s="58"/>
      <c r="AN68" s="59">
        <v>1785000</v>
      </c>
      <c r="AO68" s="53" t="s">
        <v>366</v>
      </c>
      <c r="AP68" s="50"/>
      <c r="AQ68" s="50"/>
      <c r="AR68" s="50"/>
      <c r="AS68" s="50"/>
      <c r="AT68" s="50"/>
      <c r="AU68" s="50"/>
      <c r="AV68" s="50"/>
    </row>
    <row r="69" spans="1:48" x14ac:dyDescent="0.2">
      <c r="A69" s="37"/>
      <c r="B69" s="44"/>
      <c r="C69" s="63" t="s">
        <v>152</v>
      </c>
      <c r="D69" s="49" t="s">
        <v>175</v>
      </c>
      <c r="E69" s="50"/>
      <c r="F69" s="40"/>
      <c r="G69" s="40"/>
      <c r="H69" s="40"/>
      <c r="I69" s="40"/>
      <c r="J69" s="54" t="s">
        <v>195</v>
      </c>
      <c r="K69" s="64"/>
      <c r="L69" s="48" t="s">
        <v>226</v>
      </c>
      <c r="M69" s="64"/>
      <c r="N69" s="50"/>
      <c r="O69" s="50"/>
      <c r="P69" s="39"/>
      <c r="Q69" s="39"/>
      <c r="R69" s="40"/>
      <c r="S69" s="40"/>
      <c r="T69" s="40"/>
      <c r="U69" s="40"/>
      <c r="V69" s="40"/>
      <c r="W69" s="40"/>
      <c r="X69" s="40"/>
      <c r="Y69" s="40"/>
      <c r="Z69" s="40"/>
      <c r="AA69" s="40"/>
      <c r="AB69" s="40"/>
      <c r="AC69" s="40"/>
      <c r="AD69" s="40"/>
      <c r="AE69" s="40"/>
      <c r="AF69" s="40"/>
      <c r="AG69" s="40"/>
      <c r="AH69" s="40"/>
      <c r="AI69" s="56" t="s">
        <v>146</v>
      </c>
      <c r="AJ69" s="65">
        <v>2005</v>
      </c>
      <c r="AK69" s="58"/>
      <c r="AL69" s="58"/>
      <c r="AM69" s="58"/>
      <c r="AN69" s="59">
        <v>2975000</v>
      </c>
      <c r="AO69" s="53" t="s">
        <v>366</v>
      </c>
      <c r="AP69" s="50"/>
      <c r="AQ69" s="50"/>
      <c r="AR69" s="50"/>
      <c r="AS69" s="50"/>
      <c r="AT69" s="50"/>
      <c r="AU69" s="50"/>
      <c r="AV69" s="50"/>
    </row>
    <row r="70" spans="1:48" x14ac:dyDescent="0.2">
      <c r="A70" s="37"/>
      <c r="B70" s="44"/>
      <c r="C70" s="63" t="s">
        <v>151</v>
      </c>
      <c r="D70" s="49" t="s">
        <v>174</v>
      </c>
      <c r="E70" s="50"/>
      <c r="F70" s="40"/>
      <c r="G70" s="40"/>
      <c r="H70" s="40"/>
      <c r="I70" s="40"/>
      <c r="J70" s="54" t="s">
        <v>209</v>
      </c>
      <c r="K70" s="64"/>
      <c r="L70" s="48" t="s">
        <v>225</v>
      </c>
      <c r="M70" s="64"/>
      <c r="N70" s="50"/>
      <c r="O70" s="50"/>
      <c r="P70" s="39"/>
      <c r="Q70" s="39"/>
      <c r="R70" s="40"/>
      <c r="S70" s="40"/>
      <c r="T70" s="40"/>
      <c r="U70" s="40"/>
      <c r="V70" s="40"/>
      <c r="W70" s="40"/>
      <c r="X70" s="40"/>
      <c r="Y70" s="40"/>
      <c r="Z70" s="40"/>
      <c r="AA70" s="40"/>
      <c r="AB70" s="40"/>
      <c r="AC70" s="40"/>
      <c r="AD70" s="40"/>
      <c r="AE70" s="40"/>
      <c r="AF70" s="40"/>
      <c r="AG70" s="40"/>
      <c r="AH70" s="40"/>
      <c r="AI70" s="56" t="s">
        <v>146</v>
      </c>
      <c r="AJ70" s="65">
        <v>2005</v>
      </c>
      <c r="AK70" s="58"/>
      <c r="AL70" s="58"/>
      <c r="AM70" s="58"/>
      <c r="AN70" s="59">
        <v>140000</v>
      </c>
      <c r="AO70" s="53" t="s">
        <v>366</v>
      </c>
      <c r="AP70" s="50"/>
      <c r="AQ70" s="50"/>
      <c r="AR70" s="50"/>
      <c r="AS70" s="50"/>
      <c r="AT70" s="50"/>
      <c r="AU70" s="50"/>
      <c r="AV70" s="50"/>
    </row>
    <row r="71" spans="1:48" x14ac:dyDescent="0.2">
      <c r="A71" s="37"/>
      <c r="B71" s="44"/>
      <c r="C71" s="63" t="s">
        <v>150</v>
      </c>
      <c r="D71" s="49" t="s">
        <v>173</v>
      </c>
      <c r="E71" s="50"/>
      <c r="F71" s="40"/>
      <c r="G71" s="40"/>
      <c r="H71" s="40"/>
      <c r="I71" s="40"/>
      <c r="J71" s="54" t="s">
        <v>210</v>
      </c>
      <c r="K71" s="64"/>
      <c r="L71" s="48" t="s">
        <v>224</v>
      </c>
      <c r="M71" s="64"/>
      <c r="N71" s="50"/>
      <c r="O71" s="50"/>
      <c r="P71" s="39"/>
      <c r="Q71" s="39"/>
      <c r="R71" s="40"/>
      <c r="S71" s="40"/>
      <c r="T71" s="40"/>
      <c r="U71" s="40"/>
      <c r="V71" s="40"/>
      <c r="W71" s="40"/>
      <c r="X71" s="40"/>
      <c r="Y71" s="40"/>
      <c r="Z71" s="40"/>
      <c r="AA71" s="40"/>
      <c r="AB71" s="40"/>
      <c r="AC71" s="40"/>
      <c r="AD71" s="40"/>
      <c r="AE71" s="40"/>
      <c r="AF71" s="40"/>
      <c r="AG71" s="40"/>
      <c r="AH71" s="40"/>
      <c r="AI71" s="56" t="s">
        <v>146</v>
      </c>
      <c r="AJ71" s="65">
        <v>2005</v>
      </c>
      <c r="AK71" s="58"/>
      <c r="AL71" s="58"/>
      <c r="AM71" s="58"/>
      <c r="AN71" s="59">
        <v>135000</v>
      </c>
      <c r="AO71" s="53" t="s">
        <v>366</v>
      </c>
      <c r="AP71" s="50"/>
      <c r="AQ71" s="50"/>
      <c r="AR71" s="50"/>
      <c r="AS71" s="50"/>
      <c r="AT71" s="50"/>
      <c r="AU71" s="50"/>
      <c r="AV71" s="50"/>
    </row>
    <row r="72" spans="1:48" x14ac:dyDescent="0.2">
      <c r="A72" s="37"/>
      <c r="B72" s="44"/>
      <c r="C72" s="63" t="s">
        <v>164</v>
      </c>
      <c r="D72" s="49" t="s">
        <v>171</v>
      </c>
      <c r="E72" s="50"/>
      <c r="F72" s="40"/>
      <c r="G72" s="40"/>
      <c r="H72" s="40"/>
      <c r="I72" s="40"/>
      <c r="J72" s="54" t="s">
        <v>195</v>
      </c>
      <c r="K72" s="64"/>
      <c r="L72" s="48" t="s">
        <v>226</v>
      </c>
      <c r="M72" s="64"/>
      <c r="N72" s="50"/>
      <c r="O72" s="50"/>
      <c r="P72" s="39"/>
      <c r="Q72" s="39"/>
      <c r="R72" s="40"/>
      <c r="S72" s="40"/>
      <c r="T72" s="40"/>
      <c r="U72" s="40"/>
      <c r="V72" s="40"/>
      <c r="W72" s="40"/>
      <c r="X72" s="40"/>
      <c r="Y72" s="40"/>
      <c r="Z72" s="40"/>
      <c r="AA72" s="40"/>
      <c r="AB72" s="40"/>
      <c r="AC72" s="40"/>
      <c r="AD72" s="40"/>
      <c r="AE72" s="40"/>
      <c r="AF72" s="40"/>
      <c r="AG72" s="40"/>
      <c r="AH72" s="40"/>
      <c r="AI72" s="56" t="s">
        <v>146</v>
      </c>
      <c r="AJ72" s="65">
        <v>2006</v>
      </c>
      <c r="AK72" s="58"/>
      <c r="AL72" s="58"/>
      <c r="AM72" s="58"/>
      <c r="AN72" s="59">
        <v>105000</v>
      </c>
      <c r="AO72" s="53" t="s">
        <v>366</v>
      </c>
      <c r="AP72" s="50"/>
      <c r="AQ72" s="50"/>
      <c r="AR72" s="50"/>
      <c r="AS72" s="50"/>
      <c r="AT72" s="50"/>
      <c r="AU72" s="50"/>
      <c r="AV72" s="50"/>
    </row>
    <row r="73" spans="1:48" x14ac:dyDescent="0.2">
      <c r="A73" s="37"/>
      <c r="B73" s="44"/>
      <c r="C73" s="63" t="s">
        <v>156</v>
      </c>
      <c r="D73" s="49" t="s">
        <v>180</v>
      </c>
      <c r="E73" s="50"/>
      <c r="F73" s="40"/>
      <c r="G73" s="40"/>
      <c r="H73" s="40"/>
      <c r="I73" s="40"/>
      <c r="J73" s="54" t="s">
        <v>211</v>
      </c>
      <c r="K73" s="64"/>
      <c r="L73" s="48" t="s">
        <v>224</v>
      </c>
      <c r="M73" s="64"/>
      <c r="N73" s="50"/>
      <c r="O73" s="50"/>
      <c r="P73" s="39"/>
      <c r="Q73" s="39"/>
      <c r="R73" s="40"/>
      <c r="S73" s="40"/>
      <c r="T73" s="40"/>
      <c r="U73" s="40"/>
      <c r="V73" s="40"/>
      <c r="W73" s="40"/>
      <c r="X73" s="40"/>
      <c r="Y73" s="40"/>
      <c r="Z73" s="40"/>
      <c r="AA73" s="40"/>
      <c r="AB73" s="40"/>
      <c r="AC73" s="40"/>
      <c r="AD73" s="40"/>
      <c r="AE73" s="40"/>
      <c r="AF73" s="40"/>
      <c r="AG73" s="40"/>
      <c r="AH73" s="40"/>
      <c r="AI73" s="56" t="s">
        <v>146</v>
      </c>
      <c r="AJ73" s="65">
        <v>2006</v>
      </c>
      <c r="AK73" s="58"/>
      <c r="AL73" s="58"/>
      <c r="AM73" s="58"/>
      <c r="AN73" s="59">
        <v>1650000</v>
      </c>
      <c r="AO73" s="53" t="s">
        <v>366</v>
      </c>
      <c r="AP73" s="50"/>
      <c r="AQ73" s="50"/>
      <c r="AR73" s="50"/>
      <c r="AS73" s="50"/>
      <c r="AT73" s="50"/>
      <c r="AU73" s="50"/>
      <c r="AV73" s="50"/>
    </row>
    <row r="74" spans="1:48" x14ac:dyDescent="0.2">
      <c r="A74" s="37"/>
      <c r="B74" s="44"/>
      <c r="C74" s="63" t="s">
        <v>165</v>
      </c>
      <c r="D74" s="49" t="s">
        <v>189</v>
      </c>
      <c r="E74" s="50"/>
      <c r="F74" s="40"/>
      <c r="G74" s="40"/>
      <c r="H74" s="40"/>
      <c r="I74" s="40"/>
      <c r="J74" s="54" t="s">
        <v>212</v>
      </c>
      <c r="K74" s="64"/>
      <c r="L74" s="48" t="s">
        <v>231</v>
      </c>
      <c r="M74" s="64"/>
      <c r="N74" s="50"/>
      <c r="O74" s="50"/>
      <c r="P74" s="39"/>
      <c r="Q74" s="39"/>
      <c r="R74" s="40"/>
      <c r="S74" s="40"/>
      <c r="T74" s="40"/>
      <c r="U74" s="40"/>
      <c r="V74" s="40"/>
      <c r="W74" s="40"/>
      <c r="X74" s="40"/>
      <c r="Y74" s="40"/>
      <c r="Z74" s="40"/>
      <c r="AA74" s="40"/>
      <c r="AB74" s="40"/>
      <c r="AC74" s="40"/>
      <c r="AD74" s="40"/>
      <c r="AE74" s="40"/>
      <c r="AF74" s="40"/>
      <c r="AG74" s="40"/>
      <c r="AH74" s="40"/>
      <c r="AI74" s="56" t="s">
        <v>146</v>
      </c>
      <c r="AJ74" s="65">
        <v>2006</v>
      </c>
      <c r="AK74" s="58"/>
      <c r="AL74" s="58"/>
      <c r="AM74" s="58"/>
      <c r="AN74" s="59">
        <v>8760000</v>
      </c>
      <c r="AO74" s="53" t="s">
        <v>366</v>
      </c>
      <c r="AP74" s="50"/>
      <c r="AQ74" s="50"/>
      <c r="AR74" s="50"/>
      <c r="AS74" s="50"/>
      <c r="AT74" s="50"/>
      <c r="AU74" s="50"/>
      <c r="AV74" s="50"/>
    </row>
    <row r="75" spans="1:48" x14ac:dyDescent="0.2">
      <c r="A75" s="37"/>
      <c r="B75" s="44"/>
      <c r="C75" s="63" t="s">
        <v>152</v>
      </c>
      <c r="D75" s="49" t="s">
        <v>175</v>
      </c>
      <c r="E75" s="50"/>
      <c r="F75" s="40"/>
      <c r="G75" s="40"/>
      <c r="H75" s="40"/>
      <c r="I75" s="40"/>
      <c r="J75" s="54" t="s">
        <v>195</v>
      </c>
      <c r="K75" s="64"/>
      <c r="L75" s="48" t="s">
        <v>232</v>
      </c>
      <c r="M75" s="64"/>
      <c r="N75" s="50"/>
      <c r="O75" s="50"/>
      <c r="P75" s="39"/>
      <c r="Q75" s="39"/>
      <c r="R75" s="40"/>
      <c r="S75" s="40"/>
      <c r="T75" s="40"/>
      <c r="U75" s="40"/>
      <c r="V75" s="40"/>
      <c r="W75" s="40"/>
      <c r="X75" s="40"/>
      <c r="Y75" s="40"/>
      <c r="Z75" s="40"/>
      <c r="AA75" s="40"/>
      <c r="AB75" s="40"/>
      <c r="AC75" s="40"/>
      <c r="AD75" s="40"/>
      <c r="AE75" s="40"/>
      <c r="AF75" s="40"/>
      <c r="AG75" s="40"/>
      <c r="AH75" s="40"/>
      <c r="AI75" s="56" t="s">
        <v>146</v>
      </c>
      <c r="AJ75" s="65">
        <v>2006</v>
      </c>
      <c r="AK75" s="58"/>
      <c r="AL75" s="58"/>
      <c r="AM75" s="58"/>
      <c r="AN75" s="59">
        <v>1000000</v>
      </c>
      <c r="AO75" s="53" t="s">
        <v>366</v>
      </c>
      <c r="AP75" s="50"/>
      <c r="AQ75" s="50"/>
      <c r="AR75" s="50"/>
      <c r="AS75" s="50"/>
      <c r="AT75" s="50"/>
      <c r="AU75" s="50"/>
      <c r="AV75" s="50"/>
    </row>
    <row r="76" spans="1:48" x14ac:dyDescent="0.2">
      <c r="A76" s="37"/>
      <c r="B76" s="44"/>
      <c r="C76" s="63" t="s">
        <v>166</v>
      </c>
      <c r="D76" s="49" t="s">
        <v>190</v>
      </c>
      <c r="E76" s="50"/>
      <c r="F76" s="40"/>
      <c r="G76" s="40"/>
      <c r="H76" s="40"/>
      <c r="I76" s="40"/>
      <c r="J76" s="54" t="s">
        <v>195</v>
      </c>
      <c r="K76" s="64"/>
      <c r="L76" s="48" t="s">
        <v>222</v>
      </c>
      <c r="M76" s="64"/>
      <c r="N76" s="50"/>
      <c r="O76" s="50"/>
      <c r="P76" s="39"/>
      <c r="Q76" s="39"/>
      <c r="R76" s="40"/>
      <c r="S76" s="40"/>
      <c r="T76" s="40"/>
      <c r="U76" s="40"/>
      <c r="V76" s="40"/>
      <c r="W76" s="40"/>
      <c r="X76" s="40"/>
      <c r="Y76" s="40"/>
      <c r="Z76" s="40"/>
      <c r="AA76" s="40"/>
      <c r="AB76" s="40"/>
      <c r="AC76" s="40"/>
      <c r="AD76" s="40"/>
      <c r="AE76" s="40"/>
      <c r="AF76" s="40"/>
      <c r="AG76" s="40"/>
      <c r="AH76" s="40"/>
      <c r="AI76" s="56" t="s">
        <v>146</v>
      </c>
      <c r="AJ76" s="65">
        <v>2006</v>
      </c>
      <c r="AK76" s="58"/>
      <c r="AL76" s="58"/>
      <c r="AM76" s="58"/>
      <c r="AN76" s="59">
        <v>800000</v>
      </c>
      <c r="AO76" s="53" t="s">
        <v>366</v>
      </c>
      <c r="AP76" s="50"/>
      <c r="AQ76" s="50"/>
      <c r="AR76" s="50"/>
      <c r="AS76" s="50"/>
      <c r="AT76" s="50"/>
      <c r="AU76" s="50"/>
      <c r="AV76" s="50"/>
    </row>
    <row r="77" spans="1:48" x14ac:dyDescent="0.2">
      <c r="A77" s="37"/>
      <c r="B77" s="44"/>
      <c r="C77" s="63" t="s">
        <v>167</v>
      </c>
      <c r="D77" s="49" t="s">
        <v>191</v>
      </c>
      <c r="E77" s="50"/>
      <c r="F77" s="40"/>
      <c r="G77" s="40"/>
      <c r="H77" s="40"/>
      <c r="I77" s="40"/>
      <c r="J77" s="54" t="s">
        <v>213</v>
      </c>
      <c r="K77" s="64"/>
      <c r="L77" s="48" t="s">
        <v>223</v>
      </c>
      <c r="M77" s="64"/>
      <c r="N77" s="50"/>
      <c r="O77" s="50"/>
      <c r="P77" s="39"/>
      <c r="Q77" s="39"/>
      <c r="R77" s="40"/>
      <c r="S77" s="40"/>
      <c r="T77" s="40"/>
      <c r="U77" s="40"/>
      <c r="V77" s="40"/>
      <c r="W77" s="40"/>
      <c r="X77" s="40"/>
      <c r="Y77" s="40"/>
      <c r="Z77" s="40"/>
      <c r="AA77" s="40"/>
      <c r="AB77" s="40"/>
      <c r="AC77" s="40"/>
      <c r="AD77" s="40"/>
      <c r="AE77" s="40"/>
      <c r="AF77" s="40"/>
      <c r="AG77" s="40"/>
      <c r="AH77" s="40"/>
      <c r="AI77" s="56" t="s">
        <v>146</v>
      </c>
      <c r="AJ77" s="65">
        <v>2006</v>
      </c>
      <c r="AK77" s="58"/>
      <c r="AL77" s="58"/>
      <c r="AM77" s="58"/>
      <c r="AN77" s="59">
        <v>44000000</v>
      </c>
      <c r="AO77" s="53" t="s">
        <v>366</v>
      </c>
      <c r="AP77" s="50"/>
      <c r="AQ77" s="50"/>
      <c r="AR77" s="50"/>
      <c r="AS77" s="50"/>
      <c r="AT77" s="50"/>
      <c r="AU77" s="50"/>
      <c r="AV77" s="50"/>
    </row>
    <row r="78" spans="1:48" x14ac:dyDescent="0.2">
      <c r="A78" s="37"/>
      <c r="B78" s="44"/>
      <c r="C78" s="63" t="s">
        <v>161</v>
      </c>
      <c r="D78" s="49" t="s">
        <v>186</v>
      </c>
      <c r="E78" s="50"/>
      <c r="F78" s="40"/>
      <c r="G78" s="40"/>
      <c r="H78" s="40"/>
      <c r="I78" s="40"/>
      <c r="J78" s="54" t="s">
        <v>195</v>
      </c>
      <c r="K78" s="64"/>
      <c r="L78" s="48" t="s">
        <v>227</v>
      </c>
      <c r="M78" s="64"/>
      <c r="N78" s="50"/>
      <c r="O78" s="50"/>
      <c r="P78" s="39"/>
      <c r="Q78" s="39"/>
      <c r="R78" s="40"/>
      <c r="S78" s="40"/>
      <c r="T78" s="40"/>
      <c r="U78" s="40"/>
      <c r="V78" s="40"/>
      <c r="W78" s="40"/>
      <c r="X78" s="40"/>
      <c r="Y78" s="40"/>
      <c r="Z78" s="40"/>
      <c r="AA78" s="40"/>
      <c r="AB78" s="40"/>
      <c r="AC78" s="40"/>
      <c r="AD78" s="40"/>
      <c r="AE78" s="40"/>
      <c r="AF78" s="40"/>
      <c r="AG78" s="40"/>
      <c r="AH78" s="40"/>
      <c r="AI78" s="56" t="s">
        <v>146</v>
      </c>
      <c r="AJ78" s="65">
        <v>2006</v>
      </c>
      <c r="AK78" s="58"/>
      <c r="AL78" s="58"/>
      <c r="AM78" s="58"/>
      <c r="AN78" s="59">
        <v>160000</v>
      </c>
      <c r="AO78" s="53" t="s">
        <v>366</v>
      </c>
      <c r="AP78" s="50"/>
      <c r="AQ78" s="50"/>
      <c r="AR78" s="50"/>
      <c r="AS78" s="50"/>
      <c r="AT78" s="50"/>
      <c r="AU78" s="50"/>
      <c r="AV78" s="50"/>
    </row>
    <row r="79" spans="1:48" x14ac:dyDescent="0.2">
      <c r="A79" s="37"/>
      <c r="B79" s="44"/>
      <c r="C79" s="63" t="s">
        <v>160</v>
      </c>
      <c r="D79" s="49" t="s">
        <v>171</v>
      </c>
      <c r="E79" s="50"/>
      <c r="F79" s="40"/>
      <c r="G79" s="40"/>
      <c r="H79" s="40"/>
      <c r="I79" s="40"/>
      <c r="J79" s="54" t="s">
        <v>204</v>
      </c>
      <c r="K79" s="64"/>
      <c r="L79" s="48" t="s">
        <v>228</v>
      </c>
      <c r="M79" s="64"/>
      <c r="N79" s="50"/>
      <c r="O79" s="50"/>
      <c r="P79" s="39"/>
      <c r="Q79" s="39"/>
      <c r="R79" s="40"/>
      <c r="S79" s="40"/>
      <c r="T79" s="40"/>
      <c r="U79" s="40"/>
      <c r="V79" s="40"/>
      <c r="W79" s="40"/>
      <c r="X79" s="40"/>
      <c r="Y79" s="40"/>
      <c r="Z79" s="40"/>
      <c r="AA79" s="40"/>
      <c r="AB79" s="40"/>
      <c r="AC79" s="40"/>
      <c r="AD79" s="40"/>
      <c r="AE79" s="40"/>
      <c r="AF79" s="40"/>
      <c r="AG79" s="40"/>
      <c r="AH79" s="40"/>
      <c r="AI79" s="56" t="s">
        <v>146</v>
      </c>
      <c r="AJ79" s="65">
        <v>2006</v>
      </c>
      <c r="AK79" s="58"/>
      <c r="AL79" s="58"/>
      <c r="AM79" s="58"/>
      <c r="AN79" s="59">
        <v>612500</v>
      </c>
      <c r="AO79" s="53" t="s">
        <v>124</v>
      </c>
      <c r="AP79" s="50"/>
      <c r="AQ79" s="50"/>
      <c r="AR79" s="50"/>
      <c r="AS79" s="50"/>
      <c r="AT79" s="50"/>
      <c r="AU79" s="50"/>
      <c r="AV79" s="50"/>
    </row>
    <row r="80" spans="1:48" x14ac:dyDescent="0.2">
      <c r="A80" s="37"/>
      <c r="B80" s="44"/>
      <c r="C80" s="63" t="s">
        <v>152</v>
      </c>
      <c r="D80" s="49" t="s">
        <v>175</v>
      </c>
      <c r="E80" s="50"/>
      <c r="F80" s="40"/>
      <c r="G80" s="40"/>
      <c r="H80" s="40"/>
      <c r="I80" s="40"/>
      <c r="J80" s="54" t="s">
        <v>195</v>
      </c>
      <c r="K80" s="64"/>
      <c r="L80" s="48" t="s">
        <v>233</v>
      </c>
      <c r="M80" s="64"/>
      <c r="N80" s="50"/>
      <c r="O80" s="50"/>
      <c r="P80" s="39"/>
      <c r="Q80" s="39"/>
      <c r="R80" s="40"/>
      <c r="S80" s="40"/>
      <c r="T80" s="40"/>
      <c r="U80" s="40"/>
      <c r="V80" s="40"/>
      <c r="W80" s="40"/>
      <c r="X80" s="40"/>
      <c r="Y80" s="40"/>
      <c r="Z80" s="40"/>
      <c r="AA80" s="40"/>
      <c r="AB80" s="40"/>
      <c r="AC80" s="40"/>
      <c r="AD80" s="40"/>
      <c r="AE80" s="40"/>
      <c r="AF80" s="40"/>
      <c r="AG80" s="40"/>
      <c r="AH80" s="40"/>
      <c r="AI80" s="56" t="s">
        <v>146</v>
      </c>
      <c r="AJ80" s="65">
        <v>2006</v>
      </c>
      <c r="AK80" s="58"/>
      <c r="AL80" s="58"/>
      <c r="AM80" s="58"/>
      <c r="AN80" s="59">
        <v>1000000</v>
      </c>
      <c r="AO80" s="53" t="s">
        <v>366</v>
      </c>
      <c r="AP80" s="50"/>
      <c r="AQ80" s="50"/>
      <c r="AR80" s="50"/>
      <c r="AS80" s="50"/>
      <c r="AT80" s="50"/>
      <c r="AU80" s="50"/>
      <c r="AV80" s="50"/>
    </row>
    <row r="81" spans="1:48" x14ac:dyDescent="0.2">
      <c r="A81" s="37"/>
      <c r="B81" s="44"/>
      <c r="C81" s="63" t="s">
        <v>163</v>
      </c>
      <c r="D81" s="49" t="s">
        <v>188</v>
      </c>
      <c r="E81" s="50"/>
      <c r="F81" s="40"/>
      <c r="G81" s="40"/>
      <c r="H81" s="40"/>
      <c r="I81" s="40"/>
      <c r="J81" s="54" t="s">
        <v>214</v>
      </c>
      <c r="K81" s="64"/>
      <c r="L81" s="48" t="s">
        <v>224</v>
      </c>
      <c r="M81" s="64"/>
      <c r="N81" s="50"/>
      <c r="O81" s="50"/>
      <c r="P81" s="39"/>
      <c r="Q81" s="39"/>
      <c r="R81" s="40"/>
      <c r="S81" s="40"/>
      <c r="T81" s="40"/>
      <c r="U81" s="40"/>
      <c r="V81" s="40"/>
      <c r="W81" s="40"/>
      <c r="X81" s="40"/>
      <c r="Y81" s="40"/>
      <c r="Z81" s="40"/>
      <c r="AA81" s="40"/>
      <c r="AB81" s="40"/>
      <c r="AC81" s="40"/>
      <c r="AD81" s="40"/>
      <c r="AE81" s="40"/>
      <c r="AF81" s="40"/>
      <c r="AG81" s="40"/>
      <c r="AH81" s="40"/>
      <c r="AI81" s="56" t="s">
        <v>146</v>
      </c>
      <c r="AJ81" s="65">
        <v>2006</v>
      </c>
      <c r="AK81" s="58"/>
      <c r="AL81" s="58"/>
      <c r="AM81" s="58"/>
      <c r="AN81" s="59">
        <v>960000</v>
      </c>
      <c r="AO81" s="53" t="s">
        <v>367</v>
      </c>
      <c r="AP81" s="50"/>
      <c r="AQ81" s="50"/>
      <c r="AR81" s="50"/>
      <c r="AS81" s="50"/>
      <c r="AT81" s="50"/>
      <c r="AU81" s="50"/>
      <c r="AV81" s="50"/>
    </row>
    <row r="82" spans="1:48" x14ac:dyDescent="0.2">
      <c r="A82" s="37"/>
      <c r="B82" s="44"/>
      <c r="C82" s="63" t="s">
        <v>160</v>
      </c>
      <c r="D82" s="49" t="s">
        <v>171</v>
      </c>
      <c r="E82" s="50"/>
      <c r="F82" s="40"/>
      <c r="G82" s="40"/>
      <c r="H82" s="40"/>
      <c r="I82" s="40"/>
      <c r="J82" s="54" t="s">
        <v>204</v>
      </c>
      <c r="K82" s="64"/>
      <c r="L82" s="48" t="s">
        <v>228</v>
      </c>
      <c r="M82" s="64"/>
      <c r="N82" s="50"/>
      <c r="O82" s="50"/>
      <c r="P82" s="39"/>
      <c r="Q82" s="39"/>
      <c r="R82" s="40"/>
      <c r="S82" s="40"/>
      <c r="T82" s="40"/>
      <c r="U82" s="40"/>
      <c r="V82" s="40"/>
      <c r="W82" s="40"/>
      <c r="X82" s="40"/>
      <c r="Y82" s="40"/>
      <c r="Z82" s="40"/>
      <c r="AA82" s="40"/>
      <c r="AB82" s="40"/>
      <c r="AC82" s="40"/>
      <c r="AD82" s="40"/>
      <c r="AE82" s="40"/>
      <c r="AF82" s="40"/>
      <c r="AG82" s="40"/>
      <c r="AH82" s="40"/>
      <c r="AI82" s="56" t="s">
        <v>146</v>
      </c>
      <c r="AJ82" s="65">
        <v>2006</v>
      </c>
      <c r="AK82" s="58"/>
      <c r="AL82" s="58"/>
      <c r="AM82" s="58"/>
      <c r="AN82" s="59">
        <v>980000</v>
      </c>
      <c r="AO82" s="53" t="s">
        <v>124</v>
      </c>
      <c r="AP82" s="50"/>
      <c r="AQ82" s="50"/>
      <c r="AR82" s="50"/>
      <c r="AS82" s="50"/>
      <c r="AT82" s="50"/>
      <c r="AU82" s="50"/>
      <c r="AV82" s="50"/>
    </row>
    <row r="83" spans="1:48" x14ac:dyDescent="0.2">
      <c r="A83" s="37"/>
      <c r="B83" s="44"/>
      <c r="C83" s="63" t="s">
        <v>163</v>
      </c>
      <c r="D83" s="49" t="s">
        <v>192</v>
      </c>
      <c r="E83" s="50"/>
      <c r="F83" s="40"/>
      <c r="G83" s="40"/>
      <c r="H83" s="40"/>
      <c r="I83" s="40"/>
      <c r="J83" s="54" t="s">
        <v>211</v>
      </c>
      <c r="K83" s="64"/>
      <c r="L83" s="48" t="s">
        <v>224</v>
      </c>
      <c r="M83" s="64"/>
      <c r="N83" s="50"/>
      <c r="O83" s="50"/>
      <c r="P83" s="39"/>
      <c r="Q83" s="39"/>
      <c r="R83" s="40"/>
      <c r="S83" s="40"/>
      <c r="T83" s="40"/>
      <c r="U83" s="40"/>
      <c r="V83" s="40"/>
      <c r="W83" s="40"/>
      <c r="X83" s="40"/>
      <c r="Y83" s="40"/>
      <c r="Z83" s="40"/>
      <c r="AA83" s="40"/>
      <c r="AB83" s="40"/>
      <c r="AC83" s="40"/>
      <c r="AD83" s="40"/>
      <c r="AE83" s="40"/>
      <c r="AF83" s="40"/>
      <c r="AG83" s="40"/>
      <c r="AH83" s="40"/>
      <c r="AI83" s="56" t="s">
        <v>146</v>
      </c>
      <c r="AJ83" s="65">
        <v>2006</v>
      </c>
      <c r="AK83" s="58"/>
      <c r="AL83" s="58"/>
      <c r="AM83" s="58"/>
      <c r="AN83" s="59">
        <v>880000</v>
      </c>
      <c r="AO83" s="53" t="s">
        <v>366</v>
      </c>
      <c r="AP83" s="50"/>
      <c r="AQ83" s="50"/>
      <c r="AR83" s="50"/>
      <c r="AS83" s="50"/>
      <c r="AT83" s="50"/>
      <c r="AU83" s="50"/>
      <c r="AV83" s="50"/>
    </row>
    <row r="84" spans="1:48" x14ac:dyDescent="0.2">
      <c r="A84" s="37"/>
      <c r="B84" s="44"/>
      <c r="C84" s="63" t="s">
        <v>154</v>
      </c>
      <c r="D84" s="49" t="s">
        <v>185</v>
      </c>
      <c r="E84" s="50"/>
      <c r="F84" s="40"/>
      <c r="G84" s="40"/>
      <c r="H84" s="40"/>
      <c r="I84" s="40"/>
      <c r="J84" s="54" t="s">
        <v>215</v>
      </c>
      <c r="K84" s="64"/>
      <c r="L84" s="48" t="s">
        <v>224</v>
      </c>
      <c r="M84" s="64"/>
      <c r="N84" s="50"/>
      <c r="O84" s="50"/>
      <c r="P84" s="39"/>
      <c r="Q84" s="39"/>
      <c r="R84" s="40"/>
      <c r="S84" s="40"/>
      <c r="T84" s="40"/>
      <c r="U84" s="40"/>
      <c r="V84" s="40"/>
      <c r="W84" s="40"/>
      <c r="X84" s="40"/>
      <c r="Y84" s="40"/>
      <c r="Z84" s="40"/>
      <c r="AA84" s="40"/>
      <c r="AB84" s="40"/>
      <c r="AC84" s="40"/>
      <c r="AD84" s="40"/>
      <c r="AE84" s="40"/>
      <c r="AF84" s="40"/>
      <c r="AG84" s="40"/>
      <c r="AH84" s="40"/>
      <c r="AI84" s="56" t="s">
        <v>146</v>
      </c>
      <c r="AJ84" s="65">
        <v>2006</v>
      </c>
      <c r="AK84" s="58"/>
      <c r="AL84" s="58"/>
      <c r="AM84" s="58"/>
      <c r="AN84" s="59">
        <v>7840000</v>
      </c>
      <c r="AO84" s="53"/>
      <c r="AP84" s="50"/>
      <c r="AQ84" s="50"/>
      <c r="AR84" s="50"/>
      <c r="AS84" s="53" t="s">
        <v>365</v>
      </c>
      <c r="AT84" s="50"/>
      <c r="AU84" s="50"/>
      <c r="AV84" s="50"/>
    </row>
    <row r="85" spans="1:48" x14ac:dyDescent="0.2">
      <c r="A85" s="37"/>
      <c r="B85" s="44"/>
      <c r="C85" s="63" t="s">
        <v>153</v>
      </c>
      <c r="D85" s="49" t="s">
        <v>184</v>
      </c>
      <c r="E85" s="50"/>
      <c r="F85" s="40"/>
      <c r="G85" s="40"/>
      <c r="H85" s="40"/>
      <c r="I85" s="40"/>
      <c r="J85" s="54" t="s">
        <v>215</v>
      </c>
      <c r="K85" s="64"/>
      <c r="L85" s="48" t="s">
        <v>223</v>
      </c>
      <c r="M85" s="64"/>
      <c r="N85" s="50"/>
      <c r="O85" s="50"/>
      <c r="P85" s="39"/>
      <c r="Q85" s="39"/>
      <c r="R85" s="40"/>
      <c r="S85" s="40"/>
      <c r="T85" s="40"/>
      <c r="U85" s="40"/>
      <c r="V85" s="40"/>
      <c r="W85" s="40"/>
      <c r="X85" s="40"/>
      <c r="Y85" s="40"/>
      <c r="Z85" s="40"/>
      <c r="AA85" s="40"/>
      <c r="AB85" s="40"/>
      <c r="AC85" s="40"/>
      <c r="AD85" s="40"/>
      <c r="AE85" s="40"/>
      <c r="AF85" s="40"/>
      <c r="AG85" s="40"/>
      <c r="AH85" s="40"/>
      <c r="AI85" s="56" t="s">
        <v>146</v>
      </c>
      <c r="AJ85" s="65">
        <v>2006</v>
      </c>
      <c r="AK85" s="58"/>
      <c r="AL85" s="58"/>
      <c r="AM85" s="58"/>
      <c r="AN85" s="59">
        <v>800000</v>
      </c>
      <c r="AO85" s="53"/>
      <c r="AP85" s="50"/>
      <c r="AQ85" s="50"/>
      <c r="AR85" s="50"/>
      <c r="AS85" s="53" t="s">
        <v>365</v>
      </c>
      <c r="AT85" s="50"/>
      <c r="AU85" s="50"/>
      <c r="AV85" s="50"/>
    </row>
    <row r="86" spans="1:48" x14ac:dyDescent="0.2">
      <c r="A86" s="37"/>
      <c r="B86" s="44"/>
      <c r="C86" s="63" t="s">
        <v>163</v>
      </c>
      <c r="D86" s="49" t="s">
        <v>188</v>
      </c>
      <c r="E86" s="50"/>
      <c r="F86" s="40"/>
      <c r="G86" s="40"/>
      <c r="H86" s="40"/>
      <c r="I86" s="40"/>
      <c r="J86" s="54" t="s">
        <v>216</v>
      </c>
      <c r="K86" s="64"/>
      <c r="L86" s="48" t="s">
        <v>224</v>
      </c>
      <c r="M86" s="64"/>
      <c r="N86" s="50"/>
      <c r="O86" s="50"/>
      <c r="P86" s="39"/>
      <c r="Q86" s="39"/>
      <c r="R86" s="40"/>
      <c r="S86" s="40"/>
      <c r="T86" s="40"/>
      <c r="U86" s="40"/>
      <c r="V86" s="40"/>
      <c r="W86" s="40"/>
      <c r="X86" s="40"/>
      <c r="Y86" s="40"/>
      <c r="Z86" s="40"/>
      <c r="AA86" s="40"/>
      <c r="AB86" s="40"/>
      <c r="AC86" s="40"/>
      <c r="AD86" s="40"/>
      <c r="AE86" s="40"/>
      <c r="AF86" s="40"/>
      <c r="AG86" s="40"/>
      <c r="AH86" s="40"/>
      <c r="AI86" s="56" t="s">
        <v>146</v>
      </c>
      <c r="AJ86" s="65">
        <v>2006</v>
      </c>
      <c r="AK86" s="58"/>
      <c r="AL86" s="58"/>
      <c r="AM86" s="58"/>
      <c r="AN86" s="59">
        <v>1040000</v>
      </c>
      <c r="AO86" s="53" t="s">
        <v>366</v>
      </c>
      <c r="AP86" s="50"/>
      <c r="AQ86" s="50"/>
      <c r="AR86" s="50"/>
      <c r="AS86" s="50"/>
      <c r="AT86" s="50"/>
      <c r="AU86" s="50"/>
      <c r="AV86" s="50"/>
    </row>
    <row r="87" spans="1:48" x14ac:dyDescent="0.2">
      <c r="A87" s="37"/>
      <c r="B87" s="44"/>
      <c r="C87" s="63" t="s">
        <v>152</v>
      </c>
      <c r="D87" s="49" t="s">
        <v>175</v>
      </c>
      <c r="E87" s="50"/>
      <c r="F87" s="40"/>
      <c r="G87" s="40"/>
      <c r="H87" s="40"/>
      <c r="I87" s="40"/>
      <c r="J87" s="54" t="s">
        <v>195</v>
      </c>
      <c r="K87" s="64"/>
      <c r="L87" s="48" t="s">
        <v>233</v>
      </c>
      <c r="M87" s="64"/>
      <c r="N87" s="50"/>
      <c r="O87" s="50"/>
      <c r="P87" s="39"/>
      <c r="Q87" s="39"/>
      <c r="R87" s="40"/>
      <c r="S87" s="40"/>
      <c r="T87" s="40"/>
      <c r="U87" s="40"/>
      <c r="V87" s="40"/>
      <c r="W87" s="40"/>
      <c r="X87" s="40"/>
      <c r="Y87" s="40"/>
      <c r="Z87" s="40"/>
      <c r="AA87" s="40"/>
      <c r="AB87" s="40"/>
      <c r="AC87" s="40"/>
      <c r="AD87" s="40"/>
      <c r="AE87" s="40"/>
      <c r="AF87" s="40"/>
      <c r="AG87" s="40"/>
      <c r="AH87" s="40"/>
      <c r="AI87" s="56" t="s">
        <v>146</v>
      </c>
      <c r="AJ87" s="65">
        <v>2006</v>
      </c>
      <c r="AK87" s="58"/>
      <c r="AL87" s="58"/>
      <c r="AM87" s="58"/>
      <c r="AN87" s="59">
        <v>1125000</v>
      </c>
      <c r="AO87" s="53" t="s">
        <v>124</v>
      </c>
      <c r="AP87" s="50"/>
      <c r="AQ87" s="50"/>
      <c r="AR87" s="50"/>
      <c r="AS87" s="50"/>
      <c r="AT87" s="50"/>
      <c r="AU87" s="50"/>
      <c r="AV87" s="50"/>
    </row>
    <row r="88" spans="1:48" x14ac:dyDescent="0.2">
      <c r="A88" s="37"/>
      <c r="B88" s="44"/>
      <c r="C88" s="63" t="s">
        <v>148</v>
      </c>
      <c r="D88" s="49" t="s">
        <v>171</v>
      </c>
      <c r="E88" s="50"/>
      <c r="F88" s="40"/>
      <c r="G88" s="40"/>
      <c r="H88" s="40"/>
      <c r="I88" s="40"/>
      <c r="J88" s="54" t="s">
        <v>195</v>
      </c>
      <c r="K88" s="64"/>
      <c r="L88" s="48" t="s">
        <v>228</v>
      </c>
      <c r="M88" s="64"/>
      <c r="N88" s="50"/>
      <c r="O88" s="50"/>
      <c r="P88" s="39"/>
      <c r="Q88" s="39"/>
      <c r="R88" s="40"/>
      <c r="S88" s="40"/>
      <c r="T88" s="40"/>
      <c r="U88" s="40"/>
      <c r="V88" s="40"/>
      <c r="W88" s="40"/>
      <c r="X88" s="40"/>
      <c r="Y88" s="40"/>
      <c r="Z88" s="40"/>
      <c r="AA88" s="40"/>
      <c r="AB88" s="40"/>
      <c r="AC88" s="40"/>
      <c r="AD88" s="40"/>
      <c r="AE88" s="40"/>
      <c r="AF88" s="40"/>
      <c r="AG88" s="40"/>
      <c r="AH88" s="40"/>
      <c r="AI88" s="56" t="s">
        <v>146</v>
      </c>
      <c r="AJ88" s="65">
        <v>2006</v>
      </c>
      <c r="AK88" s="58"/>
      <c r="AL88" s="58"/>
      <c r="AM88" s="58"/>
      <c r="AN88" s="59">
        <v>1600000</v>
      </c>
      <c r="AO88" s="53" t="s">
        <v>366</v>
      </c>
      <c r="AP88" s="50"/>
      <c r="AQ88" s="50"/>
      <c r="AR88" s="50"/>
      <c r="AS88" s="50"/>
      <c r="AT88" s="50"/>
      <c r="AU88" s="50"/>
      <c r="AV88" s="50"/>
    </row>
    <row r="89" spans="1:48" x14ac:dyDescent="0.2">
      <c r="A89" s="37"/>
      <c r="B89" s="44"/>
      <c r="C89" s="63" t="s">
        <v>160</v>
      </c>
      <c r="D89" s="49" t="s">
        <v>171</v>
      </c>
      <c r="E89" s="50"/>
      <c r="F89" s="40"/>
      <c r="G89" s="40"/>
      <c r="H89" s="40"/>
      <c r="I89" s="40"/>
      <c r="J89" s="54" t="s">
        <v>204</v>
      </c>
      <c r="K89" s="64"/>
      <c r="L89" s="48" t="s">
        <v>228</v>
      </c>
      <c r="M89" s="64"/>
      <c r="N89" s="50"/>
      <c r="O89" s="50"/>
      <c r="P89" s="39"/>
      <c r="Q89" s="39"/>
      <c r="R89" s="40"/>
      <c r="S89" s="40"/>
      <c r="T89" s="40"/>
      <c r="U89" s="40"/>
      <c r="V89" s="40"/>
      <c r="W89" s="40"/>
      <c r="X89" s="40"/>
      <c r="Y89" s="40"/>
      <c r="Z89" s="40"/>
      <c r="AA89" s="40"/>
      <c r="AB89" s="40"/>
      <c r="AC89" s="40"/>
      <c r="AD89" s="40"/>
      <c r="AE89" s="40"/>
      <c r="AF89" s="40"/>
      <c r="AG89" s="40"/>
      <c r="AH89" s="40"/>
      <c r="AI89" s="56" t="s">
        <v>146</v>
      </c>
      <c r="AJ89" s="65">
        <v>2006</v>
      </c>
      <c r="AK89" s="58"/>
      <c r="AL89" s="58"/>
      <c r="AM89" s="58"/>
      <c r="AN89" s="59">
        <v>280000</v>
      </c>
      <c r="AO89" s="53" t="s">
        <v>124</v>
      </c>
      <c r="AP89" s="50"/>
      <c r="AQ89" s="50"/>
      <c r="AR89" s="50"/>
      <c r="AS89" s="50"/>
      <c r="AT89" s="50"/>
      <c r="AU89" s="50"/>
      <c r="AV89" s="50"/>
    </row>
    <row r="90" spans="1:48" x14ac:dyDescent="0.2">
      <c r="A90" s="37"/>
      <c r="B90" s="44"/>
      <c r="C90" s="63" t="s">
        <v>153</v>
      </c>
      <c r="D90" s="49" t="s">
        <v>184</v>
      </c>
      <c r="E90" s="50"/>
      <c r="F90" s="40"/>
      <c r="G90" s="40"/>
      <c r="H90" s="40"/>
      <c r="I90" s="40"/>
      <c r="J90" s="54" t="s">
        <v>215</v>
      </c>
      <c r="K90" s="64"/>
      <c r="L90" s="48" t="s">
        <v>223</v>
      </c>
      <c r="M90" s="64"/>
      <c r="N90" s="50"/>
      <c r="O90" s="50"/>
      <c r="P90" s="39"/>
      <c r="Q90" s="39"/>
      <c r="R90" s="40"/>
      <c r="S90" s="40"/>
      <c r="T90" s="40"/>
      <c r="U90" s="40"/>
      <c r="V90" s="40"/>
      <c r="W90" s="40"/>
      <c r="X90" s="40"/>
      <c r="Y90" s="40"/>
      <c r="Z90" s="40"/>
      <c r="AA90" s="40"/>
      <c r="AB90" s="40"/>
      <c r="AC90" s="40"/>
      <c r="AD90" s="40"/>
      <c r="AE90" s="40"/>
      <c r="AF90" s="40"/>
      <c r="AG90" s="40"/>
      <c r="AH90" s="40"/>
      <c r="AI90" s="56" t="s">
        <v>146</v>
      </c>
      <c r="AJ90" s="65">
        <v>2006</v>
      </c>
      <c r="AK90" s="58"/>
      <c r="AL90" s="58"/>
      <c r="AM90" s="58"/>
      <c r="AN90" s="59">
        <v>680000</v>
      </c>
      <c r="AO90" s="53" t="s">
        <v>367</v>
      </c>
      <c r="AP90" s="50"/>
      <c r="AQ90" s="50"/>
      <c r="AR90" s="50"/>
      <c r="AS90" s="50"/>
      <c r="AT90" s="50"/>
      <c r="AU90" s="50"/>
      <c r="AV90" s="50"/>
    </row>
    <row r="91" spans="1:48" x14ac:dyDescent="0.2">
      <c r="A91" s="37"/>
      <c r="B91" s="44"/>
      <c r="C91" s="63" t="s">
        <v>154</v>
      </c>
      <c r="D91" s="49" t="s">
        <v>185</v>
      </c>
      <c r="E91" s="50"/>
      <c r="F91" s="40"/>
      <c r="G91" s="40"/>
      <c r="H91" s="40"/>
      <c r="I91" s="40"/>
      <c r="J91" s="54" t="s">
        <v>215</v>
      </c>
      <c r="K91" s="64"/>
      <c r="L91" s="48" t="s">
        <v>224</v>
      </c>
      <c r="M91" s="64"/>
      <c r="N91" s="50"/>
      <c r="O91" s="50"/>
      <c r="P91" s="39"/>
      <c r="Q91" s="39"/>
      <c r="R91" s="40"/>
      <c r="S91" s="40"/>
      <c r="T91" s="40"/>
      <c r="U91" s="40"/>
      <c r="V91" s="40"/>
      <c r="W91" s="40"/>
      <c r="X91" s="40"/>
      <c r="Y91" s="40"/>
      <c r="Z91" s="40"/>
      <c r="AA91" s="40"/>
      <c r="AB91" s="40"/>
      <c r="AC91" s="40"/>
      <c r="AD91" s="40"/>
      <c r="AE91" s="40"/>
      <c r="AF91" s="40"/>
      <c r="AG91" s="40"/>
      <c r="AH91" s="40"/>
      <c r="AI91" s="56" t="s">
        <v>146</v>
      </c>
      <c r="AJ91" s="65">
        <v>2006</v>
      </c>
      <c r="AK91" s="58"/>
      <c r="AL91" s="58"/>
      <c r="AM91" s="58"/>
      <c r="AN91" s="59">
        <v>7840000</v>
      </c>
      <c r="AO91" s="53" t="s">
        <v>367</v>
      </c>
      <c r="AP91" s="50"/>
      <c r="AQ91" s="50"/>
      <c r="AR91" s="50"/>
      <c r="AS91" s="50"/>
      <c r="AT91" s="50"/>
      <c r="AU91" s="50"/>
      <c r="AV91" s="50"/>
    </row>
    <row r="92" spans="1:48" x14ac:dyDescent="0.2">
      <c r="A92" s="37"/>
      <c r="B92" s="44"/>
      <c r="C92" s="63" t="s">
        <v>161</v>
      </c>
      <c r="D92" s="49" t="s">
        <v>186</v>
      </c>
      <c r="E92" s="50"/>
      <c r="F92" s="40"/>
      <c r="G92" s="40"/>
      <c r="H92" s="40"/>
      <c r="I92" s="40"/>
      <c r="J92" s="54" t="s">
        <v>195</v>
      </c>
      <c r="K92" s="64"/>
      <c r="L92" s="48" t="s">
        <v>227</v>
      </c>
      <c r="M92" s="64"/>
      <c r="N92" s="50"/>
      <c r="O92" s="50"/>
      <c r="P92" s="39"/>
      <c r="Q92" s="39"/>
      <c r="R92" s="40"/>
      <c r="S92" s="40"/>
      <c r="T92" s="40"/>
      <c r="U92" s="40"/>
      <c r="V92" s="40"/>
      <c r="W92" s="40"/>
      <c r="X92" s="40"/>
      <c r="Y92" s="40"/>
      <c r="Z92" s="40"/>
      <c r="AA92" s="40"/>
      <c r="AB92" s="40"/>
      <c r="AC92" s="40"/>
      <c r="AD92" s="40"/>
      <c r="AE92" s="40"/>
      <c r="AF92" s="40"/>
      <c r="AG92" s="40"/>
      <c r="AH92" s="40"/>
      <c r="AI92" s="56" t="s">
        <v>146</v>
      </c>
      <c r="AJ92" s="65">
        <v>2006</v>
      </c>
      <c r="AK92" s="58"/>
      <c r="AL92" s="58"/>
      <c r="AM92" s="58"/>
      <c r="AN92" s="59">
        <v>160000</v>
      </c>
      <c r="AO92" s="53" t="s">
        <v>367</v>
      </c>
      <c r="AP92" s="50"/>
      <c r="AQ92" s="50"/>
      <c r="AR92" s="50"/>
      <c r="AS92" s="50"/>
      <c r="AT92" s="50"/>
      <c r="AU92" s="50"/>
      <c r="AV92" s="50"/>
    </row>
    <row r="93" spans="1:48" x14ac:dyDescent="0.2">
      <c r="A93" s="37"/>
      <c r="B93" s="44"/>
      <c r="C93" s="63" t="s">
        <v>163</v>
      </c>
      <c r="D93" s="49" t="s">
        <v>188</v>
      </c>
      <c r="E93" s="50"/>
      <c r="F93" s="40"/>
      <c r="G93" s="40"/>
      <c r="H93" s="40"/>
      <c r="I93" s="40"/>
      <c r="J93" s="54" t="s">
        <v>217</v>
      </c>
      <c r="K93" s="64"/>
      <c r="L93" s="48" t="s">
        <v>224</v>
      </c>
      <c r="M93" s="64"/>
      <c r="N93" s="50"/>
      <c r="O93" s="50"/>
      <c r="P93" s="39"/>
      <c r="Q93" s="39"/>
      <c r="R93" s="40"/>
      <c r="S93" s="40"/>
      <c r="T93" s="40"/>
      <c r="U93" s="40"/>
      <c r="V93" s="40"/>
      <c r="W93" s="40"/>
      <c r="X93" s="40"/>
      <c r="Y93" s="40"/>
      <c r="Z93" s="40"/>
      <c r="AA93" s="40"/>
      <c r="AB93" s="40"/>
      <c r="AC93" s="40"/>
      <c r="AD93" s="40"/>
      <c r="AE93" s="40"/>
      <c r="AF93" s="40"/>
      <c r="AG93" s="40"/>
      <c r="AH93" s="40"/>
      <c r="AI93" s="56" t="s">
        <v>146</v>
      </c>
      <c r="AJ93" s="65">
        <v>2006</v>
      </c>
      <c r="AK93" s="58"/>
      <c r="AL93" s="58"/>
      <c r="AM93" s="58"/>
      <c r="AN93" s="59">
        <v>1200000</v>
      </c>
      <c r="AO93" s="53" t="s">
        <v>124</v>
      </c>
      <c r="AP93" s="50"/>
      <c r="AQ93" s="50"/>
      <c r="AR93" s="50"/>
      <c r="AS93" s="50"/>
      <c r="AT93" s="50"/>
      <c r="AU93" s="50"/>
      <c r="AV93" s="50"/>
    </row>
    <row r="94" spans="1:48" x14ac:dyDescent="0.2">
      <c r="A94" s="37"/>
      <c r="B94" s="44"/>
      <c r="C94" s="63" t="s">
        <v>160</v>
      </c>
      <c r="D94" s="49" t="s">
        <v>171</v>
      </c>
      <c r="E94" s="50"/>
      <c r="F94" s="40"/>
      <c r="G94" s="40"/>
      <c r="H94" s="40"/>
      <c r="I94" s="40"/>
      <c r="J94" s="54" t="s">
        <v>218</v>
      </c>
      <c r="K94" s="64"/>
      <c r="L94" s="48" t="s">
        <v>228</v>
      </c>
      <c r="M94" s="64"/>
      <c r="N94" s="50"/>
      <c r="O94" s="50"/>
      <c r="P94" s="39"/>
      <c r="Q94" s="39"/>
      <c r="R94" s="40"/>
      <c r="S94" s="40"/>
      <c r="T94" s="40"/>
      <c r="U94" s="40"/>
      <c r="V94" s="40"/>
      <c r="W94" s="40"/>
      <c r="X94" s="40"/>
      <c r="Y94" s="40"/>
      <c r="Z94" s="40"/>
      <c r="AA94" s="40"/>
      <c r="AB94" s="40"/>
      <c r="AC94" s="40"/>
      <c r="AD94" s="40"/>
      <c r="AE94" s="40"/>
      <c r="AF94" s="40"/>
      <c r="AG94" s="40"/>
      <c r="AH94" s="40"/>
      <c r="AI94" s="56" t="s">
        <v>146</v>
      </c>
      <c r="AJ94" s="65">
        <v>2006</v>
      </c>
      <c r="AK94" s="58"/>
      <c r="AL94" s="58"/>
      <c r="AM94" s="58"/>
      <c r="AN94" s="59">
        <v>245000</v>
      </c>
      <c r="AO94" s="53" t="s">
        <v>367</v>
      </c>
      <c r="AP94" s="50"/>
      <c r="AQ94" s="50"/>
      <c r="AR94" s="50"/>
      <c r="AS94" s="50"/>
      <c r="AT94" s="50"/>
      <c r="AU94" s="50"/>
      <c r="AV94" s="50"/>
    </row>
    <row r="95" spans="1:48" x14ac:dyDescent="0.2">
      <c r="A95" s="37"/>
      <c r="B95" s="44"/>
      <c r="C95" s="63" t="s">
        <v>168</v>
      </c>
      <c r="D95" s="49" t="s">
        <v>193</v>
      </c>
      <c r="E95" s="50"/>
      <c r="F95" s="40"/>
      <c r="G95" s="40"/>
      <c r="H95" s="40"/>
      <c r="I95" s="40"/>
      <c r="J95" s="54" t="s">
        <v>219</v>
      </c>
      <c r="K95" s="64"/>
      <c r="L95" s="48" t="s">
        <v>234</v>
      </c>
      <c r="M95" s="64"/>
      <c r="N95" s="50"/>
      <c r="O95" s="50"/>
      <c r="P95" s="39"/>
      <c r="Q95" s="39"/>
      <c r="R95" s="40"/>
      <c r="S95" s="40"/>
      <c r="T95" s="40"/>
      <c r="U95" s="40"/>
      <c r="V95" s="40"/>
      <c r="W95" s="40"/>
      <c r="X95" s="40"/>
      <c r="Y95" s="40"/>
      <c r="Z95" s="40"/>
      <c r="AA95" s="40"/>
      <c r="AB95" s="40"/>
      <c r="AC95" s="40"/>
      <c r="AD95" s="40"/>
      <c r="AE95" s="40"/>
      <c r="AF95" s="40"/>
      <c r="AG95" s="40"/>
      <c r="AH95" s="40"/>
      <c r="AI95" s="56" t="s">
        <v>146</v>
      </c>
      <c r="AJ95" s="65">
        <v>2006</v>
      </c>
      <c r="AK95" s="58"/>
      <c r="AL95" s="58"/>
      <c r="AM95" s="58"/>
      <c r="AN95" s="66">
        <v>520000</v>
      </c>
      <c r="AO95" s="53" t="s">
        <v>124</v>
      </c>
      <c r="AP95" s="50"/>
      <c r="AQ95" s="50"/>
      <c r="AR95" s="50"/>
      <c r="AS95" s="50"/>
      <c r="AT95" s="50"/>
      <c r="AU95" s="50"/>
      <c r="AV95" s="50"/>
    </row>
    <row r="96" spans="1:48" x14ac:dyDescent="0.2">
      <c r="A96" s="37"/>
      <c r="B96" s="44"/>
      <c r="C96" s="63" t="s">
        <v>160</v>
      </c>
      <c r="D96" s="49" t="s">
        <v>171</v>
      </c>
      <c r="E96" s="50"/>
      <c r="F96" s="40"/>
      <c r="G96" s="40"/>
      <c r="H96" s="40"/>
      <c r="I96" s="40"/>
      <c r="J96" s="54" t="s">
        <v>204</v>
      </c>
      <c r="K96" s="64"/>
      <c r="L96" s="48" t="s">
        <v>228</v>
      </c>
      <c r="M96" s="64"/>
      <c r="N96" s="50"/>
      <c r="O96" s="50"/>
      <c r="P96" s="39"/>
      <c r="Q96" s="39"/>
      <c r="R96" s="40"/>
      <c r="S96" s="40"/>
      <c r="T96" s="40"/>
      <c r="U96" s="40"/>
      <c r="V96" s="40"/>
      <c r="W96" s="40"/>
      <c r="X96" s="40"/>
      <c r="Y96" s="40"/>
      <c r="Z96" s="40"/>
      <c r="AA96" s="40"/>
      <c r="AB96" s="40"/>
      <c r="AC96" s="40"/>
      <c r="AD96" s="40"/>
      <c r="AE96" s="40"/>
      <c r="AF96" s="40"/>
      <c r="AG96" s="40"/>
      <c r="AH96" s="40"/>
      <c r="AI96" s="56" t="s">
        <v>146</v>
      </c>
      <c r="AJ96" s="65">
        <v>2006</v>
      </c>
      <c r="AK96" s="58"/>
      <c r="AL96" s="58"/>
      <c r="AM96" s="58"/>
      <c r="AN96" s="59">
        <v>280000</v>
      </c>
      <c r="AO96" s="53" t="s">
        <v>124</v>
      </c>
      <c r="AP96" s="50"/>
      <c r="AQ96" s="50"/>
      <c r="AR96" s="50"/>
      <c r="AS96" s="50"/>
      <c r="AT96" s="50"/>
      <c r="AU96" s="50"/>
      <c r="AV96" s="50"/>
    </row>
    <row r="97" spans="1:48" x14ac:dyDescent="0.2">
      <c r="A97" s="37"/>
      <c r="B97" s="44"/>
      <c r="C97" s="63" t="s">
        <v>151</v>
      </c>
      <c r="D97" s="49" t="s">
        <v>174</v>
      </c>
      <c r="E97" s="50"/>
      <c r="F97" s="40"/>
      <c r="G97" s="40"/>
      <c r="H97" s="40"/>
      <c r="I97" s="40"/>
      <c r="J97" s="54" t="s">
        <v>220</v>
      </c>
      <c r="K97" s="64"/>
      <c r="L97" s="48" t="s">
        <v>225</v>
      </c>
      <c r="M97" s="64"/>
      <c r="N97" s="50"/>
      <c r="O97" s="50"/>
      <c r="P97" s="39"/>
      <c r="Q97" s="39"/>
      <c r="R97" s="40"/>
      <c r="S97" s="40"/>
      <c r="T97" s="40"/>
      <c r="U97" s="40"/>
      <c r="V97" s="40"/>
      <c r="W97" s="40"/>
      <c r="X97" s="40"/>
      <c r="Y97" s="40"/>
      <c r="Z97" s="40"/>
      <c r="AA97" s="40"/>
      <c r="AB97" s="40"/>
      <c r="AC97" s="40"/>
      <c r="AD97" s="40"/>
      <c r="AE97" s="40"/>
      <c r="AF97" s="40"/>
      <c r="AG97" s="40"/>
      <c r="AH97" s="40"/>
      <c r="AI97" s="56" t="s">
        <v>146</v>
      </c>
      <c r="AJ97" s="65">
        <v>2006</v>
      </c>
      <c r="AK97" s="58"/>
      <c r="AL97" s="58"/>
      <c r="AM97" s="58"/>
      <c r="AN97" s="59">
        <v>140000</v>
      </c>
      <c r="AO97" s="53" t="s">
        <v>367</v>
      </c>
      <c r="AP97" s="53"/>
      <c r="AQ97" s="53"/>
      <c r="AR97" s="53"/>
      <c r="AS97" s="53"/>
      <c r="AT97" s="50"/>
      <c r="AU97" s="50"/>
      <c r="AV97" s="50"/>
    </row>
    <row r="98" spans="1:48" x14ac:dyDescent="0.2">
      <c r="A98" s="37"/>
      <c r="B98" s="44"/>
      <c r="C98" s="63" t="s">
        <v>169</v>
      </c>
      <c r="D98" s="49" t="s">
        <v>194</v>
      </c>
      <c r="E98" s="50"/>
      <c r="F98" s="40"/>
      <c r="G98" s="40"/>
      <c r="H98" s="40"/>
      <c r="I98" s="40"/>
      <c r="J98" s="54" t="s">
        <v>212</v>
      </c>
      <c r="K98" s="64"/>
      <c r="L98" s="48" t="s">
        <v>222</v>
      </c>
      <c r="M98" s="67"/>
      <c r="N98" s="50"/>
      <c r="O98" s="50"/>
      <c r="P98" s="39"/>
      <c r="Q98" s="39"/>
      <c r="R98" s="40"/>
      <c r="S98" s="40"/>
      <c r="T98" s="40"/>
      <c r="U98" s="40"/>
      <c r="V98" s="40"/>
      <c r="W98" s="40"/>
      <c r="X98" s="40"/>
      <c r="Y98" s="40"/>
      <c r="Z98" s="40"/>
      <c r="AA98" s="40"/>
      <c r="AB98" s="40"/>
      <c r="AC98" s="40"/>
      <c r="AD98" s="40"/>
      <c r="AE98" s="40"/>
      <c r="AF98" s="40"/>
      <c r="AG98" s="40"/>
      <c r="AH98" s="40"/>
      <c r="AI98" s="56" t="s">
        <v>146</v>
      </c>
      <c r="AJ98" s="65">
        <v>2006</v>
      </c>
      <c r="AK98" s="58"/>
      <c r="AL98" s="58"/>
      <c r="AM98" s="58"/>
      <c r="AN98" s="59">
        <v>864000</v>
      </c>
      <c r="AO98" s="53" t="s">
        <v>367</v>
      </c>
      <c r="AP98" s="53"/>
      <c r="AQ98" s="53"/>
      <c r="AR98" s="53"/>
      <c r="AS98" s="53"/>
      <c r="AT98" s="50"/>
      <c r="AU98" s="50"/>
      <c r="AV98" s="50"/>
    </row>
    <row r="99" spans="1:48" x14ac:dyDescent="0.2">
      <c r="A99" s="37"/>
      <c r="B99" s="44"/>
      <c r="C99" s="63" t="s">
        <v>244</v>
      </c>
      <c r="D99" s="49" t="s">
        <v>251</v>
      </c>
      <c r="E99" s="50"/>
      <c r="F99" s="40"/>
      <c r="G99" s="40"/>
      <c r="H99" s="40"/>
      <c r="I99" s="40"/>
      <c r="J99" s="54" t="s">
        <v>257</v>
      </c>
      <c r="K99" s="52" t="s">
        <v>262</v>
      </c>
      <c r="L99" s="48" t="s">
        <v>264</v>
      </c>
      <c r="M99" s="67"/>
      <c r="N99" s="50"/>
      <c r="O99" s="50"/>
      <c r="P99" s="39"/>
      <c r="Q99" s="39"/>
      <c r="R99" s="40"/>
      <c r="S99" s="40"/>
      <c r="T99" s="40"/>
      <c r="U99" s="40"/>
      <c r="V99" s="40"/>
      <c r="W99" s="40"/>
      <c r="X99" s="40"/>
      <c r="Y99" s="40"/>
      <c r="Z99" s="40"/>
      <c r="AA99" s="40"/>
      <c r="AB99" s="40"/>
      <c r="AC99" s="40"/>
      <c r="AD99" s="40"/>
      <c r="AE99" s="40"/>
      <c r="AF99" s="40"/>
      <c r="AG99" s="40"/>
      <c r="AH99" s="40"/>
      <c r="AI99" s="56" t="s">
        <v>146</v>
      </c>
      <c r="AJ99" s="57">
        <v>2007</v>
      </c>
      <c r="AK99" s="58"/>
      <c r="AL99" s="58"/>
      <c r="AM99" s="58"/>
      <c r="AN99" s="59">
        <v>14850000</v>
      </c>
      <c r="AO99" s="53" t="s">
        <v>367</v>
      </c>
      <c r="AP99" s="53"/>
      <c r="AQ99" s="53"/>
      <c r="AR99" s="53"/>
      <c r="AS99" s="53"/>
      <c r="AT99" s="50"/>
      <c r="AU99" s="50"/>
      <c r="AV99" s="50"/>
    </row>
    <row r="100" spans="1:48" x14ac:dyDescent="0.2">
      <c r="A100" s="37"/>
      <c r="B100" s="44"/>
      <c r="C100" s="63" t="s">
        <v>245</v>
      </c>
      <c r="D100" s="49" t="s">
        <v>252</v>
      </c>
      <c r="E100" s="50"/>
      <c r="F100" s="40"/>
      <c r="G100" s="40"/>
      <c r="H100" s="40"/>
      <c r="I100" s="40"/>
      <c r="J100" s="68"/>
      <c r="K100" s="64"/>
      <c r="L100" s="48" t="s">
        <v>264</v>
      </c>
      <c r="M100" s="67"/>
      <c r="N100" s="50"/>
      <c r="O100" s="50"/>
      <c r="P100" s="39"/>
      <c r="Q100" s="39"/>
      <c r="R100" s="40"/>
      <c r="S100" s="40"/>
      <c r="T100" s="40"/>
      <c r="U100" s="40"/>
      <c r="V100" s="40"/>
      <c r="W100" s="40"/>
      <c r="X100" s="40"/>
      <c r="Y100" s="40"/>
      <c r="Z100" s="40"/>
      <c r="AA100" s="40"/>
      <c r="AB100" s="40"/>
      <c r="AC100" s="40"/>
      <c r="AD100" s="40"/>
      <c r="AE100" s="40"/>
      <c r="AF100" s="40"/>
      <c r="AG100" s="40"/>
      <c r="AH100" s="40"/>
      <c r="AI100" s="56" t="s">
        <v>146</v>
      </c>
      <c r="AJ100" s="57">
        <v>2007</v>
      </c>
      <c r="AK100" s="58"/>
      <c r="AL100" s="58"/>
      <c r="AM100" s="58"/>
      <c r="AN100" s="59">
        <v>3960000</v>
      </c>
      <c r="AO100" s="53"/>
      <c r="AP100" s="53"/>
      <c r="AQ100" s="53"/>
      <c r="AR100" s="53"/>
      <c r="AS100" s="53" t="s">
        <v>365</v>
      </c>
      <c r="AT100" s="50"/>
      <c r="AU100" s="50"/>
      <c r="AV100" s="50"/>
    </row>
    <row r="101" spans="1:48" ht="39" x14ac:dyDescent="0.2">
      <c r="A101" s="37"/>
      <c r="B101" s="44"/>
      <c r="C101" s="63" t="s">
        <v>243</v>
      </c>
      <c r="D101" s="49" t="s">
        <v>250</v>
      </c>
      <c r="E101" s="50"/>
      <c r="F101" s="40"/>
      <c r="G101" s="40"/>
      <c r="H101" s="40"/>
      <c r="I101" s="40"/>
      <c r="J101" s="54" t="s">
        <v>202</v>
      </c>
      <c r="K101" s="52" t="s">
        <v>261</v>
      </c>
      <c r="L101" s="48" t="s">
        <v>264</v>
      </c>
      <c r="M101" s="69" t="s">
        <v>268</v>
      </c>
      <c r="N101" s="50"/>
      <c r="O101" s="50"/>
      <c r="P101" s="39"/>
      <c r="Q101" s="39"/>
      <c r="R101" s="40"/>
      <c r="S101" s="40"/>
      <c r="T101" s="40"/>
      <c r="U101" s="40"/>
      <c r="V101" s="40"/>
      <c r="W101" s="40"/>
      <c r="X101" s="40"/>
      <c r="Y101" s="40"/>
      <c r="Z101" s="40"/>
      <c r="AA101" s="40"/>
      <c r="AB101" s="40"/>
      <c r="AC101" s="40"/>
      <c r="AD101" s="40"/>
      <c r="AE101" s="40"/>
      <c r="AF101" s="40"/>
      <c r="AG101" s="40"/>
      <c r="AH101" s="40"/>
      <c r="AI101" s="56" t="s">
        <v>146</v>
      </c>
      <c r="AJ101" s="57">
        <v>2007</v>
      </c>
      <c r="AK101" s="58"/>
      <c r="AL101" s="58"/>
      <c r="AM101" s="58"/>
      <c r="AN101" s="59">
        <v>25410000</v>
      </c>
      <c r="AO101" s="53" t="s">
        <v>124</v>
      </c>
      <c r="AP101" s="53"/>
      <c r="AQ101" s="53"/>
      <c r="AR101" s="53"/>
      <c r="AS101" s="53"/>
      <c r="AT101" s="50"/>
      <c r="AU101" s="50"/>
      <c r="AV101" s="50"/>
    </row>
    <row r="102" spans="1:48" x14ac:dyDescent="0.2">
      <c r="A102" s="37"/>
      <c r="B102" s="44"/>
      <c r="C102" s="63" t="s">
        <v>248</v>
      </c>
      <c r="D102" s="49" t="s">
        <v>255</v>
      </c>
      <c r="E102" s="50"/>
      <c r="F102" s="40"/>
      <c r="G102" s="40"/>
      <c r="H102" s="40"/>
      <c r="I102" s="40"/>
      <c r="J102" s="54" t="s">
        <v>260</v>
      </c>
      <c r="K102" s="64"/>
      <c r="L102" s="48" t="s">
        <v>264</v>
      </c>
      <c r="M102" s="67"/>
      <c r="N102" s="50"/>
      <c r="O102" s="50"/>
      <c r="P102" s="39"/>
      <c r="Q102" s="39"/>
      <c r="R102" s="40"/>
      <c r="S102" s="40"/>
      <c r="T102" s="40"/>
      <c r="U102" s="40"/>
      <c r="V102" s="40"/>
      <c r="W102" s="40"/>
      <c r="X102" s="40"/>
      <c r="Y102" s="40"/>
      <c r="Z102" s="40"/>
      <c r="AA102" s="40"/>
      <c r="AB102" s="40"/>
      <c r="AC102" s="40"/>
      <c r="AD102" s="40"/>
      <c r="AE102" s="40"/>
      <c r="AF102" s="40"/>
      <c r="AG102" s="40"/>
      <c r="AH102" s="40"/>
      <c r="AI102" s="56" t="s">
        <v>146</v>
      </c>
      <c r="AJ102" s="57">
        <v>2007</v>
      </c>
      <c r="AK102" s="58"/>
      <c r="AL102" s="58"/>
      <c r="AM102" s="58"/>
      <c r="AN102" s="70">
        <v>64509200</v>
      </c>
      <c r="AO102" s="53" t="s">
        <v>124</v>
      </c>
      <c r="AP102" s="53"/>
      <c r="AQ102" s="53"/>
      <c r="AR102" s="53"/>
      <c r="AS102" s="53"/>
      <c r="AT102" s="50"/>
      <c r="AU102" s="50"/>
      <c r="AV102" s="50"/>
    </row>
    <row r="103" spans="1:48" x14ac:dyDescent="0.2">
      <c r="A103" s="37"/>
      <c r="B103" s="44"/>
      <c r="C103" s="63" t="s">
        <v>249</v>
      </c>
      <c r="D103" s="49" t="s">
        <v>256</v>
      </c>
      <c r="E103" s="50"/>
      <c r="F103" s="40"/>
      <c r="G103" s="40"/>
      <c r="H103" s="40"/>
      <c r="I103" s="40"/>
      <c r="J103" s="54" t="s">
        <v>259</v>
      </c>
      <c r="K103" s="52" t="s">
        <v>263</v>
      </c>
      <c r="L103" s="54" t="s">
        <v>266</v>
      </c>
      <c r="M103" s="67"/>
      <c r="N103" s="50"/>
      <c r="O103" s="50"/>
      <c r="P103" s="39"/>
      <c r="Q103" s="39"/>
      <c r="R103" s="40"/>
      <c r="S103" s="40"/>
      <c r="T103" s="40"/>
      <c r="U103" s="40"/>
      <c r="V103" s="40"/>
      <c r="W103" s="40"/>
      <c r="X103" s="40"/>
      <c r="Y103" s="40"/>
      <c r="Z103" s="40"/>
      <c r="AA103" s="40"/>
      <c r="AB103" s="40"/>
      <c r="AC103" s="40"/>
      <c r="AD103" s="40"/>
      <c r="AE103" s="40"/>
      <c r="AF103" s="40"/>
      <c r="AG103" s="40"/>
      <c r="AH103" s="40"/>
      <c r="AI103" s="56" t="s">
        <v>146</v>
      </c>
      <c r="AJ103" s="57">
        <v>2007</v>
      </c>
      <c r="AK103" s="58"/>
      <c r="AL103" s="58"/>
      <c r="AM103" s="58"/>
      <c r="AN103" s="70">
        <v>4356000</v>
      </c>
      <c r="AO103" s="53" t="s">
        <v>124</v>
      </c>
      <c r="AP103" s="53"/>
      <c r="AQ103" s="53"/>
      <c r="AR103" s="53"/>
      <c r="AS103" s="53"/>
      <c r="AT103" s="50"/>
      <c r="AU103" s="50"/>
      <c r="AV103" s="50"/>
    </row>
    <row r="104" spans="1:48" x14ac:dyDescent="0.2">
      <c r="A104" s="37"/>
      <c r="B104" s="44"/>
      <c r="C104" s="63" t="s">
        <v>315</v>
      </c>
      <c r="D104" s="49"/>
      <c r="E104" s="50"/>
      <c r="F104" s="40"/>
      <c r="G104" s="40"/>
      <c r="H104" s="40"/>
      <c r="I104" s="40"/>
      <c r="J104" s="68"/>
      <c r="K104" s="64"/>
      <c r="L104" s="71"/>
      <c r="M104" s="67"/>
      <c r="N104" s="50"/>
      <c r="O104" s="50"/>
      <c r="P104" s="39"/>
      <c r="Q104" s="39"/>
      <c r="R104" s="40"/>
      <c r="S104" s="40"/>
      <c r="T104" s="40"/>
      <c r="U104" s="40"/>
      <c r="V104" s="40"/>
      <c r="W104" s="40"/>
      <c r="X104" s="40"/>
      <c r="Y104" s="40"/>
      <c r="Z104" s="40"/>
      <c r="AA104" s="40"/>
      <c r="AB104" s="40"/>
      <c r="AC104" s="40"/>
      <c r="AD104" s="40"/>
      <c r="AE104" s="40"/>
      <c r="AF104" s="40"/>
      <c r="AG104" s="40"/>
      <c r="AH104" s="40"/>
      <c r="AI104" s="56" t="s">
        <v>146</v>
      </c>
      <c r="AJ104" s="57">
        <v>2007</v>
      </c>
      <c r="AK104" s="58"/>
      <c r="AL104" s="58"/>
      <c r="AM104" s="58"/>
      <c r="AN104" s="59">
        <v>14685000</v>
      </c>
      <c r="AO104" s="53"/>
      <c r="AP104" s="53"/>
      <c r="AQ104" s="53"/>
      <c r="AR104" s="53"/>
      <c r="AS104" s="53" t="s">
        <v>365</v>
      </c>
      <c r="AT104" s="50"/>
      <c r="AU104" s="50"/>
      <c r="AV104" s="50"/>
    </row>
    <row r="105" spans="1:48" x14ac:dyDescent="0.2">
      <c r="A105" s="37"/>
      <c r="B105" s="44"/>
      <c r="C105" s="63" t="s">
        <v>316</v>
      </c>
      <c r="D105" s="49" t="s">
        <v>322</v>
      </c>
      <c r="E105" s="50"/>
      <c r="F105" s="40"/>
      <c r="G105" s="40"/>
      <c r="H105" s="40"/>
      <c r="I105" s="40"/>
      <c r="J105" s="68"/>
      <c r="K105" s="64"/>
      <c r="L105" s="48" t="s">
        <v>264</v>
      </c>
      <c r="M105" s="67"/>
      <c r="N105" s="50"/>
      <c r="O105" s="50"/>
      <c r="P105" s="39"/>
      <c r="Q105" s="39"/>
      <c r="R105" s="40"/>
      <c r="S105" s="40"/>
      <c r="T105" s="40"/>
      <c r="U105" s="40"/>
      <c r="V105" s="40"/>
      <c r="W105" s="40"/>
      <c r="X105" s="40"/>
      <c r="Y105" s="40"/>
      <c r="Z105" s="40"/>
      <c r="AA105" s="40"/>
      <c r="AB105" s="40"/>
      <c r="AC105" s="40"/>
      <c r="AD105" s="40"/>
      <c r="AE105" s="40"/>
      <c r="AF105" s="40"/>
      <c r="AG105" s="40"/>
      <c r="AH105" s="40"/>
      <c r="AI105" s="56" t="s">
        <v>146</v>
      </c>
      <c r="AJ105" s="57">
        <v>2007</v>
      </c>
      <c r="AK105" s="58"/>
      <c r="AL105" s="58"/>
      <c r="AM105" s="58"/>
      <c r="AN105" s="59">
        <v>9790000</v>
      </c>
      <c r="AO105" s="53"/>
      <c r="AP105" s="53"/>
      <c r="AQ105" s="53"/>
      <c r="AR105" s="53"/>
      <c r="AS105" s="53" t="s">
        <v>365</v>
      </c>
      <c r="AT105" s="50"/>
      <c r="AU105" s="50"/>
      <c r="AV105" s="50"/>
    </row>
    <row r="106" spans="1:48" x14ac:dyDescent="0.2">
      <c r="A106" s="37"/>
      <c r="B106" s="44"/>
      <c r="C106" s="63" t="s">
        <v>317</v>
      </c>
      <c r="D106" s="49" t="s">
        <v>323</v>
      </c>
      <c r="E106" s="50"/>
      <c r="F106" s="40"/>
      <c r="G106" s="40"/>
      <c r="H106" s="40"/>
      <c r="I106" s="40"/>
      <c r="J106" s="68"/>
      <c r="K106" s="64"/>
      <c r="L106" s="48" t="s">
        <v>264</v>
      </c>
      <c r="M106" s="67"/>
      <c r="N106" s="50"/>
      <c r="O106" s="50"/>
      <c r="P106" s="39"/>
      <c r="Q106" s="39"/>
      <c r="R106" s="40"/>
      <c r="S106" s="40"/>
      <c r="T106" s="40"/>
      <c r="U106" s="40"/>
      <c r="V106" s="40"/>
      <c r="W106" s="40"/>
      <c r="X106" s="40"/>
      <c r="Y106" s="40"/>
      <c r="Z106" s="40"/>
      <c r="AA106" s="40"/>
      <c r="AB106" s="40"/>
      <c r="AC106" s="40"/>
      <c r="AD106" s="40"/>
      <c r="AE106" s="40"/>
      <c r="AF106" s="40"/>
      <c r="AG106" s="40"/>
      <c r="AH106" s="40"/>
      <c r="AI106" s="56" t="s">
        <v>146</v>
      </c>
      <c r="AJ106" s="57">
        <v>2007</v>
      </c>
      <c r="AK106" s="58"/>
      <c r="AL106" s="58"/>
      <c r="AM106" s="58"/>
      <c r="AN106" s="59">
        <v>5500000</v>
      </c>
      <c r="AO106" s="53"/>
      <c r="AP106" s="53"/>
      <c r="AQ106" s="53"/>
      <c r="AR106" s="53"/>
      <c r="AS106" s="53" t="s">
        <v>365</v>
      </c>
      <c r="AT106" s="50"/>
      <c r="AU106" s="50"/>
      <c r="AV106" s="50"/>
    </row>
    <row r="107" spans="1:48" x14ac:dyDescent="0.2">
      <c r="A107" s="37"/>
      <c r="B107" s="44"/>
      <c r="C107" s="63" t="s">
        <v>318</v>
      </c>
      <c r="D107" s="49" t="s">
        <v>324</v>
      </c>
      <c r="E107" s="50"/>
      <c r="F107" s="40"/>
      <c r="G107" s="40"/>
      <c r="H107" s="40"/>
      <c r="I107" s="40"/>
      <c r="J107" s="68"/>
      <c r="K107" s="64"/>
      <c r="L107" s="48" t="s">
        <v>326</v>
      </c>
      <c r="M107" s="67"/>
      <c r="N107" s="50"/>
      <c r="O107" s="50"/>
      <c r="P107" s="39"/>
      <c r="Q107" s="39"/>
      <c r="R107" s="40"/>
      <c r="S107" s="40"/>
      <c r="T107" s="40"/>
      <c r="U107" s="40"/>
      <c r="V107" s="40"/>
      <c r="W107" s="40"/>
      <c r="X107" s="40"/>
      <c r="Y107" s="40"/>
      <c r="Z107" s="40"/>
      <c r="AA107" s="40"/>
      <c r="AB107" s="40"/>
      <c r="AC107" s="40"/>
      <c r="AD107" s="40"/>
      <c r="AE107" s="40"/>
      <c r="AF107" s="40"/>
      <c r="AG107" s="40"/>
      <c r="AH107" s="40"/>
      <c r="AI107" s="56" t="s">
        <v>146</v>
      </c>
      <c r="AJ107" s="57">
        <v>2007</v>
      </c>
      <c r="AK107" s="58"/>
      <c r="AL107" s="58"/>
      <c r="AM107" s="58"/>
      <c r="AN107" s="59">
        <v>2970000</v>
      </c>
      <c r="AO107" s="53"/>
      <c r="AP107" s="53"/>
      <c r="AQ107" s="53"/>
      <c r="AR107" s="53"/>
      <c r="AS107" s="53" t="s">
        <v>365</v>
      </c>
      <c r="AT107" s="50"/>
      <c r="AU107" s="50"/>
      <c r="AV107" s="50"/>
    </row>
    <row r="108" spans="1:48" x14ac:dyDescent="0.2">
      <c r="A108" s="37"/>
      <c r="B108" s="44"/>
      <c r="C108" s="63" t="s">
        <v>319</v>
      </c>
      <c r="D108" s="49"/>
      <c r="E108" s="50"/>
      <c r="F108" s="40"/>
      <c r="G108" s="40"/>
      <c r="H108" s="40"/>
      <c r="I108" s="40"/>
      <c r="J108" s="68"/>
      <c r="K108" s="64"/>
      <c r="L108" s="48" t="s">
        <v>264</v>
      </c>
      <c r="M108" s="67"/>
      <c r="N108" s="50"/>
      <c r="O108" s="50"/>
      <c r="P108" s="39"/>
      <c r="Q108" s="39"/>
      <c r="R108" s="40"/>
      <c r="S108" s="40"/>
      <c r="T108" s="40"/>
      <c r="U108" s="40"/>
      <c r="V108" s="40"/>
      <c r="W108" s="40"/>
      <c r="X108" s="40"/>
      <c r="Y108" s="40"/>
      <c r="Z108" s="40"/>
      <c r="AA108" s="40"/>
      <c r="AB108" s="40"/>
      <c r="AC108" s="40"/>
      <c r="AD108" s="40"/>
      <c r="AE108" s="40"/>
      <c r="AF108" s="40"/>
      <c r="AG108" s="40"/>
      <c r="AH108" s="40"/>
      <c r="AI108" s="56" t="s">
        <v>146</v>
      </c>
      <c r="AJ108" s="57">
        <v>2007</v>
      </c>
      <c r="AK108" s="58"/>
      <c r="AL108" s="58"/>
      <c r="AM108" s="58"/>
      <c r="AN108" s="59">
        <v>2640000</v>
      </c>
      <c r="AO108" s="53"/>
      <c r="AP108" s="53"/>
      <c r="AQ108" s="53"/>
      <c r="AR108" s="53"/>
      <c r="AS108" s="53" t="s">
        <v>365</v>
      </c>
      <c r="AT108" s="50"/>
      <c r="AU108" s="50"/>
      <c r="AV108" s="50"/>
    </row>
    <row r="109" spans="1:48" x14ac:dyDescent="0.2">
      <c r="A109" s="37"/>
      <c r="B109" s="44"/>
      <c r="C109" s="63" t="s">
        <v>320</v>
      </c>
      <c r="D109" s="49" t="s">
        <v>325</v>
      </c>
      <c r="E109" s="50"/>
      <c r="F109" s="40"/>
      <c r="G109" s="40"/>
      <c r="H109" s="40"/>
      <c r="I109" s="40"/>
      <c r="J109" s="68"/>
      <c r="K109" s="64"/>
      <c r="L109" s="48" t="s">
        <v>264</v>
      </c>
      <c r="M109" s="67"/>
      <c r="N109" s="50"/>
      <c r="O109" s="50"/>
      <c r="P109" s="39"/>
      <c r="Q109" s="39"/>
      <c r="R109" s="40"/>
      <c r="S109" s="40"/>
      <c r="T109" s="40"/>
      <c r="U109" s="40"/>
      <c r="V109" s="40"/>
      <c r="W109" s="40"/>
      <c r="X109" s="40"/>
      <c r="Y109" s="40"/>
      <c r="Z109" s="40"/>
      <c r="AA109" s="40"/>
      <c r="AB109" s="40"/>
      <c r="AC109" s="40"/>
      <c r="AD109" s="40"/>
      <c r="AE109" s="40"/>
      <c r="AF109" s="40"/>
      <c r="AG109" s="40"/>
      <c r="AH109" s="40"/>
      <c r="AI109" s="56" t="s">
        <v>146</v>
      </c>
      <c r="AJ109" s="57">
        <v>2007</v>
      </c>
      <c r="AK109" s="58"/>
      <c r="AL109" s="58"/>
      <c r="AM109" s="58"/>
      <c r="AN109" s="59">
        <v>902000</v>
      </c>
      <c r="AO109" s="53"/>
      <c r="AP109" s="53"/>
      <c r="AQ109" s="53"/>
      <c r="AR109" s="53"/>
      <c r="AS109" s="53" t="s">
        <v>365</v>
      </c>
      <c r="AT109" s="50"/>
      <c r="AU109" s="50"/>
      <c r="AV109" s="50"/>
    </row>
    <row r="110" spans="1:48" x14ac:dyDescent="0.2">
      <c r="A110" s="37"/>
      <c r="B110" s="44"/>
      <c r="C110" s="63" t="s">
        <v>321</v>
      </c>
      <c r="D110" s="49"/>
      <c r="E110" s="50"/>
      <c r="F110" s="40"/>
      <c r="G110" s="40"/>
      <c r="H110" s="40"/>
      <c r="I110" s="40"/>
      <c r="J110" s="68"/>
      <c r="K110" s="64"/>
      <c r="L110" s="48" t="s">
        <v>264</v>
      </c>
      <c r="M110" s="67"/>
      <c r="N110" s="50"/>
      <c r="O110" s="50"/>
      <c r="P110" s="39"/>
      <c r="Q110" s="39"/>
      <c r="R110" s="40"/>
      <c r="S110" s="40"/>
      <c r="T110" s="40"/>
      <c r="U110" s="40"/>
      <c r="V110" s="40"/>
      <c r="W110" s="40"/>
      <c r="X110" s="40"/>
      <c r="Y110" s="40"/>
      <c r="Z110" s="40"/>
      <c r="AA110" s="40"/>
      <c r="AB110" s="40"/>
      <c r="AC110" s="40"/>
      <c r="AD110" s="40"/>
      <c r="AE110" s="40"/>
      <c r="AF110" s="40"/>
      <c r="AG110" s="40"/>
      <c r="AH110" s="40"/>
      <c r="AI110" s="56" t="s">
        <v>146</v>
      </c>
      <c r="AJ110" s="57">
        <v>2007</v>
      </c>
      <c r="AK110" s="58"/>
      <c r="AL110" s="58"/>
      <c r="AM110" s="58"/>
      <c r="AN110" s="59">
        <v>3300000</v>
      </c>
      <c r="AO110" s="53" t="s">
        <v>367</v>
      </c>
      <c r="AP110" s="53"/>
      <c r="AQ110" s="53"/>
      <c r="AR110" s="53"/>
      <c r="AS110" s="53"/>
      <c r="AT110" s="50"/>
      <c r="AU110" s="50"/>
      <c r="AV110" s="50"/>
    </row>
    <row r="111" spans="1:48" x14ac:dyDescent="0.2">
      <c r="A111" s="37"/>
      <c r="B111" s="44"/>
      <c r="C111" s="63" t="s">
        <v>269</v>
      </c>
      <c r="D111" s="49"/>
      <c r="E111" s="50"/>
      <c r="F111" s="40"/>
      <c r="G111" s="40"/>
      <c r="H111" s="40"/>
      <c r="I111" s="40"/>
      <c r="J111" s="54" t="s">
        <v>258</v>
      </c>
      <c r="K111" s="54" t="s">
        <v>286</v>
      </c>
      <c r="L111" s="54" t="s">
        <v>287</v>
      </c>
      <c r="M111" s="67"/>
      <c r="N111" s="50"/>
      <c r="O111" s="50"/>
      <c r="P111" s="39"/>
      <c r="Q111" s="39"/>
      <c r="R111" s="40"/>
      <c r="S111" s="40"/>
      <c r="T111" s="40"/>
      <c r="U111" s="40"/>
      <c r="V111" s="40"/>
      <c r="W111" s="40"/>
      <c r="X111" s="40"/>
      <c r="Y111" s="40"/>
      <c r="Z111" s="40"/>
      <c r="AA111" s="40"/>
      <c r="AB111" s="40"/>
      <c r="AC111" s="40"/>
      <c r="AD111" s="40"/>
      <c r="AE111" s="40"/>
      <c r="AF111" s="40"/>
      <c r="AG111" s="40"/>
      <c r="AH111" s="40"/>
      <c r="AI111" s="56" t="s">
        <v>146</v>
      </c>
      <c r="AJ111" s="57">
        <v>2008</v>
      </c>
      <c r="AK111" s="58"/>
      <c r="AL111" s="58"/>
      <c r="AM111" s="58"/>
      <c r="AN111" s="59">
        <v>12265000</v>
      </c>
      <c r="AO111" s="53" t="s">
        <v>367</v>
      </c>
      <c r="AP111" s="53"/>
      <c r="AQ111" s="53"/>
      <c r="AR111" s="53"/>
      <c r="AS111" s="53"/>
      <c r="AT111" s="50"/>
      <c r="AU111" s="50"/>
      <c r="AV111" s="50"/>
    </row>
    <row r="112" spans="1:48" x14ac:dyDescent="0.2">
      <c r="A112" s="37"/>
      <c r="B112" s="44"/>
      <c r="C112" s="63" t="s">
        <v>270</v>
      </c>
      <c r="D112" s="49"/>
      <c r="E112" s="50"/>
      <c r="F112" s="40"/>
      <c r="G112" s="40"/>
      <c r="H112" s="40"/>
      <c r="I112" s="40"/>
      <c r="J112" s="54" t="s">
        <v>257</v>
      </c>
      <c r="K112" s="54" t="s">
        <v>262</v>
      </c>
      <c r="L112" s="54" t="s">
        <v>264</v>
      </c>
      <c r="M112" s="67"/>
      <c r="N112" s="50"/>
      <c r="O112" s="50"/>
      <c r="P112" s="39"/>
      <c r="Q112" s="39"/>
      <c r="R112" s="40"/>
      <c r="S112" s="40"/>
      <c r="T112" s="40"/>
      <c r="U112" s="40"/>
      <c r="V112" s="40"/>
      <c r="W112" s="40"/>
      <c r="X112" s="40"/>
      <c r="Y112" s="40"/>
      <c r="Z112" s="40"/>
      <c r="AA112" s="40"/>
      <c r="AB112" s="40"/>
      <c r="AC112" s="40"/>
      <c r="AD112" s="40"/>
      <c r="AE112" s="40"/>
      <c r="AF112" s="40"/>
      <c r="AG112" s="40"/>
      <c r="AH112" s="40"/>
      <c r="AI112" s="56" t="s">
        <v>146</v>
      </c>
      <c r="AJ112" s="57">
        <v>2008</v>
      </c>
      <c r="AK112" s="58"/>
      <c r="AL112" s="58"/>
      <c r="AM112" s="58"/>
      <c r="AN112" s="59">
        <v>1500000</v>
      </c>
      <c r="AO112" s="53" t="s">
        <v>367</v>
      </c>
      <c r="AP112" s="53"/>
      <c r="AQ112" s="53"/>
      <c r="AR112" s="53"/>
      <c r="AS112" s="53"/>
      <c r="AT112" s="50"/>
      <c r="AU112" s="50"/>
      <c r="AV112" s="50"/>
    </row>
    <row r="113" spans="1:48" x14ac:dyDescent="0.2">
      <c r="A113" s="37"/>
      <c r="B113" s="44"/>
      <c r="C113" s="72" t="s">
        <v>271</v>
      </c>
      <c r="D113" s="49" t="s">
        <v>278</v>
      </c>
      <c r="E113" s="50"/>
      <c r="F113" s="40"/>
      <c r="G113" s="40"/>
      <c r="H113" s="40"/>
      <c r="I113" s="40"/>
      <c r="J113" s="73" t="s">
        <v>258</v>
      </c>
      <c r="K113" s="73" t="s">
        <v>262</v>
      </c>
      <c r="L113" s="73" t="s">
        <v>265</v>
      </c>
      <c r="M113" s="67"/>
      <c r="N113" s="50"/>
      <c r="O113" s="50"/>
      <c r="P113" s="39"/>
      <c r="Q113" s="39"/>
      <c r="R113" s="40"/>
      <c r="S113" s="40"/>
      <c r="T113" s="40"/>
      <c r="U113" s="40"/>
      <c r="V113" s="40"/>
      <c r="W113" s="40"/>
      <c r="X113" s="40"/>
      <c r="Y113" s="40"/>
      <c r="Z113" s="40"/>
      <c r="AA113" s="40"/>
      <c r="AB113" s="40"/>
      <c r="AC113" s="40"/>
      <c r="AD113" s="40"/>
      <c r="AE113" s="40"/>
      <c r="AF113" s="40"/>
      <c r="AG113" s="40"/>
      <c r="AH113" s="40"/>
      <c r="AI113" s="56" t="s">
        <v>146</v>
      </c>
      <c r="AJ113" s="74">
        <v>2008</v>
      </c>
      <c r="AK113" s="58"/>
      <c r="AL113" s="58"/>
      <c r="AM113" s="58"/>
      <c r="AN113" s="66">
        <v>14905000</v>
      </c>
      <c r="AO113" s="53" t="s">
        <v>124</v>
      </c>
      <c r="AP113" s="53"/>
      <c r="AQ113" s="53"/>
      <c r="AR113" s="53"/>
      <c r="AS113" s="53"/>
      <c r="AT113" s="50"/>
      <c r="AU113" s="50"/>
      <c r="AV113" s="50"/>
    </row>
    <row r="114" spans="1:48" x14ac:dyDescent="0.2">
      <c r="A114" s="37"/>
      <c r="B114" s="44"/>
      <c r="C114" s="72" t="s">
        <v>272</v>
      </c>
      <c r="D114" s="49" t="s">
        <v>279</v>
      </c>
      <c r="E114" s="50"/>
      <c r="F114" s="40"/>
      <c r="G114" s="40"/>
      <c r="H114" s="40"/>
      <c r="I114" s="40"/>
      <c r="J114" s="73" t="s">
        <v>258</v>
      </c>
      <c r="K114" s="73" t="s">
        <v>263</v>
      </c>
      <c r="L114" s="73" t="s">
        <v>265</v>
      </c>
      <c r="M114" s="67"/>
      <c r="N114" s="50"/>
      <c r="O114" s="50"/>
      <c r="P114" s="39"/>
      <c r="Q114" s="39"/>
      <c r="R114" s="40"/>
      <c r="S114" s="40"/>
      <c r="T114" s="40"/>
      <c r="U114" s="40"/>
      <c r="V114" s="40"/>
      <c r="W114" s="40"/>
      <c r="X114" s="40"/>
      <c r="Y114" s="40"/>
      <c r="Z114" s="40"/>
      <c r="AA114" s="40"/>
      <c r="AB114" s="40"/>
      <c r="AC114" s="40"/>
      <c r="AD114" s="40"/>
      <c r="AE114" s="40"/>
      <c r="AF114" s="40"/>
      <c r="AG114" s="40"/>
      <c r="AH114" s="40"/>
      <c r="AI114" s="56" t="s">
        <v>146</v>
      </c>
      <c r="AJ114" s="74">
        <v>2008</v>
      </c>
      <c r="AK114" s="58"/>
      <c r="AL114" s="58"/>
      <c r="AM114" s="58"/>
      <c r="AN114" s="66">
        <v>6875000</v>
      </c>
      <c r="AO114" s="53"/>
      <c r="AP114" s="53"/>
      <c r="AQ114" s="53"/>
      <c r="AR114" s="53"/>
      <c r="AS114" s="53" t="s">
        <v>365</v>
      </c>
      <c r="AT114" s="50"/>
      <c r="AU114" s="50"/>
      <c r="AV114" s="50"/>
    </row>
    <row r="115" spans="1:48" x14ac:dyDescent="0.2">
      <c r="A115" s="37"/>
      <c r="B115" s="44"/>
      <c r="C115" s="72" t="s">
        <v>273</v>
      </c>
      <c r="D115" s="49" t="s">
        <v>280</v>
      </c>
      <c r="E115" s="50"/>
      <c r="F115" s="40"/>
      <c r="G115" s="40"/>
      <c r="H115" s="40"/>
      <c r="I115" s="40"/>
      <c r="J115" s="73" t="s">
        <v>258</v>
      </c>
      <c r="K115" s="73" t="s">
        <v>262</v>
      </c>
      <c r="L115" s="73" t="s">
        <v>266</v>
      </c>
      <c r="M115" s="67"/>
      <c r="N115" s="50"/>
      <c r="O115" s="50"/>
      <c r="P115" s="39"/>
      <c r="Q115" s="39"/>
      <c r="R115" s="40"/>
      <c r="S115" s="40"/>
      <c r="T115" s="40"/>
      <c r="U115" s="40"/>
      <c r="V115" s="40"/>
      <c r="W115" s="40"/>
      <c r="X115" s="40"/>
      <c r="Y115" s="40"/>
      <c r="Z115" s="40"/>
      <c r="AA115" s="40"/>
      <c r="AB115" s="40"/>
      <c r="AC115" s="40"/>
      <c r="AD115" s="40"/>
      <c r="AE115" s="40"/>
      <c r="AF115" s="40"/>
      <c r="AG115" s="40"/>
      <c r="AH115" s="40"/>
      <c r="AI115" s="56" t="s">
        <v>146</v>
      </c>
      <c r="AJ115" s="74">
        <v>2008</v>
      </c>
      <c r="AK115" s="58"/>
      <c r="AL115" s="58"/>
      <c r="AM115" s="58"/>
      <c r="AN115" s="66">
        <v>3300000</v>
      </c>
      <c r="AO115" s="53" t="s">
        <v>124</v>
      </c>
      <c r="AP115" s="53"/>
      <c r="AQ115" s="53"/>
      <c r="AR115" s="53"/>
      <c r="AS115" s="53"/>
      <c r="AT115" s="50"/>
      <c r="AU115" s="50"/>
      <c r="AV115" s="50"/>
    </row>
    <row r="116" spans="1:48" x14ac:dyDescent="0.2">
      <c r="A116" s="37"/>
      <c r="B116" s="44"/>
      <c r="C116" s="72" t="s">
        <v>274</v>
      </c>
      <c r="D116" s="49" t="s">
        <v>281</v>
      </c>
      <c r="E116" s="50"/>
      <c r="F116" s="40"/>
      <c r="G116" s="40"/>
      <c r="H116" s="40"/>
      <c r="I116" s="40"/>
      <c r="J116" s="73" t="s">
        <v>259</v>
      </c>
      <c r="K116" s="73" t="s">
        <v>263</v>
      </c>
      <c r="L116" s="73" t="s">
        <v>287</v>
      </c>
      <c r="M116" s="67"/>
      <c r="N116" s="50"/>
      <c r="O116" s="50"/>
      <c r="P116" s="39"/>
      <c r="Q116" s="39"/>
      <c r="R116" s="40"/>
      <c r="S116" s="40"/>
      <c r="T116" s="40"/>
      <c r="U116" s="40"/>
      <c r="V116" s="40"/>
      <c r="W116" s="40"/>
      <c r="X116" s="40"/>
      <c r="Y116" s="40"/>
      <c r="Z116" s="40"/>
      <c r="AA116" s="40"/>
      <c r="AB116" s="40"/>
      <c r="AC116" s="40"/>
      <c r="AD116" s="40"/>
      <c r="AE116" s="40"/>
      <c r="AF116" s="40"/>
      <c r="AG116" s="40"/>
      <c r="AH116" s="40"/>
      <c r="AI116" s="56" t="s">
        <v>146</v>
      </c>
      <c r="AJ116" s="74">
        <v>2008</v>
      </c>
      <c r="AK116" s="58"/>
      <c r="AL116" s="58"/>
      <c r="AM116" s="58"/>
      <c r="AN116" s="66">
        <v>2500000</v>
      </c>
      <c r="AO116" s="53" t="s">
        <v>367</v>
      </c>
      <c r="AP116" s="53"/>
      <c r="AQ116" s="53"/>
      <c r="AR116" s="53"/>
      <c r="AS116" s="53"/>
      <c r="AT116" s="50"/>
      <c r="AU116" s="50"/>
      <c r="AV116" s="50"/>
    </row>
    <row r="117" spans="1:48" x14ac:dyDescent="0.2">
      <c r="A117" s="37"/>
      <c r="B117" s="44"/>
      <c r="C117" s="72" t="s">
        <v>275</v>
      </c>
      <c r="D117" s="49" t="s">
        <v>282</v>
      </c>
      <c r="E117" s="50"/>
      <c r="F117" s="40"/>
      <c r="G117" s="40"/>
      <c r="H117" s="40"/>
      <c r="I117" s="40"/>
      <c r="J117" s="73" t="s">
        <v>284</v>
      </c>
      <c r="K117" s="73" t="s">
        <v>262</v>
      </c>
      <c r="L117" s="73" t="s">
        <v>287</v>
      </c>
      <c r="M117" s="67"/>
      <c r="N117" s="50"/>
      <c r="O117" s="50"/>
      <c r="P117" s="39"/>
      <c r="Q117" s="39"/>
      <c r="R117" s="40"/>
      <c r="S117" s="40"/>
      <c r="T117" s="40"/>
      <c r="U117" s="40"/>
      <c r="V117" s="40"/>
      <c r="W117" s="40"/>
      <c r="X117" s="40"/>
      <c r="Y117" s="40"/>
      <c r="Z117" s="40"/>
      <c r="AA117" s="40"/>
      <c r="AB117" s="40"/>
      <c r="AC117" s="40"/>
      <c r="AD117" s="40"/>
      <c r="AE117" s="40"/>
      <c r="AF117" s="40"/>
      <c r="AG117" s="40"/>
      <c r="AH117" s="40"/>
      <c r="AI117" s="56" t="s">
        <v>146</v>
      </c>
      <c r="AJ117" s="74">
        <v>2008</v>
      </c>
      <c r="AK117" s="58"/>
      <c r="AL117" s="58"/>
      <c r="AM117" s="58"/>
      <c r="AN117" s="66">
        <v>5000000</v>
      </c>
      <c r="AO117" s="53" t="s">
        <v>367</v>
      </c>
      <c r="AP117" s="53"/>
      <c r="AQ117" s="53"/>
      <c r="AR117" s="53"/>
      <c r="AS117" s="53"/>
      <c r="AT117" s="50"/>
      <c r="AU117" s="50"/>
      <c r="AV117" s="50"/>
    </row>
    <row r="118" spans="1:48" ht="65" x14ac:dyDescent="0.2">
      <c r="A118" s="37"/>
      <c r="B118" s="44"/>
      <c r="C118" s="63" t="s">
        <v>276</v>
      </c>
      <c r="D118" s="49" t="s">
        <v>255</v>
      </c>
      <c r="E118" s="50"/>
      <c r="F118" s="40"/>
      <c r="G118" s="40"/>
      <c r="H118" s="40"/>
      <c r="I118" s="40"/>
      <c r="J118" s="54" t="s">
        <v>260</v>
      </c>
      <c r="K118" s="68"/>
      <c r="L118" s="54" t="s">
        <v>266</v>
      </c>
      <c r="M118" s="75" t="s">
        <v>288</v>
      </c>
      <c r="N118" s="50"/>
      <c r="O118" s="50"/>
      <c r="P118" s="39"/>
      <c r="Q118" s="39"/>
      <c r="R118" s="40"/>
      <c r="S118" s="40"/>
      <c r="T118" s="40"/>
      <c r="U118" s="40"/>
      <c r="V118" s="40"/>
      <c r="W118" s="40"/>
      <c r="X118" s="40"/>
      <c r="Y118" s="40"/>
      <c r="Z118" s="40"/>
      <c r="AA118" s="40"/>
      <c r="AB118" s="40"/>
      <c r="AC118" s="40"/>
      <c r="AD118" s="40"/>
      <c r="AE118" s="40"/>
      <c r="AF118" s="40"/>
      <c r="AG118" s="40"/>
      <c r="AH118" s="40"/>
      <c r="AI118" s="56" t="s">
        <v>146</v>
      </c>
      <c r="AJ118" s="57">
        <v>2008</v>
      </c>
      <c r="AK118" s="58"/>
      <c r="AL118" s="58"/>
      <c r="AM118" s="58"/>
      <c r="AN118" s="59">
        <v>39600000</v>
      </c>
      <c r="AO118" s="53" t="s">
        <v>124</v>
      </c>
      <c r="AP118" s="53"/>
      <c r="AQ118" s="53"/>
      <c r="AR118" s="53"/>
      <c r="AS118" s="53"/>
      <c r="AT118" s="50"/>
      <c r="AU118" s="50"/>
      <c r="AV118" s="50"/>
    </row>
    <row r="119" spans="1:48" ht="26" x14ac:dyDescent="0.2">
      <c r="A119" s="37"/>
      <c r="B119" s="44"/>
      <c r="C119" s="63" t="s">
        <v>277</v>
      </c>
      <c r="D119" s="49" t="s">
        <v>283</v>
      </c>
      <c r="E119" s="50"/>
      <c r="F119" s="40"/>
      <c r="G119" s="40"/>
      <c r="H119" s="40"/>
      <c r="I119" s="40"/>
      <c r="J119" s="54" t="s">
        <v>285</v>
      </c>
      <c r="K119" s="54" t="s">
        <v>262</v>
      </c>
      <c r="L119" s="54" t="s">
        <v>266</v>
      </c>
      <c r="M119" s="75" t="s">
        <v>289</v>
      </c>
      <c r="N119" s="50"/>
      <c r="O119" s="50"/>
      <c r="P119" s="39"/>
      <c r="Q119" s="39"/>
      <c r="R119" s="40"/>
      <c r="S119" s="40"/>
      <c r="T119" s="40"/>
      <c r="U119" s="40"/>
      <c r="V119" s="40"/>
      <c r="W119" s="40"/>
      <c r="X119" s="40"/>
      <c r="Y119" s="40"/>
      <c r="Z119" s="40"/>
      <c r="AA119" s="40"/>
      <c r="AB119" s="40"/>
      <c r="AC119" s="40"/>
      <c r="AD119" s="40"/>
      <c r="AE119" s="40"/>
      <c r="AF119" s="40"/>
      <c r="AG119" s="40"/>
      <c r="AH119" s="40"/>
      <c r="AI119" s="56" t="s">
        <v>146</v>
      </c>
      <c r="AJ119" s="57">
        <v>2008</v>
      </c>
      <c r="AK119" s="58"/>
      <c r="AL119" s="58"/>
      <c r="AM119" s="58"/>
      <c r="AN119" s="59">
        <v>5890000</v>
      </c>
      <c r="AO119" s="53" t="s">
        <v>367</v>
      </c>
      <c r="AP119" s="53"/>
      <c r="AQ119" s="53"/>
      <c r="AR119" s="53"/>
      <c r="AS119" s="53"/>
      <c r="AT119" s="50"/>
      <c r="AU119" s="50"/>
      <c r="AV119" s="50"/>
    </row>
    <row r="120" spans="1:48" x14ac:dyDescent="0.2">
      <c r="A120" s="37"/>
      <c r="B120" s="44"/>
      <c r="C120" s="63" t="s">
        <v>290</v>
      </c>
      <c r="D120" s="49"/>
      <c r="E120" s="50"/>
      <c r="F120" s="40"/>
      <c r="G120" s="40"/>
      <c r="H120" s="40"/>
      <c r="I120" s="40"/>
      <c r="J120" s="54" t="s">
        <v>258</v>
      </c>
      <c r="K120" s="64"/>
      <c r="L120" s="54" t="s">
        <v>287</v>
      </c>
      <c r="M120" s="67"/>
      <c r="N120" s="50"/>
      <c r="O120" s="50"/>
      <c r="P120" s="39"/>
      <c r="Q120" s="39"/>
      <c r="R120" s="40"/>
      <c r="S120" s="40"/>
      <c r="T120" s="40"/>
      <c r="U120" s="40"/>
      <c r="V120" s="40"/>
      <c r="W120" s="40"/>
      <c r="X120" s="40"/>
      <c r="Y120" s="40"/>
      <c r="Z120" s="40"/>
      <c r="AA120" s="40"/>
      <c r="AB120" s="40"/>
      <c r="AC120" s="40"/>
      <c r="AD120" s="40"/>
      <c r="AE120" s="40"/>
      <c r="AF120" s="40"/>
      <c r="AG120" s="40"/>
      <c r="AH120" s="40"/>
      <c r="AI120" s="56" t="s">
        <v>146</v>
      </c>
      <c r="AJ120" s="57">
        <v>2009</v>
      </c>
      <c r="AK120" s="58"/>
      <c r="AL120" s="58"/>
      <c r="AM120" s="58"/>
      <c r="AN120" s="59">
        <v>14917000</v>
      </c>
      <c r="AO120" s="53" t="s">
        <v>124</v>
      </c>
      <c r="AP120" s="53"/>
      <c r="AQ120" s="53"/>
      <c r="AR120" s="53"/>
      <c r="AS120" s="53"/>
      <c r="AT120" s="50"/>
      <c r="AU120" s="50"/>
      <c r="AV120" s="50"/>
    </row>
    <row r="121" spans="1:48" x14ac:dyDescent="0.2">
      <c r="A121" s="37"/>
      <c r="B121" s="44"/>
      <c r="C121" s="63" t="s">
        <v>291</v>
      </c>
      <c r="D121" s="49" t="s">
        <v>295</v>
      </c>
      <c r="E121" s="50"/>
      <c r="F121" s="40"/>
      <c r="G121" s="40"/>
      <c r="H121" s="40"/>
      <c r="I121" s="40"/>
      <c r="J121" s="54" t="s">
        <v>258</v>
      </c>
      <c r="K121" s="64"/>
      <c r="L121" s="54" t="s">
        <v>265</v>
      </c>
      <c r="M121" s="67"/>
      <c r="N121" s="50"/>
      <c r="O121" s="50"/>
      <c r="P121" s="39"/>
      <c r="Q121" s="39"/>
      <c r="R121" s="40"/>
      <c r="S121" s="40"/>
      <c r="T121" s="40"/>
      <c r="U121" s="40"/>
      <c r="V121" s="40"/>
      <c r="W121" s="40"/>
      <c r="X121" s="40"/>
      <c r="Y121" s="40"/>
      <c r="Z121" s="40"/>
      <c r="AA121" s="40"/>
      <c r="AB121" s="40"/>
      <c r="AC121" s="40"/>
      <c r="AD121" s="40"/>
      <c r="AE121" s="40"/>
      <c r="AF121" s="40"/>
      <c r="AG121" s="40"/>
      <c r="AH121" s="40"/>
      <c r="AI121" s="56" t="s">
        <v>146</v>
      </c>
      <c r="AJ121" s="57">
        <v>2009</v>
      </c>
      <c r="AK121" s="58"/>
      <c r="AL121" s="58"/>
      <c r="AM121" s="58"/>
      <c r="AN121" s="59">
        <v>14400000</v>
      </c>
      <c r="AO121" s="53" t="s">
        <v>124</v>
      </c>
      <c r="AP121" s="53"/>
      <c r="AQ121" s="53"/>
      <c r="AR121" s="53"/>
      <c r="AS121" s="53"/>
      <c r="AT121" s="50"/>
      <c r="AU121" s="50"/>
      <c r="AV121" s="50"/>
    </row>
    <row r="122" spans="1:48" x14ac:dyDescent="0.2">
      <c r="A122" s="37"/>
      <c r="B122" s="44"/>
      <c r="C122" s="63" t="s">
        <v>292</v>
      </c>
      <c r="D122" s="49" t="s">
        <v>296</v>
      </c>
      <c r="E122" s="50"/>
      <c r="F122" s="40"/>
      <c r="G122" s="40"/>
      <c r="H122" s="40"/>
      <c r="I122" s="40"/>
      <c r="J122" s="68"/>
      <c r="K122" s="64"/>
      <c r="L122" s="54" t="s">
        <v>300</v>
      </c>
      <c r="M122" s="67"/>
      <c r="N122" s="50"/>
      <c r="O122" s="50"/>
      <c r="P122" s="39"/>
      <c r="Q122" s="39"/>
      <c r="R122" s="40"/>
      <c r="S122" s="40"/>
      <c r="T122" s="40"/>
      <c r="U122" s="40"/>
      <c r="V122" s="40"/>
      <c r="W122" s="40"/>
      <c r="X122" s="40"/>
      <c r="Y122" s="40"/>
      <c r="Z122" s="40"/>
      <c r="AA122" s="40"/>
      <c r="AB122" s="40"/>
      <c r="AC122" s="40"/>
      <c r="AD122" s="40"/>
      <c r="AE122" s="40"/>
      <c r="AF122" s="40"/>
      <c r="AG122" s="40"/>
      <c r="AH122" s="40"/>
      <c r="AI122" s="56" t="s">
        <v>146</v>
      </c>
      <c r="AJ122" s="57">
        <v>2009</v>
      </c>
      <c r="AK122" s="58"/>
      <c r="AL122" s="58"/>
      <c r="AM122" s="58"/>
      <c r="AN122" s="59">
        <v>4000000</v>
      </c>
      <c r="AO122" s="53" t="s">
        <v>124</v>
      </c>
      <c r="AP122" s="53"/>
      <c r="AQ122" s="53"/>
      <c r="AR122" s="53"/>
      <c r="AS122" s="53"/>
      <c r="AT122" s="50"/>
      <c r="AU122" s="50"/>
      <c r="AV122" s="50"/>
    </row>
    <row r="123" spans="1:48" x14ac:dyDescent="0.2">
      <c r="A123" s="37"/>
      <c r="B123" s="44"/>
      <c r="C123" s="63" t="s">
        <v>293</v>
      </c>
      <c r="D123" s="49"/>
      <c r="E123" s="50"/>
      <c r="F123" s="40"/>
      <c r="G123" s="40"/>
      <c r="H123" s="40"/>
      <c r="I123" s="40"/>
      <c r="J123" s="54" t="s">
        <v>298</v>
      </c>
      <c r="K123" s="64"/>
      <c r="L123" s="54" t="s">
        <v>301</v>
      </c>
      <c r="M123" s="67"/>
      <c r="N123" s="50"/>
      <c r="O123" s="50"/>
      <c r="P123" s="39"/>
      <c r="Q123" s="39"/>
      <c r="R123" s="40"/>
      <c r="S123" s="40"/>
      <c r="T123" s="40"/>
      <c r="U123" s="40"/>
      <c r="V123" s="40"/>
      <c r="W123" s="40"/>
      <c r="X123" s="40"/>
      <c r="Y123" s="40"/>
      <c r="Z123" s="40"/>
      <c r="AA123" s="40"/>
      <c r="AB123" s="40"/>
      <c r="AC123" s="40"/>
      <c r="AD123" s="40"/>
      <c r="AE123" s="40"/>
      <c r="AF123" s="40"/>
      <c r="AG123" s="40"/>
      <c r="AH123" s="40"/>
      <c r="AI123" s="56" t="s">
        <v>146</v>
      </c>
      <c r="AJ123" s="57">
        <v>2009</v>
      </c>
      <c r="AK123" s="58"/>
      <c r="AL123" s="58"/>
      <c r="AM123" s="58"/>
      <c r="AN123" s="59">
        <v>49122000</v>
      </c>
      <c r="AO123" s="53" t="s">
        <v>367</v>
      </c>
      <c r="AP123" s="53"/>
      <c r="AQ123" s="53"/>
      <c r="AR123" s="53"/>
      <c r="AS123" s="53"/>
      <c r="AT123" s="50"/>
      <c r="AU123" s="50"/>
      <c r="AV123" s="50"/>
    </row>
    <row r="124" spans="1:48" x14ac:dyDescent="0.2">
      <c r="A124" s="37"/>
      <c r="B124" s="44"/>
      <c r="C124" s="63" t="s">
        <v>294</v>
      </c>
      <c r="D124" s="76" t="s">
        <v>297</v>
      </c>
      <c r="E124" s="50"/>
      <c r="F124" s="40"/>
      <c r="G124" s="40"/>
      <c r="H124" s="40"/>
      <c r="I124" s="40"/>
      <c r="J124" s="77" t="s">
        <v>299</v>
      </c>
      <c r="K124" s="78"/>
      <c r="L124" s="77" t="s">
        <v>266</v>
      </c>
      <c r="M124" s="78"/>
      <c r="N124" s="50"/>
      <c r="O124" s="50"/>
      <c r="P124" s="39"/>
      <c r="Q124" s="39"/>
      <c r="R124" s="40"/>
      <c r="S124" s="40"/>
      <c r="T124" s="40"/>
      <c r="U124" s="40"/>
      <c r="V124" s="40"/>
      <c r="W124" s="40"/>
      <c r="X124" s="40"/>
      <c r="Y124" s="40"/>
      <c r="Z124" s="40"/>
      <c r="AA124" s="40"/>
      <c r="AB124" s="40"/>
      <c r="AC124" s="40"/>
      <c r="AD124" s="40"/>
      <c r="AE124" s="40"/>
      <c r="AF124" s="40"/>
      <c r="AG124" s="40"/>
      <c r="AH124" s="40"/>
      <c r="AI124" s="56" t="s">
        <v>146</v>
      </c>
      <c r="AJ124" s="79">
        <v>2009</v>
      </c>
      <c r="AK124" s="58"/>
      <c r="AL124" s="58"/>
      <c r="AM124" s="58"/>
      <c r="AN124" s="80">
        <v>19900000</v>
      </c>
      <c r="AO124" s="53" t="s">
        <v>124</v>
      </c>
      <c r="AP124" s="53"/>
      <c r="AQ124" s="53"/>
      <c r="AR124" s="53"/>
      <c r="AS124" s="53"/>
      <c r="AT124" s="50"/>
      <c r="AU124" s="50"/>
      <c r="AV124" s="50"/>
    </row>
    <row r="125" spans="1:48" x14ac:dyDescent="0.2">
      <c r="A125" s="81"/>
      <c r="B125" s="82"/>
      <c r="C125" s="83"/>
      <c r="D125" s="83"/>
      <c r="E125" s="39"/>
      <c r="F125" s="84"/>
      <c r="G125" s="84"/>
      <c r="H125" s="84"/>
      <c r="I125" s="84"/>
      <c r="J125" s="85"/>
      <c r="K125" s="86"/>
      <c r="L125" s="85"/>
      <c r="M125" s="86"/>
      <c r="N125" s="39"/>
      <c r="O125" s="39"/>
      <c r="P125" s="39"/>
      <c r="Q125" s="39"/>
      <c r="R125" s="84"/>
      <c r="S125" s="84"/>
      <c r="T125" s="84"/>
      <c r="U125" s="84"/>
      <c r="V125" s="84"/>
      <c r="W125" s="84"/>
      <c r="X125" s="84"/>
      <c r="Y125" s="84"/>
      <c r="Z125" s="84"/>
      <c r="AA125" s="84"/>
      <c r="AB125" s="84"/>
      <c r="AC125" s="84"/>
      <c r="AD125" s="84"/>
      <c r="AE125" s="84"/>
      <c r="AF125" s="84"/>
      <c r="AG125" s="84"/>
      <c r="AH125" s="84"/>
      <c r="AI125" s="87"/>
      <c r="AJ125" s="88"/>
      <c r="AK125" s="84"/>
      <c r="AL125" s="84"/>
      <c r="AM125" s="84"/>
      <c r="AN125" s="89"/>
      <c r="AO125" s="61"/>
      <c r="AP125" s="61"/>
      <c r="AQ125" s="61"/>
      <c r="AR125" s="61"/>
      <c r="AS125" s="61"/>
      <c r="AT125" s="39"/>
      <c r="AU125" s="39"/>
      <c r="AV125" s="39"/>
    </row>
    <row r="126" spans="1:48" x14ac:dyDescent="0.2">
      <c r="A126" s="37"/>
      <c r="B126" s="44"/>
      <c r="C126" s="76"/>
      <c r="D126" s="76"/>
      <c r="E126" s="39"/>
      <c r="F126" s="40"/>
      <c r="G126" s="40"/>
      <c r="H126" s="40"/>
      <c r="I126" s="40"/>
      <c r="J126" s="77"/>
      <c r="K126" s="90"/>
      <c r="L126" s="77"/>
      <c r="M126" s="90"/>
      <c r="N126" s="39"/>
      <c r="O126" s="39"/>
      <c r="P126" s="39"/>
      <c r="Q126" s="39"/>
      <c r="R126" s="40"/>
      <c r="S126" s="40"/>
      <c r="T126" s="40"/>
      <c r="U126" s="40"/>
      <c r="V126" s="40"/>
      <c r="W126" s="40"/>
      <c r="X126" s="40"/>
      <c r="Y126" s="40"/>
      <c r="Z126" s="40"/>
      <c r="AA126" s="40"/>
      <c r="AB126" s="40"/>
      <c r="AC126" s="40"/>
      <c r="AD126" s="40"/>
      <c r="AE126" s="40"/>
      <c r="AF126" s="40"/>
      <c r="AG126" s="40"/>
      <c r="AH126" s="40"/>
      <c r="AI126" s="56"/>
      <c r="AJ126" s="79"/>
      <c r="AK126" s="40"/>
      <c r="AL126" s="40"/>
      <c r="AM126" s="40"/>
      <c r="AN126" s="80"/>
      <c r="AO126" s="61"/>
      <c r="AP126" s="61"/>
      <c r="AQ126" s="61"/>
      <c r="AR126" s="61"/>
      <c r="AS126" s="61"/>
      <c r="AT126" s="39"/>
      <c r="AU126" s="39"/>
      <c r="AV126" s="39"/>
    </row>
    <row r="127" spans="1:48" x14ac:dyDescent="0.2">
      <c r="A127" s="37"/>
      <c r="B127" s="44"/>
      <c r="C127" s="76"/>
      <c r="D127" s="76"/>
      <c r="E127" s="39"/>
      <c r="F127" s="40"/>
      <c r="G127" s="40"/>
      <c r="H127" s="40"/>
      <c r="I127" s="40"/>
      <c r="J127" s="77"/>
      <c r="K127" s="90"/>
      <c r="L127" s="77"/>
      <c r="M127" s="90"/>
      <c r="N127" s="39"/>
      <c r="O127" s="39"/>
      <c r="P127" s="39"/>
      <c r="Q127" s="39"/>
      <c r="R127" s="40"/>
      <c r="S127" s="40"/>
      <c r="T127" s="40"/>
      <c r="U127" s="40"/>
      <c r="V127" s="40"/>
      <c r="W127" s="40"/>
      <c r="X127" s="40"/>
      <c r="Y127" s="40"/>
      <c r="Z127" s="40"/>
      <c r="AA127" s="40"/>
      <c r="AB127" s="40"/>
      <c r="AC127" s="40"/>
      <c r="AD127" s="40"/>
      <c r="AE127" s="40"/>
      <c r="AF127" s="40"/>
      <c r="AG127" s="40"/>
      <c r="AH127" s="40"/>
      <c r="AI127" s="56"/>
      <c r="AJ127" s="79"/>
      <c r="AK127" s="40"/>
      <c r="AL127" s="40"/>
      <c r="AM127" s="40"/>
      <c r="AN127" s="80"/>
      <c r="AO127" s="61"/>
      <c r="AP127" s="61"/>
      <c r="AQ127" s="61"/>
      <c r="AR127" s="61"/>
      <c r="AS127" s="61"/>
      <c r="AT127" s="39"/>
      <c r="AU127" s="39"/>
      <c r="AV127" s="39"/>
    </row>
    <row r="128" spans="1:48" x14ac:dyDescent="0.2">
      <c r="A128" s="37"/>
      <c r="B128" s="44"/>
      <c r="C128" s="76"/>
      <c r="D128" s="76"/>
      <c r="E128" s="39"/>
      <c r="F128" s="40"/>
      <c r="G128" s="40"/>
      <c r="H128" s="40"/>
      <c r="I128" s="40"/>
      <c r="J128" s="77"/>
      <c r="K128" s="90"/>
      <c r="L128" s="77"/>
      <c r="M128" s="90"/>
      <c r="N128" s="39"/>
      <c r="O128" s="39"/>
      <c r="P128" s="39"/>
      <c r="Q128" s="39"/>
      <c r="R128" s="40"/>
      <c r="S128" s="40"/>
      <c r="T128" s="40"/>
      <c r="U128" s="40"/>
      <c r="V128" s="40"/>
      <c r="W128" s="40"/>
      <c r="X128" s="40"/>
      <c r="Y128" s="40"/>
      <c r="Z128" s="40"/>
      <c r="AA128" s="40"/>
      <c r="AB128" s="40"/>
      <c r="AC128" s="40"/>
      <c r="AD128" s="40"/>
      <c r="AE128" s="40"/>
      <c r="AF128" s="40"/>
      <c r="AG128" s="40"/>
      <c r="AH128" s="40"/>
      <c r="AI128" s="56"/>
      <c r="AJ128" s="79"/>
      <c r="AK128" s="40"/>
      <c r="AL128" s="40"/>
      <c r="AM128" s="40"/>
      <c r="AN128" s="80"/>
      <c r="AO128" s="61"/>
      <c r="AP128" s="61"/>
      <c r="AQ128" s="61"/>
      <c r="AR128" s="61"/>
      <c r="AS128" s="61"/>
      <c r="AT128" s="39"/>
      <c r="AU128" s="39"/>
      <c r="AV128" s="39"/>
    </row>
    <row r="129" spans="1:48" x14ac:dyDescent="0.2">
      <c r="A129" s="37"/>
      <c r="B129" s="44"/>
      <c r="C129" s="49"/>
      <c r="D129" s="49"/>
      <c r="E129" s="39"/>
      <c r="F129" s="40"/>
      <c r="G129" s="40"/>
      <c r="H129" s="40"/>
      <c r="I129" s="40"/>
      <c r="J129" s="54"/>
      <c r="K129" s="39"/>
      <c r="L129" s="48"/>
      <c r="M129" s="39"/>
      <c r="N129" s="39"/>
      <c r="O129" s="39"/>
      <c r="P129" s="39"/>
      <c r="Q129" s="39"/>
      <c r="R129" s="40"/>
      <c r="S129" s="40"/>
      <c r="T129" s="40"/>
      <c r="U129" s="40"/>
      <c r="V129" s="40"/>
      <c r="W129" s="40"/>
      <c r="X129" s="40"/>
      <c r="Y129" s="40"/>
      <c r="Z129" s="40"/>
      <c r="AA129" s="40"/>
      <c r="AB129" s="40"/>
      <c r="AC129" s="40"/>
      <c r="AD129" s="40"/>
      <c r="AE129" s="40"/>
      <c r="AF129" s="40"/>
      <c r="AG129" s="40"/>
      <c r="AH129" s="40"/>
      <c r="AI129" s="56"/>
      <c r="AJ129" s="65"/>
      <c r="AK129" s="40"/>
      <c r="AL129" s="40"/>
      <c r="AM129" s="40"/>
      <c r="AN129" s="59"/>
      <c r="AO129" s="61"/>
      <c r="AP129" s="61"/>
      <c r="AQ129" s="61"/>
      <c r="AR129" s="61"/>
      <c r="AS129" s="61"/>
      <c r="AT129" s="39"/>
      <c r="AU129" s="39"/>
      <c r="AV129" s="39"/>
    </row>
    <row r="130" spans="1:48" x14ac:dyDescent="0.2">
      <c r="A130" s="37" t="s">
        <v>37</v>
      </c>
      <c r="B130" s="44" t="s">
        <v>38</v>
      </c>
      <c r="C130" s="39"/>
      <c r="D130" s="39"/>
      <c r="E130" s="39"/>
      <c r="F130" s="40"/>
      <c r="G130" s="40"/>
      <c r="H130" s="40"/>
      <c r="I130" s="40"/>
      <c r="J130" s="39"/>
      <c r="K130" s="39"/>
      <c r="L130" s="39"/>
      <c r="M130" s="39"/>
      <c r="N130" s="39"/>
      <c r="O130" s="39"/>
      <c r="P130" s="39"/>
      <c r="Q130" s="39"/>
      <c r="R130" s="40"/>
      <c r="S130" s="40"/>
      <c r="T130" s="40"/>
      <c r="U130" s="40"/>
      <c r="V130" s="40"/>
      <c r="W130" s="40"/>
      <c r="X130" s="40"/>
      <c r="Y130" s="40"/>
      <c r="Z130" s="40"/>
      <c r="AA130" s="40"/>
      <c r="AB130" s="40"/>
      <c r="AC130" s="40"/>
      <c r="AD130" s="40"/>
      <c r="AE130" s="40"/>
      <c r="AF130" s="40"/>
      <c r="AG130" s="40"/>
      <c r="AH130" s="40"/>
      <c r="AI130" s="42"/>
      <c r="AJ130" s="42"/>
      <c r="AK130" s="40"/>
      <c r="AL130" s="40"/>
      <c r="AM130" s="40"/>
      <c r="AN130" s="47">
        <f>SUM(AN131:AN143)</f>
        <v>93830000</v>
      </c>
      <c r="AO130" s="61"/>
      <c r="AP130" s="61"/>
      <c r="AQ130" s="61"/>
      <c r="AR130" s="61"/>
      <c r="AS130" s="61"/>
      <c r="AT130" s="39"/>
      <c r="AU130" s="39"/>
      <c r="AV130" s="39"/>
    </row>
    <row r="131" spans="1:48" x14ac:dyDescent="0.2">
      <c r="A131" s="37"/>
      <c r="B131" s="44" t="s">
        <v>112</v>
      </c>
      <c r="C131" s="63" t="s">
        <v>302</v>
      </c>
      <c r="D131" s="49" t="s">
        <v>306</v>
      </c>
      <c r="E131" s="50"/>
      <c r="F131" s="40"/>
      <c r="G131" s="40"/>
      <c r="H131" s="40"/>
      <c r="I131" s="40"/>
      <c r="J131" s="91" t="s">
        <v>310</v>
      </c>
      <c r="K131" s="64"/>
      <c r="L131" s="48" t="s">
        <v>224</v>
      </c>
      <c r="M131" s="64"/>
      <c r="N131" s="50"/>
      <c r="O131" s="50"/>
      <c r="P131" s="39"/>
      <c r="Q131" s="39"/>
      <c r="R131" s="40"/>
      <c r="S131" s="40"/>
      <c r="T131" s="40"/>
      <c r="U131" s="40"/>
      <c r="V131" s="40"/>
      <c r="W131" s="40"/>
      <c r="X131" s="40"/>
      <c r="Y131" s="40"/>
      <c r="Z131" s="40"/>
      <c r="AA131" s="40"/>
      <c r="AB131" s="40"/>
      <c r="AC131" s="40"/>
      <c r="AD131" s="40"/>
      <c r="AE131" s="40"/>
      <c r="AF131" s="40"/>
      <c r="AG131" s="40"/>
      <c r="AH131" s="40"/>
      <c r="AI131" s="56" t="s">
        <v>146</v>
      </c>
      <c r="AJ131" s="57">
        <v>2002</v>
      </c>
      <c r="AK131" s="40"/>
      <c r="AL131" s="40"/>
      <c r="AM131" s="40"/>
      <c r="AN131" s="59">
        <v>180000</v>
      </c>
      <c r="AO131" s="53"/>
      <c r="AP131" s="53"/>
      <c r="AQ131" s="53"/>
      <c r="AR131" s="53"/>
      <c r="AS131" s="53" t="s">
        <v>365</v>
      </c>
      <c r="AT131" s="50"/>
      <c r="AU131" s="50"/>
      <c r="AV131" s="50"/>
    </row>
    <row r="132" spans="1:48" x14ac:dyDescent="0.2">
      <c r="A132" s="37"/>
      <c r="B132" s="44"/>
      <c r="C132" s="63" t="s">
        <v>303</v>
      </c>
      <c r="D132" s="49" t="s">
        <v>307</v>
      </c>
      <c r="E132" s="50"/>
      <c r="F132" s="40"/>
      <c r="G132" s="40"/>
      <c r="H132" s="40"/>
      <c r="I132" s="40"/>
      <c r="J132" s="91" t="s">
        <v>311</v>
      </c>
      <c r="K132" s="68"/>
      <c r="L132" s="48" t="s">
        <v>224</v>
      </c>
      <c r="M132" s="64"/>
      <c r="N132" s="50"/>
      <c r="O132" s="50"/>
      <c r="P132" s="39"/>
      <c r="Q132" s="39"/>
      <c r="R132" s="40"/>
      <c r="S132" s="40"/>
      <c r="T132" s="40"/>
      <c r="U132" s="40"/>
      <c r="V132" s="40"/>
      <c r="W132" s="40"/>
      <c r="X132" s="40"/>
      <c r="Y132" s="40"/>
      <c r="Z132" s="40"/>
      <c r="AA132" s="40"/>
      <c r="AB132" s="40"/>
      <c r="AC132" s="40"/>
      <c r="AD132" s="40"/>
      <c r="AE132" s="40"/>
      <c r="AF132" s="40"/>
      <c r="AG132" s="40"/>
      <c r="AH132" s="40"/>
      <c r="AI132" s="56" t="s">
        <v>146</v>
      </c>
      <c r="AJ132" s="57">
        <v>2002</v>
      </c>
      <c r="AK132" s="40"/>
      <c r="AL132" s="40"/>
      <c r="AM132" s="40"/>
      <c r="AN132" s="59">
        <v>3150000</v>
      </c>
      <c r="AO132" s="53"/>
      <c r="AP132" s="53"/>
      <c r="AQ132" s="53"/>
      <c r="AR132" s="53"/>
      <c r="AS132" s="53" t="s">
        <v>365</v>
      </c>
      <c r="AT132" s="50"/>
      <c r="AU132" s="50"/>
      <c r="AV132" s="50"/>
    </row>
    <row r="133" spans="1:48" x14ac:dyDescent="0.2">
      <c r="A133" s="37"/>
      <c r="B133" s="44"/>
      <c r="C133" s="63" t="s">
        <v>303</v>
      </c>
      <c r="D133" s="49" t="s">
        <v>307</v>
      </c>
      <c r="E133" s="50"/>
      <c r="F133" s="40"/>
      <c r="G133" s="40"/>
      <c r="H133" s="40"/>
      <c r="I133" s="40"/>
      <c r="J133" s="91" t="s">
        <v>311</v>
      </c>
      <c r="K133" s="68"/>
      <c r="L133" s="48" t="s">
        <v>224</v>
      </c>
      <c r="M133" s="64"/>
      <c r="N133" s="50"/>
      <c r="O133" s="50"/>
      <c r="P133" s="39"/>
      <c r="Q133" s="39"/>
      <c r="R133" s="40"/>
      <c r="S133" s="40"/>
      <c r="T133" s="40"/>
      <c r="U133" s="40"/>
      <c r="V133" s="40"/>
      <c r="W133" s="40"/>
      <c r="X133" s="40"/>
      <c r="Y133" s="40"/>
      <c r="Z133" s="40"/>
      <c r="AA133" s="40"/>
      <c r="AB133" s="40"/>
      <c r="AC133" s="40"/>
      <c r="AD133" s="40"/>
      <c r="AE133" s="40"/>
      <c r="AF133" s="40"/>
      <c r="AG133" s="40"/>
      <c r="AH133" s="40"/>
      <c r="AI133" s="56" t="s">
        <v>146</v>
      </c>
      <c r="AJ133" s="57">
        <v>2003</v>
      </c>
      <c r="AK133" s="40"/>
      <c r="AL133" s="40"/>
      <c r="AM133" s="40"/>
      <c r="AN133" s="59">
        <v>3150000</v>
      </c>
      <c r="AO133" s="53"/>
      <c r="AP133" s="53"/>
      <c r="AQ133" s="53"/>
      <c r="AR133" s="53"/>
      <c r="AS133" s="53" t="s">
        <v>365</v>
      </c>
      <c r="AT133" s="50"/>
      <c r="AU133" s="50"/>
      <c r="AV133" s="50"/>
    </row>
    <row r="134" spans="1:48" ht="26" x14ac:dyDescent="0.2">
      <c r="A134" s="37"/>
      <c r="B134" s="44"/>
      <c r="C134" s="63" t="s">
        <v>304</v>
      </c>
      <c r="D134" s="49" t="s">
        <v>308</v>
      </c>
      <c r="E134" s="50"/>
      <c r="F134" s="40"/>
      <c r="G134" s="40"/>
      <c r="H134" s="40"/>
      <c r="I134" s="40"/>
      <c r="J134" s="91" t="s">
        <v>312</v>
      </c>
      <c r="K134" s="68"/>
      <c r="L134" s="48" t="s">
        <v>232</v>
      </c>
      <c r="M134" s="64"/>
      <c r="N134" s="50"/>
      <c r="O134" s="50"/>
      <c r="P134" s="39"/>
      <c r="Q134" s="39"/>
      <c r="R134" s="40"/>
      <c r="S134" s="40"/>
      <c r="T134" s="40"/>
      <c r="U134" s="40"/>
      <c r="V134" s="40"/>
      <c r="W134" s="40"/>
      <c r="X134" s="40"/>
      <c r="Y134" s="40"/>
      <c r="Z134" s="40"/>
      <c r="AA134" s="40"/>
      <c r="AB134" s="40"/>
      <c r="AC134" s="40"/>
      <c r="AD134" s="40"/>
      <c r="AE134" s="40"/>
      <c r="AF134" s="40"/>
      <c r="AG134" s="40"/>
      <c r="AH134" s="40"/>
      <c r="AI134" s="56" t="s">
        <v>146</v>
      </c>
      <c r="AJ134" s="57">
        <v>2003</v>
      </c>
      <c r="AK134" s="40"/>
      <c r="AL134" s="40"/>
      <c r="AM134" s="40"/>
      <c r="AN134" s="59">
        <v>10500000</v>
      </c>
      <c r="AO134" s="53"/>
      <c r="AP134" s="53"/>
      <c r="AQ134" s="53"/>
      <c r="AR134" s="53"/>
      <c r="AS134" s="53" t="s">
        <v>365</v>
      </c>
      <c r="AT134" s="50"/>
      <c r="AU134" s="50"/>
      <c r="AV134" s="50"/>
    </row>
    <row r="135" spans="1:48" ht="26" x14ac:dyDescent="0.2">
      <c r="A135" s="37"/>
      <c r="B135" s="44"/>
      <c r="C135" s="63" t="s">
        <v>303</v>
      </c>
      <c r="D135" s="49" t="s">
        <v>307</v>
      </c>
      <c r="E135" s="50"/>
      <c r="F135" s="40"/>
      <c r="G135" s="40"/>
      <c r="H135" s="40"/>
      <c r="I135" s="40"/>
      <c r="J135" s="91" t="s">
        <v>313</v>
      </c>
      <c r="K135" s="68"/>
      <c r="L135" s="48" t="s">
        <v>224</v>
      </c>
      <c r="M135" s="64"/>
      <c r="N135" s="50"/>
      <c r="O135" s="50"/>
      <c r="P135" s="39"/>
      <c r="Q135" s="39"/>
      <c r="R135" s="40"/>
      <c r="S135" s="40"/>
      <c r="T135" s="40"/>
      <c r="U135" s="40"/>
      <c r="V135" s="40"/>
      <c r="W135" s="40"/>
      <c r="X135" s="40"/>
      <c r="Y135" s="40"/>
      <c r="Z135" s="40"/>
      <c r="AA135" s="40"/>
      <c r="AB135" s="40"/>
      <c r="AC135" s="40"/>
      <c r="AD135" s="40"/>
      <c r="AE135" s="40"/>
      <c r="AF135" s="40"/>
      <c r="AG135" s="40"/>
      <c r="AH135" s="40"/>
      <c r="AI135" s="56" t="s">
        <v>146</v>
      </c>
      <c r="AJ135" s="57">
        <v>2003</v>
      </c>
      <c r="AK135" s="40"/>
      <c r="AL135" s="40"/>
      <c r="AM135" s="40"/>
      <c r="AN135" s="59">
        <v>2800000</v>
      </c>
      <c r="AO135" s="53"/>
      <c r="AP135" s="53"/>
      <c r="AQ135" s="53"/>
      <c r="AR135" s="53"/>
      <c r="AS135" s="53" t="s">
        <v>365</v>
      </c>
      <c r="AT135" s="50"/>
      <c r="AU135" s="50"/>
      <c r="AV135" s="50"/>
    </row>
    <row r="136" spans="1:48" x14ac:dyDescent="0.2">
      <c r="A136" s="37"/>
      <c r="B136" s="44"/>
      <c r="C136" s="63" t="s">
        <v>305</v>
      </c>
      <c r="D136" s="49" t="s">
        <v>309</v>
      </c>
      <c r="E136" s="50"/>
      <c r="F136" s="40"/>
      <c r="G136" s="40"/>
      <c r="H136" s="40"/>
      <c r="I136" s="40"/>
      <c r="J136" s="91" t="s">
        <v>314</v>
      </c>
      <c r="K136" s="68"/>
      <c r="L136" s="48" t="s">
        <v>223</v>
      </c>
      <c r="M136" s="64"/>
      <c r="N136" s="50"/>
      <c r="O136" s="50"/>
      <c r="P136" s="39"/>
      <c r="Q136" s="39"/>
      <c r="R136" s="40"/>
      <c r="S136" s="40"/>
      <c r="T136" s="40"/>
      <c r="U136" s="40"/>
      <c r="V136" s="40"/>
      <c r="W136" s="40"/>
      <c r="X136" s="40"/>
      <c r="Y136" s="40"/>
      <c r="Z136" s="40"/>
      <c r="AA136" s="40"/>
      <c r="AB136" s="40"/>
      <c r="AC136" s="40"/>
      <c r="AD136" s="40"/>
      <c r="AE136" s="40"/>
      <c r="AF136" s="40"/>
      <c r="AG136" s="40"/>
      <c r="AH136" s="40"/>
      <c r="AI136" s="56" t="s">
        <v>146</v>
      </c>
      <c r="AJ136" s="57">
        <v>2004</v>
      </c>
      <c r="AK136" s="40"/>
      <c r="AL136" s="40"/>
      <c r="AM136" s="40"/>
      <c r="AN136" s="59">
        <v>210000</v>
      </c>
      <c r="AO136" s="53"/>
      <c r="AP136" s="53"/>
      <c r="AQ136" s="53"/>
      <c r="AR136" s="53"/>
      <c r="AS136" s="53" t="s">
        <v>365</v>
      </c>
      <c r="AT136" s="50"/>
      <c r="AU136" s="50"/>
      <c r="AV136" s="50"/>
    </row>
    <row r="137" spans="1:48" ht="39" x14ac:dyDescent="0.2">
      <c r="A137" s="92"/>
      <c r="B137" s="92"/>
      <c r="C137" s="63" t="s">
        <v>243</v>
      </c>
      <c r="D137" s="63" t="s">
        <v>250</v>
      </c>
      <c r="E137" s="93"/>
      <c r="F137" s="92"/>
      <c r="G137" s="92"/>
      <c r="H137" s="92"/>
      <c r="I137" s="92"/>
      <c r="J137" s="91" t="s">
        <v>202</v>
      </c>
      <c r="K137" s="91" t="s">
        <v>261</v>
      </c>
      <c r="L137" s="63" t="s">
        <v>264</v>
      </c>
      <c r="M137" s="91" t="s">
        <v>267</v>
      </c>
      <c r="N137" s="93"/>
      <c r="O137" s="93"/>
      <c r="P137" s="94"/>
      <c r="Q137" s="94"/>
      <c r="R137" s="92"/>
      <c r="S137" s="92"/>
      <c r="T137" s="92"/>
      <c r="U137" s="92"/>
      <c r="V137" s="92"/>
      <c r="W137" s="92"/>
      <c r="X137" s="92"/>
      <c r="Y137" s="92"/>
      <c r="Z137" s="92"/>
      <c r="AA137" s="92"/>
      <c r="AB137" s="92"/>
      <c r="AC137" s="92"/>
      <c r="AD137" s="92"/>
      <c r="AE137" s="92"/>
      <c r="AF137" s="92"/>
      <c r="AG137" s="92"/>
      <c r="AH137" s="92"/>
      <c r="AI137" s="95" t="s">
        <v>146</v>
      </c>
      <c r="AJ137" s="96">
        <v>2007</v>
      </c>
      <c r="AK137" s="92"/>
      <c r="AL137" s="92"/>
      <c r="AM137" s="92"/>
      <c r="AN137" s="97">
        <v>25410000</v>
      </c>
      <c r="AO137" s="53" t="s">
        <v>124</v>
      </c>
      <c r="AP137" s="98"/>
      <c r="AQ137" s="98"/>
      <c r="AR137" s="98"/>
      <c r="AS137" s="98"/>
      <c r="AT137" s="93"/>
      <c r="AU137" s="93"/>
      <c r="AV137" s="93"/>
    </row>
    <row r="138" spans="1:48" x14ac:dyDescent="0.2">
      <c r="A138" s="92"/>
      <c r="B138" s="92"/>
      <c r="C138" s="63" t="s">
        <v>246</v>
      </c>
      <c r="D138" s="63" t="s">
        <v>253</v>
      </c>
      <c r="E138" s="93"/>
      <c r="F138" s="92"/>
      <c r="G138" s="92"/>
      <c r="H138" s="92"/>
      <c r="I138" s="92"/>
      <c r="J138" s="91" t="s">
        <v>258</v>
      </c>
      <c r="K138" s="91" t="s">
        <v>263</v>
      </c>
      <c r="L138" s="63" t="s">
        <v>265</v>
      </c>
      <c r="M138" s="99"/>
      <c r="N138" s="93"/>
      <c r="O138" s="93"/>
      <c r="P138" s="94"/>
      <c r="Q138" s="94"/>
      <c r="R138" s="92"/>
      <c r="S138" s="92"/>
      <c r="T138" s="92"/>
      <c r="U138" s="92"/>
      <c r="V138" s="92"/>
      <c r="W138" s="92"/>
      <c r="X138" s="92"/>
      <c r="Y138" s="92"/>
      <c r="Z138" s="92"/>
      <c r="AA138" s="92"/>
      <c r="AB138" s="92"/>
      <c r="AC138" s="92"/>
      <c r="AD138" s="92"/>
      <c r="AE138" s="92"/>
      <c r="AF138" s="92"/>
      <c r="AG138" s="92"/>
      <c r="AH138" s="92"/>
      <c r="AI138" s="95" t="s">
        <v>146</v>
      </c>
      <c r="AJ138" s="96">
        <v>2007</v>
      </c>
      <c r="AK138" s="92"/>
      <c r="AL138" s="92"/>
      <c r="AM138" s="92"/>
      <c r="AN138" s="97">
        <v>4000000</v>
      </c>
      <c r="AO138" s="53" t="s">
        <v>124</v>
      </c>
      <c r="AP138" s="98"/>
      <c r="AQ138" s="98"/>
      <c r="AR138" s="98"/>
      <c r="AS138" s="98"/>
      <c r="AT138" s="93"/>
      <c r="AU138" s="93"/>
      <c r="AV138" s="93"/>
    </row>
    <row r="139" spans="1:48" x14ac:dyDescent="0.2">
      <c r="A139" s="92"/>
      <c r="B139" s="92"/>
      <c r="C139" s="63" t="s">
        <v>247</v>
      </c>
      <c r="D139" s="63" t="s">
        <v>254</v>
      </c>
      <c r="E139" s="93"/>
      <c r="F139" s="92"/>
      <c r="G139" s="92"/>
      <c r="H139" s="92"/>
      <c r="I139" s="92"/>
      <c r="J139" s="91" t="s">
        <v>259</v>
      </c>
      <c r="K139" s="91" t="s">
        <v>263</v>
      </c>
      <c r="L139" s="63" t="s">
        <v>265</v>
      </c>
      <c r="M139" s="99"/>
      <c r="N139" s="93"/>
      <c r="O139" s="93"/>
      <c r="P139" s="94"/>
      <c r="Q139" s="94"/>
      <c r="R139" s="92"/>
      <c r="S139" s="92"/>
      <c r="T139" s="92"/>
      <c r="U139" s="92"/>
      <c r="V139" s="92"/>
      <c r="W139" s="92"/>
      <c r="X139" s="92"/>
      <c r="Y139" s="92"/>
      <c r="Z139" s="92"/>
      <c r="AA139" s="92"/>
      <c r="AB139" s="92"/>
      <c r="AC139" s="92"/>
      <c r="AD139" s="92"/>
      <c r="AE139" s="92"/>
      <c r="AF139" s="92"/>
      <c r="AG139" s="92"/>
      <c r="AH139" s="92"/>
      <c r="AI139" s="95" t="s">
        <v>146</v>
      </c>
      <c r="AJ139" s="96">
        <v>2007</v>
      </c>
      <c r="AK139" s="92"/>
      <c r="AL139" s="92"/>
      <c r="AM139" s="92"/>
      <c r="AN139" s="97">
        <v>3000000</v>
      </c>
      <c r="AO139" s="53" t="s">
        <v>124</v>
      </c>
      <c r="AP139" s="98"/>
      <c r="AQ139" s="98"/>
      <c r="AR139" s="98"/>
      <c r="AS139" s="98"/>
      <c r="AT139" s="93"/>
      <c r="AU139" s="93"/>
      <c r="AV139" s="93"/>
    </row>
    <row r="140" spans="1:48" x14ac:dyDescent="0.2">
      <c r="A140" s="92"/>
      <c r="B140" s="92"/>
      <c r="C140" s="63" t="s">
        <v>327</v>
      </c>
      <c r="D140" s="63" t="s">
        <v>330</v>
      </c>
      <c r="E140" s="93"/>
      <c r="F140" s="92"/>
      <c r="G140" s="92"/>
      <c r="H140" s="92"/>
      <c r="I140" s="92"/>
      <c r="J140" s="91" t="s">
        <v>331</v>
      </c>
      <c r="K140" s="91" t="s">
        <v>263</v>
      </c>
      <c r="L140" s="91" t="s">
        <v>266</v>
      </c>
      <c r="M140" s="99"/>
      <c r="N140" s="93"/>
      <c r="O140" s="93"/>
      <c r="P140" s="94"/>
      <c r="Q140" s="94"/>
      <c r="R140" s="92"/>
      <c r="S140" s="92"/>
      <c r="T140" s="92"/>
      <c r="U140" s="92"/>
      <c r="V140" s="92"/>
      <c r="W140" s="92"/>
      <c r="X140" s="92"/>
      <c r="Y140" s="92"/>
      <c r="Z140" s="92"/>
      <c r="AA140" s="92"/>
      <c r="AB140" s="92"/>
      <c r="AC140" s="92"/>
      <c r="AD140" s="92"/>
      <c r="AE140" s="92"/>
      <c r="AF140" s="92"/>
      <c r="AG140" s="92"/>
      <c r="AH140" s="92"/>
      <c r="AI140" s="95" t="s">
        <v>146</v>
      </c>
      <c r="AJ140" s="96">
        <v>2008</v>
      </c>
      <c r="AK140" s="92"/>
      <c r="AL140" s="92"/>
      <c r="AM140" s="92"/>
      <c r="AN140" s="97">
        <v>7870000</v>
      </c>
      <c r="AO140" s="53" t="s">
        <v>124</v>
      </c>
      <c r="AP140" s="98"/>
      <c r="AQ140" s="98"/>
      <c r="AR140" s="98"/>
      <c r="AS140" s="98"/>
      <c r="AT140" s="93"/>
      <c r="AU140" s="93"/>
      <c r="AV140" s="93"/>
    </row>
    <row r="141" spans="1:48" x14ac:dyDescent="0.2">
      <c r="A141" s="92"/>
      <c r="B141" s="92"/>
      <c r="C141" s="63" t="s">
        <v>328</v>
      </c>
      <c r="D141" s="63" t="s">
        <v>330</v>
      </c>
      <c r="E141" s="93"/>
      <c r="F141" s="92"/>
      <c r="G141" s="92"/>
      <c r="H141" s="92"/>
      <c r="I141" s="92"/>
      <c r="J141" s="91" t="s">
        <v>332</v>
      </c>
      <c r="K141" s="91" t="s">
        <v>263</v>
      </c>
      <c r="L141" s="91" t="s">
        <v>266</v>
      </c>
      <c r="M141" s="99"/>
      <c r="N141" s="93"/>
      <c r="O141" s="93"/>
      <c r="P141" s="94"/>
      <c r="Q141" s="94"/>
      <c r="R141" s="92"/>
      <c r="S141" s="92"/>
      <c r="T141" s="92"/>
      <c r="U141" s="92"/>
      <c r="V141" s="92"/>
      <c r="W141" s="92"/>
      <c r="X141" s="92"/>
      <c r="Y141" s="92"/>
      <c r="Z141" s="92"/>
      <c r="AA141" s="92"/>
      <c r="AB141" s="92"/>
      <c r="AC141" s="92"/>
      <c r="AD141" s="92"/>
      <c r="AE141" s="92"/>
      <c r="AF141" s="92"/>
      <c r="AG141" s="92"/>
      <c r="AH141" s="92"/>
      <c r="AI141" s="95" t="s">
        <v>146</v>
      </c>
      <c r="AJ141" s="96">
        <v>2008</v>
      </c>
      <c r="AK141" s="92"/>
      <c r="AL141" s="92"/>
      <c r="AM141" s="92"/>
      <c r="AN141" s="97">
        <v>29700000</v>
      </c>
      <c r="AO141" s="53" t="s">
        <v>124</v>
      </c>
      <c r="AP141" s="98"/>
      <c r="AQ141" s="98"/>
      <c r="AR141" s="98"/>
      <c r="AS141" s="98"/>
      <c r="AT141" s="93"/>
      <c r="AU141" s="93"/>
      <c r="AV141" s="93"/>
    </row>
    <row r="142" spans="1:48" x14ac:dyDescent="0.2">
      <c r="A142" s="92"/>
      <c r="B142" s="92"/>
      <c r="C142" s="63" t="s">
        <v>329</v>
      </c>
      <c r="D142" s="100"/>
      <c r="E142" s="93"/>
      <c r="F142" s="92"/>
      <c r="G142" s="92"/>
      <c r="H142" s="92"/>
      <c r="I142" s="92"/>
      <c r="J142" s="99"/>
      <c r="K142" s="99"/>
      <c r="L142" s="99"/>
      <c r="M142" s="99"/>
      <c r="N142" s="93"/>
      <c r="O142" s="93"/>
      <c r="P142" s="94"/>
      <c r="Q142" s="94"/>
      <c r="R142" s="92"/>
      <c r="S142" s="92"/>
      <c r="T142" s="92"/>
      <c r="U142" s="92"/>
      <c r="V142" s="92"/>
      <c r="W142" s="92"/>
      <c r="X142" s="92"/>
      <c r="Y142" s="92"/>
      <c r="Z142" s="92"/>
      <c r="AA142" s="92"/>
      <c r="AB142" s="92"/>
      <c r="AC142" s="92"/>
      <c r="AD142" s="92"/>
      <c r="AE142" s="92"/>
      <c r="AF142" s="92"/>
      <c r="AG142" s="92"/>
      <c r="AH142" s="92"/>
      <c r="AI142" s="95" t="s">
        <v>146</v>
      </c>
      <c r="AJ142" s="96">
        <v>2008</v>
      </c>
      <c r="AK142" s="92"/>
      <c r="AL142" s="92"/>
      <c r="AM142" s="92"/>
      <c r="AN142" s="97">
        <v>3860000</v>
      </c>
      <c r="AO142" s="101"/>
      <c r="AP142" s="93"/>
      <c r="AQ142" s="93"/>
      <c r="AR142" s="93"/>
      <c r="AS142" s="93"/>
      <c r="AT142" s="93"/>
      <c r="AU142" s="93"/>
      <c r="AV142" s="93"/>
    </row>
    <row r="143" spans="1:48" x14ac:dyDescent="0.2">
      <c r="A143" s="37"/>
      <c r="B143" s="44"/>
      <c r="C143" s="49"/>
      <c r="D143" s="49"/>
      <c r="E143" s="39"/>
      <c r="F143" s="40"/>
      <c r="G143" s="40"/>
      <c r="H143" s="40"/>
      <c r="I143" s="40"/>
      <c r="J143" s="54"/>
      <c r="K143" s="52"/>
      <c r="L143" s="48"/>
      <c r="M143" s="39"/>
      <c r="N143" s="39"/>
      <c r="O143" s="39"/>
      <c r="P143" s="39"/>
      <c r="Q143" s="39"/>
      <c r="R143" s="40"/>
      <c r="S143" s="40"/>
      <c r="T143" s="40"/>
      <c r="U143" s="40"/>
      <c r="V143" s="40"/>
      <c r="W143" s="40"/>
      <c r="X143" s="40"/>
      <c r="Y143" s="40"/>
      <c r="Z143" s="40"/>
      <c r="AA143" s="40"/>
      <c r="AB143" s="40"/>
      <c r="AC143" s="40"/>
      <c r="AD143" s="40"/>
      <c r="AE143" s="40"/>
      <c r="AF143" s="40"/>
      <c r="AG143" s="40"/>
      <c r="AH143" s="40"/>
      <c r="AI143" s="56"/>
      <c r="AJ143" s="57"/>
      <c r="AK143" s="40"/>
      <c r="AL143" s="40"/>
      <c r="AM143" s="40"/>
      <c r="AN143" s="59"/>
      <c r="AO143" s="39"/>
      <c r="AP143" s="39"/>
      <c r="AQ143" s="39"/>
      <c r="AR143" s="39"/>
      <c r="AS143" s="39"/>
      <c r="AT143" s="39"/>
      <c r="AU143" s="39"/>
      <c r="AV143" s="39"/>
    </row>
    <row r="144" spans="1:48" x14ac:dyDescent="0.2">
      <c r="A144" s="37" t="s">
        <v>39</v>
      </c>
      <c r="B144" s="44" t="s">
        <v>40</v>
      </c>
      <c r="C144" s="39"/>
      <c r="D144" s="39"/>
      <c r="E144" s="39"/>
      <c r="F144" s="40"/>
      <c r="G144" s="40"/>
      <c r="H144" s="40"/>
      <c r="I144" s="40"/>
      <c r="J144" s="39"/>
      <c r="K144" s="39"/>
      <c r="L144" s="39"/>
      <c r="M144" s="39"/>
      <c r="N144" s="39"/>
      <c r="O144" s="39"/>
      <c r="P144" s="39"/>
      <c r="Q144" s="39"/>
      <c r="R144" s="40"/>
      <c r="S144" s="40"/>
      <c r="T144" s="40"/>
      <c r="U144" s="40"/>
      <c r="V144" s="40"/>
      <c r="W144" s="40"/>
      <c r="X144" s="40"/>
      <c r="Y144" s="40"/>
      <c r="Z144" s="40"/>
      <c r="AA144" s="40"/>
      <c r="AB144" s="40"/>
      <c r="AC144" s="40"/>
      <c r="AD144" s="40"/>
      <c r="AE144" s="40"/>
      <c r="AF144" s="40"/>
      <c r="AG144" s="40"/>
      <c r="AH144" s="40"/>
      <c r="AI144" s="42"/>
      <c r="AJ144" s="42"/>
      <c r="AK144" s="40"/>
      <c r="AL144" s="40"/>
      <c r="AM144" s="40"/>
      <c r="AN144" s="60"/>
      <c r="AO144" s="39"/>
      <c r="AP144" s="39"/>
      <c r="AQ144" s="39"/>
      <c r="AR144" s="39"/>
      <c r="AS144" s="39"/>
      <c r="AT144" s="39"/>
      <c r="AU144" s="39"/>
      <c r="AV144" s="39"/>
    </row>
    <row r="145" spans="1:48" x14ac:dyDescent="0.2">
      <c r="A145" s="37"/>
      <c r="B145" s="44" t="s">
        <v>112</v>
      </c>
      <c r="C145" s="45" t="s">
        <v>241</v>
      </c>
      <c r="D145" s="39"/>
      <c r="E145" s="39"/>
      <c r="F145" s="40"/>
      <c r="G145" s="40"/>
      <c r="H145" s="40"/>
      <c r="I145" s="40"/>
      <c r="J145" s="39"/>
      <c r="K145" s="39"/>
      <c r="L145" s="39"/>
      <c r="M145" s="39"/>
      <c r="N145" s="39"/>
      <c r="O145" s="39"/>
      <c r="P145" s="39"/>
      <c r="Q145" s="39"/>
      <c r="R145" s="40"/>
      <c r="S145" s="40"/>
      <c r="T145" s="40"/>
      <c r="U145" s="40"/>
      <c r="V145" s="40"/>
      <c r="W145" s="40"/>
      <c r="X145" s="40"/>
      <c r="Y145" s="40"/>
      <c r="Z145" s="40"/>
      <c r="AA145" s="40"/>
      <c r="AB145" s="40"/>
      <c r="AC145" s="40"/>
      <c r="AD145" s="40"/>
      <c r="AE145" s="40"/>
      <c r="AF145" s="40"/>
      <c r="AG145" s="40"/>
      <c r="AH145" s="40"/>
      <c r="AI145" s="42"/>
      <c r="AJ145" s="42"/>
      <c r="AK145" s="40"/>
      <c r="AL145" s="40"/>
      <c r="AM145" s="40"/>
      <c r="AN145" s="39"/>
      <c r="AO145" s="39"/>
      <c r="AP145" s="39"/>
      <c r="AQ145" s="39"/>
      <c r="AR145" s="39"/>
      <c r="AS145" s="39"/>
      <c r="AT145" s="39"/>
      <c r="AU145" s="39"/>
      <c r="AV145" s="39"/>
    </row>
    <row r="146" spans="1:48" x14ac:dyDescent="0.2">
      <c r="A146" s="37"/>
      <c r="B146" s="44"/>
      <c r="C146" s="39"/>
      <c r="D146" s="39"/>
      <c r="E146" s="39"/>
      <c r="F146" s="40"/>
      <c r="G146" s="40"/>
      <c r="H146" s="40"/>
      <c r="I146" s="40"/>
      <c r="J146" s="39"/>
      <c r="K146" s="39"/>
      <c r="L146" s="39"/>
      <c r="M146" s="39"/>
      <c r="N146" s="39"/>
      <c r="O146" s="39"/>
      <c r="P146" s="39"/>
      <c r="Q146" s="39"/>
      <c r="R146" s="40"/>
      <c r="S146" s="40"/>
      <c r="T146" s="40"/>
      <c r="U146" s="40"/>
      <c r="V146" s="40"/>
      <c r="W146" s="40"/>
      <c r="X146" s="40"/>
      <c r="Y146" s="40"/>
      <c r="Z146" s="40"/>
      <c r="AA146" s="40"/>
      <c r="AB146" s="40"/>
      <c r="AC146" s="40"/>
      <c r="AD146" s="40"/>
      <c r="AE146" s="40"/>
      <c r="AF146" s="40"/>
      <c r="AG146" s="40"/>
      <c r="AH146" s="40"/>
      <c r="AI146" s="42"/>
      <c r="AJ146" s="42"/>
      <c r="AK146" s="40"/>
      <c r="AL146" s="40"/>
      <c r="AM146" s="40"/>
      <c r="AN146" s="39"/>
      <c r="AO146" s="39"/>
      <c r="AP146" s="39"/>
      <c r="AQ146" s="39"/>
      <c r="AR146" s="39"/>
      <c r="AS146" s="39"/>
      <c r="AT146" s="39"/>
      <c r="AU146" s="39"/>
      <c r="AV146" s="39"/>
    </row>
    <row r="147" spans="1:48" x14ac:dyDescent="0.2">
      <c r="A147" s="37" t="s">
        <v>41</v>
      </c>
      <c r="B147" s="44" t="s">
        <v>42</v>
      </c>
      <c r="C147" s="39"/>
      <c r="D147" s="39"/>
      <c r="E147" s="39"/>
      <c r="F147" s="40"/>
      <c r="G147" s="40"/>
      <c r="H147" s="40"/>
      <c r="I147" s="40"/>
      <c r="J147" s="39"/>
      <c r="K147" s="39"/>
      <c r="L147" s="39"/>
      <c r="M147" s="39"/>
      <c r="N147" s="39"/>
      <c r="O147" s="39"/>
      <c r="P147" s="39"/>
      <c r="Q147" s="39"/>
      <c r="R147" s="40"/>
      <c r="S147" s="40"/>
      <c r="T147" s="40"/>
      <c r="U147" s="40"/>
      <c r="V147" s="40"/>
      <c r="W147" s="40"/>
      <c r="X147" s="40"/>
      <c r="Y147" s="40"/>
      <c r="Z147" s="40"/>
      <c r="AA147" s="40"/>
      <c r="AB147" s="40"/>
      <c r="AC147" s="40"/>
      <c r="AD147" s="40"/>
      <c r="AE147" s="40"/>
      <c r="AF147" s="40"/>
      <c r="AG147" s="40"/>
      <c r="AH147" s="40"/>
      <c r="AI147" s="42"/>
      <c r="AJ147" s="42"/>
      <c r="AK147" s="40"/>
      <c r="AL147" s="40"/>
      <c r="AM147" s="40"/>
      <c r="AN147" s="39"/>
      <c r="AO147" s="39"/>
      <c r="AP147" s="39"/>
      <c r="AQ147" s="39"/>
      <c r="AR147" s="39"/>
      <c r="AS147" s="39"/>
      <c r="AT147" s="39"/>
      <c r="AU147" s="39"/>
      <c r="AV147" s="39"/>
    </row>
    <row r="148" spans="1:48" x14ac:dyDescent="0.2">
      <c r="A148" s="37"/>
      <c r="B148" s="44" t="s">
        <v>112</v>
      </c>
      <c r="C148" s="45" t="s">
        <v>241</v>
      </c>
      <c r="D148" s="39"/>
      <c r="E148" s="39"/>
      <c r="F148" s="40"/>
      <c r="G148" s="40"/>
      <c r="H148" s="40"/>
      <c r="I148" s="40"/>
      <c r="J148" s="39"/>
      <c r="K148" s="39"/>
      <c r="L148" s="39"/>
      <c r="M148" s="39"/>
      <c r="N148" s="39"/>
      <c r="O148" s="39"/>
      <c r="P148" s="39"/>
      <c r="Q148" s="39"/>
      <c r="R148" s="40"/>
      <c r="S148" s="40"/>
      <c r="T148" s="40"/>
      <c r="U148" s="40"/>
      <c r="V148" s="40"/>
      <c r="W148" s="40"/>
      <c r="X148" s="40"/>
      <c r="Y148" s="40"/>
      <c r="Z148" s="40"/>
      <c r="AA148" s="40"/>
      <c r="AB148" s="40"/>
      <c r="AC148" s="40"/>
      <c r="AD148" s="40"/>
      <c r="AE148" s="40"/>
      <c r="AF148" s="40"/>
      <c r="AG148" s="40"/>
      <c r="AH148" s="40"/>
      <c r="AI148" s="42"/>
      <c r="AJ148" s="42"/>
      <c r="AK148" s="40"/>
      <c r="AL148" s="40"/>
      <c r="AM148" s="40"/>
      <c r="AN148" s="39"/>
      <c r="AO148" s="39"/>
      <c r="AP148" s="39"/>
      <c r="AQ148" s="39"/>
      <c r="AR148" s="39"/>
      <c r="AS148" s="39"/>
      <c r="AT148" s="39"/>
      <c r="AU148" s="39"/>
      <c r="AV148" s="39"/>
    </row>
    <row r="149" spans="1:48" x14ac:dyDescent="0.2">
      <c r="A149" s="37"/>
      <c r="B149" s="44"/>
      <c r="C149" s="39"/>
      <c r="D149" s="39"/>
      <c r="E149" s="39"/>
      <c r="F149" s="40"/>
      <c r="G149" s="40"/>
      <c r="H149" s="40"/>
      <c r="I149" s="40"/>
      <c r="J149" s="39"/>
      <c r="K149" s="39"/>
      <c r="L149" s="39"/>
      <c r="M149" s="39"/>
      <c r="N149" s="39"/>
      <c r="O149" s="39"/>
      <c r="P149" s="39"/>
      <c r="Q149" s="39"/>
      <c r="R149" s="40"/>
      <c r="S149" s="40"/>
      <c r="T149" s="40"/>
      <c r="U149" s="40"/>
      <c r="V149" s="40"/>
      <c r="W149" s="40"/>
      <c r="X149" s="40"/>
      <c r="Y149" s="40"/>
      <c r="Z149" s="40"/>
      <c r="AA149" s="40"/>
      <c r="AB149" s="40"/>
      <c r="AC149" s="40"/>
      <c r="AD149" s="40"/>
      <c r="AE149" s="40"/>
      <c r="AF149" s="40"/>
      <c r="AG149" s="40"/>
      <c r="AH149" s="40"/>
      <c r="AI149" s="42"/>
      <c r="AJ149" s="42"/>
      <c r="AK149" s="40"/>
      <c r="AL149" s="40"/>
      <c r="AM149" s="40"/>
      <c r="AN149" s="39"/>
      <c r="AO149" s="39"/>
      <c r="AP149" s="39"/>
      <c r="AQ149" s="39"/>
      <c r="AR149" s="39"/>
      <c r="AS149" s="39"/>
      <c r="AT149" s="39"/>
      <c r="AU149" s="39"/>
      <c r="AV149" s="39"/>
    </row>
    <row r="150" spans="1:48" x14ac:dyDescent="0.2">
      <c r="A150" s="37" t="s">
        <v>43</v>
      </c>
      <c r="B150" s="44" t="s">
        <v>44</v>
      </c>
      <c r="C150" s="39"/>
      <c r="D150" s="39"/>
      <c r="E150" s="39"/>
      <c r="F150" s="40"/>
      <c r="G150" s="40"/>
      <c r="H150" s="40"/>
      <c r="I150" s="40"/>
      <c r="J150" s="39"/>
      <c r="K150" s="39"/>
      <c r="L150" s="39"/>
      <c r="M150" s="39"/>
      <c r="N150" s="39"/>
      <c r="O150" s="39"/>
      <c r="P150" s="39"/>
      <c r="Q150" s="39"/>
      <c r="R150" s="40"/>
      <c r="S150" s="40"/>
      <c r="T150" s="40"/>
      <c r="U150" s="40"/>
      <c r="V150" s="40"/>
      <c r="W150" s="40"/>
      <c r="X150" s="40"/>
      <c r="Y150" s="40"/>
      <c r="Z150" s="40"/>
      <c r="AA150" s="40"/>
      <c r="AB150" s="40"/>
      <c r="AC150" s="40"/>
      <c r="AD150" s="40"/>
      <c r="AE150" s="40"/>
      <c r="AF150" s="40"/>
      <c r="AG150" s="40"/>
      <c r="AH150" s="40"/>
      <c r="AI150" s="42"/>
      <c r="AJ150" s="42"/>
      <c r="AK150" s="40"/>
      <c r="AL150" s="40"/>
      <c r="AM150" s="40"/>
      <c r="AN150" s="39"/>
      <c r="AO150" s="39"/>
      <c r="AP150" s="39"/>
      <c r="AQ150" s="39"/>
      <c r="AR150" s="39"/>
      <c r="AS150" s="39"/>
      <c r="AT150" s="39"/>
      <c r="AU150" s="39"/>
      <c r="AV150" s="39"/>
    </row>
    <row r="151" spans="1:48" x14ac:dyDescent="0.2">
      <c r="A151" s="37"/>
      <c r="B151" s="44" t="s">
        <v>112</v>
      </c>
      <c r="C151" s="45" t="s">
        <v>241</v>
      </c>
      <c r="D151" s="39"/>
      <c r="E151" s="39"/>
      <c r="F151" s="40"/>
      <c r="G151" s="40"/>
      <c r="H151" s="40"/>
      <c r="I151" s="40"/>
      <c r="J151" s="39"/>
      <c r="K151" s="39"/>
      <c r="L151" s="39"/>
      <c r="M151" s="39"/>
      <c r="N151" s="39"/>
      <c r="O151" s="39"/>
      <c r="P151" s="39"/>
      <c r="Q151" s="39"/>
      <c r="R151" s="40"/>
      <c r="S151" s="40"/>
      <c r="T151" s="40"/>
      <c r="U151" s="40"/>
      <c r="V151" s="40"/>
      <c r="W151" s="40"/>
      <c r="X151" s="40"/>
      <c r="Y151" s="40"/>
      <c r="Z151" s="40"/>
      <c r="AA151" s="40"/>
      <c r="AB151" s="40"/>
      <c r="AC151" s="40"/>
      <c r="AD151" s="40"/>
      <c r="AE151" s="40"/>
      <c r="AF151" s="40"/>
      <c r="AG151" s="40"/>
      <c r="AH151" s="40"/>
      <c r="AI151" s="42"/>
      <c r="AJ151" s="42"/>
      <c r="AK151" s="40"/>
      <c r="AL151" s="40"/>
      <c r="AM151" s="40"/>
      <c r="AN151" s="39"/>
      <c r="AO151" s="39"/>
      <c r="AP151" s="39"/>
      <c r="AQ151" s="39"/>
      <c r="AR151" s="39"/>
      <c r="AS151" s="39"/>
      <c r="AT151" s="39"/>
      <c r="AU151" s="39"/>
      <c r="AV151" s="39"/>
    </row>
    <row r="152" spans="1:48" x14ac:dyDescent="0.2">
      <c r="A152" s="37"/>
      <c r="B152" s="44"/>
      <c r="C152" s="39"/>
      <c r="D152" s="39"/>
      <c r="E152" s="39"/>
      <c r="F152" s="40"/>
      <c r="G152" s="40"/>
      <c r="H152" s="40"/>
      <c r="I152" s="40"/>
      <c r="J152" s="39"/>
      <c r="K152" s="39"/>
      <c r="L152" s="39"/>
      <c r="M152" s="39"/>
      <c r="N152" s="39"/>
      <c r="O152" s="39"/>
      <c r="P152" s="39"/>
      <c r="Q152" s="39"/>
      <c r="R152" s="40"/>
      <c r="S152" s="40"/>
      <c r="T152" s="40"/>
      <c r="U152" s="40"/>
      <c r="V152" s="40"/>
      <c r="W152" s="40"/>
      <c r="X152" s="40"/>
      <c r="Y152" s="40"/>
      <c r="Z152" s="40"/>
      <c r="AA152" s="40"/>
      <c r="AB152" s="40"/>
      <c r="AC152" s="40"/>
      <c r="AD152" s="40"/>
      <c r="AE152" s="40"/>
      <c r="AF152" s="40"/>
      <c r="AG152" s="40"/>
      <c r="AH152" s="40"/>
      <c r="AI152" s="42"/>
      <c r="AJ152" s="42"/>
      <c r="AK152" s="40"/>
      <c r="AL152" s="40"/>
      <c r="AM152" s="40"/>
      <c r="AN152" s="39"/>
      <c r="AO152" s="39"/>
      <c r="AP152" s="39"/>
      <c r="AQ152" s="39"/>
      <c r="AR152" s="39"/>
      <c r="AS152" s="39"/>
      <c r="AT152" s="39"/>
      <c r="AU152" s="39"/>
      <c r="AV152" s="39"/>
    </row>
    <row r="153" spans="1:48" x14ac:dyDescent="0.2">
      <c r="A153" s="37" t="s">
        <v>45</v>
      </c>
      <c r="B153" s="44" t="s">
        <v>46</v>
      </c>
      <c r="C153" s="39"/>
      <c r="D153" s="39"/>
      <c r="E153" s="39"/>
      <c r="F153" s="40"/>
      <c r="G153" s="40"/>
      <c r="H153" s="40"/>
      <c r="I153" s="40"/>
      <c r="J153" s="39"/>
      <c r="K153" s="39"/>
      <c r="L153" s="39"/>
      <c r="M153" s="39"/>
      <c r="N153" s="39"/>
      <c r="O153" s="39"/>
      <c r="P153" s="39"/>
      <c r="Q153" s="39"/>
      <c r="R153" s="40"/>
      <c r="S153" s="40"/>
      <c r="T153" s="40"/>
      <c r="U153" s="40"/>
      <c r="V153" s="40"/>
      <c r="W153" s="40"/>
      <c r="X153" s="40"/>
      <c r="Y153" s="40"/>
      <c r="Z153" s="40"/>
      <c r="AA153" s="40"/>
      <c r="AB153" s="40"/>
      <c r="AC153" s="40"/>
      <c r="AD153" s="40"/>
      <c r="AE153" s="40"/>
      <c r="AF153" s="40"/>
      <c r="AG153" s="40"/>
      <c r="AH153" s="40"/>
      <c r="AI153" s="42"/>
      <c r="AJ153" s="42"/>
      <c r="AK153" s="40"/>
      <c r="AL153" s="40"/>
      <c r="AM153" s="40"/>
      <c r="AN153" s="39"/>
      <c r="AO153" s="39"/>
      <c r="AP153" s="39"/>
      <c r="AQ153" s="39"/>
      <c r="AR153" s="39"/>
      <c r="AS153" s="39"/>
      <c r="AT153" s="39"/>
      <c r="AU153" s="39"/>
      <c r="AV153" s="39"/>
    </row>
    <row r="154" spans="1:48" x14ac:dyDescent="0.2">
      <c r="A154" s="37"/>
      <c r="B154" s="44" t="s">
        <v>112</v>
      </c>
      <c r="C154" s="45" t="s">
        <v>241</v>
      </c>
      <c r="D154" s="39"/>
      <c r="E154" s="39"/>
      <c r="F154" s="40"/>
      <c r="G154" s="40"/>
      <c r="H154" s="40"/>
      <c r="I154" s="40"/>
      <c r="J154" s="39"/>
      <c r="K154" s="39"/>
      <c r="L154" s="39"/>
      <c r="M154" s="39"/>
      <c r="N154" s="39"/>
      <c r="O154" s="39"/>
      <c r="P154" s="39"/>
      <c r="Q154" s="39"/>
      <c r="R154" s="40"/>
      <c r="S154" s="40"/>
      <c r="T154" s="40"/>
      <c r="U154" s="40"/>
      <c r="V154" s="40"/>
      <c r="W154" s="40"/>
      <c r="X154" s="40"/>
      <c r="Y154" s="40"/>
      <c r="Z154" s="40"/>
      <c r="AA154" s="40"/>
      <c r="AB154" s="40"/>
      <c r="AC154" s="40"/>
      <c r="AD154" s="40"/>
      <c r="AE154" s="40"/>
      <c r="AF154" s="40"/>
      <c r="AG154" s="40"/>
      <c r="AH154" s="40"/>
      <c r="AI154" s="42"/>
      <c r="AJ154" s="42"/>
      <c r="AK154" s="40"/>
      <c r="AL154" s="40"/>
      <c r="AM154" s="40"/>
      <c r="AN154" s="39"/>
      <c r="AO154" s="39"/>
      <c r="AP154" s="39"/>
      <c r="AQ154" s="39"/>
      <c r="AR154" s="39"/>
      <c r="AS154" s="39"/>
      <c r="AT154" s="39"/>
      <c r="AU154" s="39"/>
      <c r="AV154" s="39"/>
    </row>
    <row r="155" spans="1:48"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s="104" customFormat="1" ht="13" x14ac:dyDescent="0.15">
      <c r="A156" s="81" t="s">
        <v>47</v>
      </c>
      <c r="B156" s="102" t="s">
        <v>48</v>
      </c>
      <c r="C156" s="39"/>
      <c r="D156" s="39"/>
      <c r="E156" s="39"/>
      <c r="F156" s="39"/>
      <c r="G156" s="39"/>
      <c r="H156" s="39"/>
      <c r="I156" s="39"/>
      <c r="J156" s="84"/>
      <c r="K156" s="84"/>
      <c r="L156" s="84"/>
      <c r="M156" s="84"/>
      <c r="N156" s="84"/>
      <c r="O156" s="84"/>
      <c r="P156" s="84"/>
      <c r="Q156" s="84"/>
      <c r="R156" s="39"/>
      <c r="S156" s="39"/>
      <c r="T156" s="39"/>
      <c r="U156" s="39"/>
      <c r="V156" s="39"/>
      <c r="W156" s="39"/>
      <c r="X156" s="84"/>
      <c r="Y156" s="84"/>
      <c r="Z156" s="84"/>
      <c r="AA156" s="84"/>
      <c r="AB156" s="84"/>
      <c r="AC156" s="84"/>
      <c r="AD156" s="84"/>
      <c r="AE156" s="84"/>
      <c r="AF156" s="84"/>
      <c r="AG156" s="84"/>
      <c r="AH156" s="39"/>
      <c r="AI156" s="39"/>
      <c r="AJ156" s="84"/>
      <c r="AK156" s="84"/>
      <c r="AL156" s="84"/>
      <c r="AM156" s="84"/>
      <c r="AN156" s="103">
        <f>AN157</f>
        <v>712800000</v>
      </c>
      <c r="AO156" s="39"/>
      <c r="AP156" s="39"/>
      <c r="AQ156" s="39"/>
      <c r="AR156" s="39"/>
      <c r="AS156" s="39"/>
      <c r="AT156" s="39"/>
      <c r="AU156" s="39"/>
      <c r="AV156" s="39"/>
    </row>
    <row r="157" spans="1:48" s="104" customFormat="1" ht="13" x14ac:dyDescent="0.15">
      <c r="A157" s="81" t="s">
        <v>49</v>
      </c>
      <c r="B157" s="105" t="s">
        <v>50</v>
      </c>
      <c r="C157" s="39"/>
      <c r="D157" s="39"/>
      <c r="E157" s="39"/>
      <c r="F157" s="39"/>
      <c r="G157" s="39"/>
      <c r="H157" s="39"/>
      <c r="I157" s="39"/>
      <c r="J157" s="84"/>
      <c r="K157" s="84"/>
      <c r="L157" s="84"/>
      <c r="M157" s="84"/>
      <c r="N157" s="84"/>
      <c r="O157" s="84"/>
      <c r="P157" s="84"/>
      <c r="Q157" s="84"/>
      <c r="R157" s="39"/>
      <c r="S157" s="39"/>
      <c r="T157" s="39"/>
      <c r="U157" s="39"/>
      <c r="V157" s="39"/>
      <c r="W157" s="39"/>
      <c r="X157" s="84"/>
      <c r="Y157" s="84"/>
      <c r="Z157" s="84"/>
      <c r="AA157" s="84"/>
      <c r="AB157" s="84"/>
      <c r="AC157" s="84"/>
      <c r="AD157" s="84"/>
      <c r="AE157" s="84"/>
      <c r="AF157" s="84"/>
      <c r="AG157" s="84"/>
      <c r="AH157" s="39"/>
      <c r="AI157" s="39"/>
      <c r="AJ157" s="84"/>
      <c r="AK157" s="84"/>
      <c r="AL157" s="84"/>
      <c r="AM157" s="84"/>
      <c r="AN157" s="106">
        <v>712800000</v>
      </c>
      <c r="AO157" s="39"/>
      <c r="AP157" s="39"/>
      <c r="AQ157" s="39"/>
      <c r="AR157" s="39"/>
      <c r="AS157" s="39"/>
      <c r="AT157" s="83"/>
      <c r="AU157" s="39"/>
      <c r="AV157" s="39"/>
    </row>
    <row r="158" spans="1:48" s="112" customFormat="1" ht="13" x14ac:dyDescent="0.2">
      <c r="A158" s="107"/>
      <c r="B158" s="94" t="s">
        <v>113</v>
      </c>
      <c r="C158" s="72" t="s">
        <v>235</v>
      </c>
      <c r="D158" s="108" t="s">
        <v>236</v>
      </c>
      <c r="E158" s="109"/>
      <c r="F158" s="109"/>
      <c r="G158" s="109"/>
      <c r="H158" s="109"/>
      <c r="I158" s="109"/>
      <c r="J158" s="107"/>
      <c r="K158" s="107"/>
      <c r="L158" s="107"/>
      <c r="M158" s="107"/>
      <c r="N158" s="107"/>
      <c r="O158" s="107"/>
      <c r="P158" s="107"/>
      <c r="Q158" s="107"/>
      <c r="R158" s="110" t="s">
        <v>237</v>
      </c>
      <c r="S158" s="110" t="s">
        <v>238</v>
      </c>
      <c r="T158" s="110">
        <v>800</v>
      </c>
      <c r="U158" s="109"/>
      <c r="V158" s="109"/>
      <c r="W158" s="108" t="s">
        <v>240</v>
      </c>
      <c r="X158" s="107"/>
      <c r="Y158" s="107"/>
      <c r="Z158" s="107"/>
      <c r="AA158" s="107"/>
      <c r="AB158" s="107"/>
      <c r="AC158" s="107"/>
      <c r="AD158" s="107"/>
      <c r="AE158" s="109"/>
      <c r="AF158" s="109"/>
      <c r="AG158" s="109"/>
      <c r="AH158" s="109"/>
      <c r="AI158" s="110" t="s">
        <v>146</v>
      </c>
      <c r="AJ158" s="108">
        <v>2007</v>
      </c>
      <c r="AK158" s="107"/>
      <c r="AL158" s="107"/>
      <c r="AM158" s="107"/>
      <c r="AN158" s="111">
        <v>712800000</v>
      </c>
      <c r="AO158" s="109"/>
      <c r="AP158" s="109"/>
      <c r="AQ158" s="109"/>
      <c r="AR158" s="109"/>
      <c r="AS158" s="109"/>
      <c r="AT158" s="108" t="s">
        <v>239</v>
      </c>
      <c r="AU158" s="109"/>
      <c r="AV158" s="109"/>
    </row>
    <row r="159" spans="1:48" s="104" customFormat="1" ht="12" x14ac:dyDescent="0.15">
      <c r="A159" s="81"/>
      <c r="B159" s="105"/>
      <c r="C159" s="39"/>
      <c r="D159" s="39"/>
      <c r="E159" s="39"/>
      <c r="F159" s="39"/>
      <c r="G159" s="39"/>
      <c r="H159" s="39"/>
      <c r="I159" s="39"/>
      <c r="J159" s="84"/>
      <c r="K159" s="84"/>
      <c r="L159" s="84"/>
      <c r="M159" s="84"/>
      <c r="N159" s="84"/>
      <c r="O159" s="84"/>
      <c r="P159" s="84"/>
      <c r="Q159" s="84"/>
      <c r="R159" s="39"/>
      <c r="S159" s="39"/>
      <c r="T159" s="39"/>
      <c r="U159" s="39"/>
      <c r="V159" s="39"/>
      <c r="W159" s="39"/>
      <c r="X159" s="84"/>
      <c r="Y159" s="84"/>
      <c r="Z159" s="84"/>
      <c r="AA159" s="84"/>
      <c r="AB159" s="84"/>
      <c r="AC159" s="84"/>
      <c r="AD159" s="84"/>
      <c r="AE159" s="84"/>
      <c r="AF159" s="84"/>
      <c r="AG159" s="84"/>
      <c r="AH159" s="39"/>
      <c r="AI159" s="39"/>
      <c r="AJ159" s="84"/>
      <c r="AK159" s="84"/>
      <c r="AL159" s="84"/>
      <c r="AM159" s="84"/>
      <c r="AN159" s="89"/>
      <c r="AO159" s="39"/>
      <c r="AP159" s="39"/>
      <c r="AQ159" s="39"/>
      <c r="AR159" s="39"/>
      <c r="AS159" s="39"/>
      <c r="AT159" s="39"/>
      <c r="AU159" s="39"/>
      <c r="AV159" s="39"/>
    </row>
    <row r="160" spans="1:48" s="104" customFormat="1" ht="13" x14ac:dyDescent="0.15">
      <c r="A160" s="81" t="s">
        <v>51</v>
      </c>
      <c r="B160" s="105" t="s">
        <v>52</v>
      </c>
      <c r="C160" s="39"/>
      <c r="D160" s="39"/>
      <c r="E160" s="39"/>
      <c r="F160" s="39"/>
      <c r="G160" s="39"/>
      <c r="H160" s="39"/>
      <c r="I160" s="39"/>
      <c r="J160" s="84"/>
      <c r="K160" s="84"/>
      <c r="L160" s="84"/>
      <c r="M160" s="84"/>
      <c r="N160" s="84"/>
      <c r="O160" s="84"/>
      <c r="P160" s="84"/>
      <c r="Q160" s="84"/>
      <c r="R160" s="39"/>
      <c r="S160" s="39"/>
      <c r="T160" s="39"/>
      <c r="U160" s="39"/>
      <c r="V160" s="39"/>
      <c r="W160" s="39"/>
      <c r="X160" s="84"/>
      <c r="Y160" s="84"/>
      <c r="Z160" s="84"/>
      <c r="AA160" s="84"/>
      <c r="AB160" s="84"/>
      <c r="AC160" s="84"/>
      <c r="AD160" s="84"/>
      <c r="AE160" s="84"/>
      <c r="AF160" s="84"/>
      <c r="AG160" s="84"/>
      <c r="AH160" s="39"/>
      <c r="AI160" s="39"/>
      <c r="AJ160" s="84"/>
      <c r="AK160" s="84"/>
      <c r="AL160" s="84"/>
      <c r="AM160" s="84"/>
      <c r="AN160" s="89"/>
      <c r="AO160" s="39"/>
      <c r="AP160" s="39"/>
      <c r="AQ160" s="39"/>
      <c r="AR160" s="39"/>
      <c r="AS160" s="39"/>
      <c r="AT160" s="39"/>
      <c r="AU160" s="39"/>
      <c r="AV160" s="39"/>
    </row>
    <row r="161" spans="1:48" s="104" customFormat="1" ht="13" x14ac:dyDescent="0.15">
      <c r="A161" s="81"/>
      <c r="B161" s="82" t="s">
        <v>113</v>
      </c>
      <c r="C161" s="61" t="s">
        <v>241</v>
      </c>
      <c r="D161" s="39"/>
      <c r="E161" s="39"/>
      <c r="F161" s="39"/>
      <c r="G161" s="39"/>
      <c r="H161" s="39"/>
      <c r="I161" s="39"/>
      <c r="J161" s="84"/>
      <c r="K161" s="84"/>
      <c r="L161" s="84"/>
      <c r="M161" s="84"/>
      <c r="N161" s="84"/>
      <c r="O161" s="84"/>
      <c r="P161" s="84"/>
      <c r="Q161" s="84"/>
      <c r="R161" s="39"/>
      <c r="S161" s="39"/>
      <c r="T161" s="39"/>
      <c r="U161" s="39"/>
      <c r="V161" s="39"/>
      <c r="W161" s="39"/>
      <c r="X161" s="84"/>
      <c r="Y161" s="84"/>
      <c r="Z161" s="84"/>
      <c r="AA161" s="84"/>
      <c r="AB161" s="84"/>
      <c r="AC161" s="84"/>
      <c r="AD161" s="84"/>
      <c r="AE161" s="84"/>
      <c r="AF161" s="84"/>
      <c r="AG161" s="84"/>
      <c r="AH161" s="39"/>
      <c r="AI161" s="39"/>
      <c r="AJ161" s="84"/>
      <c r="AK161" s="84"/>
      <c r="AL161" s="84"/>
      <c r="AM161" s="84"/>
      <c r="AN161" s="89"/>
      <c r="AO161" s="39"/>
      <c r="AP161" s="39"/>
      <c r="AQ161" s="39"/>
      <c r="AR161" s="39"/>
      <c r="AS161" s="39"/>
      <c r="AT161" s="39"/>
      <c r="AU161" s="39"/>
      <c r="AV161" s="39"/>
    </row>
    <row r="162" spans="1:48" s="104" customFormat="1" ht="12" x14ac:dyDescent="0.15">
      <c r="A162" s="81"/>
      <c r="B162" s="105"/>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row>
    <row r="163" spans="1:48"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6" x14ac:dyDescent="0.2">
      <c r="A164" s="113" t="s">
        <v>53</v>
      </c>
      <c r="B164" s="6" t="s">
        <v>54</v>
      </c>
      <c r="C164" s="28"/>
      <c r="D164" s="28"/>
      <c r="E164" s="28"/>
      <c r="F164" s="28"/>
      <c r="G164" s="28"/>
      <c r="H164" s="28"/>
      <c r="I164" s="28"/>
      <c r="J164" s="2"/>
      <c r="K164" s="2"/>
      <c r="L164" s="2"/>
      <c r="M164" s="2"/>
      <c r="N164" s="2"/>
      <c r="O164" s="2"/>
      <c r="P164" s="2"/>
      <c r="Q164" s="2"/>
      <c r="R164" s="28"/>
      <c r="S164" s="28"/>
      <c r="T164" s="2"/>
      <c r="U164" s="28"/>
      <c r="V164" s="28"/>
      <c r="W164" s="28"/>
      <c r="X164" s="2"/>
      <c r="Y164" s="2"/>
      <c r="Z164" s="2"/>
      <c r="AA164" s="2"/>
      <c r="AB164" s="2"/>
      <c r="AC164" s="2"/>
      <c r="AD164" s="2"/>
      <c r="AE164" s="2"/>
      <c r="AF164" s="28"/>
      <c r="AG164" s="28"/>
      <c r="AH164" s="28"/>
      <c r="AI164" s="28"/>
      <c r="AJ164" s="2"/>
      <c r="AK164" s="2"/>
      <c r="AL164" s="2"/>
      <c r="AM164" s="2"/>
      <c r="AN164" s="28"/>
      <c r="AO164" s="28"/>
      <c r="AP164" s="28"/>
      <c r="AQ164" s="28"/>
      <c r="AR164" s="28"/>
      <c r="AS164" s="28"/>
      <c r="AT164" s="28"/>
      <c r="AU164" s="28"/>
      <c r="AV164" s="28"/>
    </row>
    <row r="165" spans="1:48" ht="16" x14ac:dyDescent="0.2">
      <c r="A165" s="113" t="s">
        <v>55</v>
      </c>
      <c r="B165" s="114" t="s">
        <v>56</v>
      </c>
      <c r="C165" s="28"/>
      <c r="D165" s="28"/>
      <c r="E165" s="28"/>
      <c r="F165" s="28"/>
      <c r="G165" s="28"/>
      <c r="H165" s="28"/>
      <c r="I165" s="28"/>
      <c r="J165" s="2"/>
      <c r="K165" s="2"/>
      <c r="L165" s="2"/>
      <c r="M165" s="2"/>
      <c r="N165" s="2"/>
      <c r="O165" s="2"/>
      <c r="P165" s="2"/>
      <c r="Q165" s="2"/>
      <c r="R165" s="28"/>
      <c r="S165" s="28"/>
      <c r="T165" s="2"/>
      <c r="U165" s="28"/>
      <c r="V165" s="28"/>
      <c r="W165" s="28"/>
      <c r="X165" s="2"/>
      <c r="Y165" s="2"/>
      <c r="Z165" s="2"/>
      <c r="AA165" s="2"/>
      <c r="AB165" s="2"/>
      <c r="AC165" s="2"/>
      <c r="AD165" s="2"/>
      <c r="AE165" s="2"/>
      <c r="AF165" s="28"/>
      <c r="AG165" s="28"/>
      <c r="AH165" s="28"/>
      <c r="AI165" s="28"/>
      <c r="AJ165" s="2"/>
      <c r="AK165" s="2"/>
      <c r="AL165" s="2"/>
      <c r="AM165" s="2"/>
      <c r="AN165" s="28"/>
      <c r="AO165" s="28"/>
      <c r="AP165" s="28"/>
      <c r="AQ165" s="28"/>
      <c r="AR165" s="28"/>
      <c r="AS165" s="28"/>
      <c r="AT165" s="28"/>
      <c r="AU165" s="28"/>
      <c r="AV165" s="28"/>
    </row>
    <row r="166" spans="1:48" ht="16" x14ac:dyDescent="0.2">
      <c r="A166" s="113"/>
      <c r="B166" s="115" t="s">
        <v>114</v>
      </c>
      <c r="C166" s="116" t="s">
        <v>241</v>
      </c>
      <c r="D166" s="28"/>
      <c r="E166" s="28"/>
      <c r="F166" s="28"/>
      <c r="G166" s="28"/>
      <c r="H166" s="28"/>
      <c r="I166" s="28"/>
      <c r="J166" s="2"/>
      <c r="K166" s="2"/>
      <c r="L166" s="2"/>
      <c r="M166" s="2"/>
      <c r="N166" s="2"/>
      <c r="O166" s="2"/>
      <c r="P166" s="2"/>
      <c r="Q166" s="2"/>
      <c r="R166" s="28"/>
      <c r="S166" s="28"/>
      <c r="T166" s="2"/>
      <c r="U166" s="28"/>
      <c r="V166" s="28"/>
      <c r="W166" s="28"/>
      <c r="X166" s="2"/>
      <c r="Y166" s="2"/>
      <c r="Z166" s="2"/>
      <c r="AA166" s="2"/>
      <c r="AB166" s="2"/>
      <c r="AC166" s="2"/>
      <c r="AD166" s="2"/>
      <c r="AE166" s="2"/>
      <c r="AF166" s="28"/>
      <c r="AG166" s="28"/>
      <c r="AH166" s="28"/>
      <c r="AI166" s="28"/>
      <c r="AJ166" s="2"/>
      <c r="AK166" s="2"/>
      <c r="AL166" s="2"/>
      <c r="AM166" s="2"/>
      <c r="AN166" s="28"/>
      <c r="AO166" s="28"/>
      <c r="AP166" s="28"/>
      <c r="AQ166" s="28"/>
      <c r="AR166" s="28"/>
      <c r="AS166" s="28"/>
      <c r="AT166" s="28"/>
      <c r="AU166" s="28"/>
      <c r="AV166" s="28"/>
    </row>
    <row r="167" spans="1:48" x14ac:dyDescent="0.2">
      <c r="A167" s="113"/>
      <c r="B167" s="114"/>
      <c r="C167" s="28"/>
      <c r="D167" s="28"/>
      <c r="E167" s="28"/>
      <c r="F167" s="28"/>
      <c r="G167" s="28"/>
      <c r="H167" s="28"/>
      <c r="I167" s="28"/>
      <c r="J167" s="2"/>
      <c r="K167" s="2"/>
      <c r="L167" s="2"/>
      <c r="M167" s="2"/>
      <c r="N167" s="2"/>
      <c r="O167" s="2"/>
      <c r="P167" s="2"/>
      <c r="Q167" s="2"/>
      <c r="R167" s="28"/>
      <c r="S167" s="28"/>
      <c r="T167" s="2"/>
      <c r="U167" s="28"/>
      <c r="V167" s="28"/>
      <c r="W167" s="28"/>
      <c r="X167" s="2"/>
      <c r="Y167" s="2"/>
      <c r="Z167" s="2"/>
      <c r="AA167" s="2"/>
      <c r="AB167" s="2"/>
      <c r="AC167" s="2"/>
      <c r="AD167" s="2"/>
      <c r="AE167" s="2"/>
      <c r="AF167" s="28"/>
      <c r="AG167" s="28"/>
      <c r="AH167" s="28"/>
      <c r="AI167" s="28"/>
      <c r="AJ167" s="2"/>
      <c r="AK167" s="2"/>
      <c r="AL167" s="2"/>
      <c r="AM167" s="2"/>
      <c r="AN167" s="28"/>
      <c r="AO167" s="28"/>
      <c r="AP167" s="28"/>
      <c r="AQ167" s="28"/>
      <c r="AR167" s="28"/>
      <c r="AS167" s="28"/>
      <c r="AT167" s="28"/>
      <c r="AU167" s="28"/>
      <c r="AV167" s="28"/>
    </row>
    <row r="168" spans="1:48" ht="16" x14ac:dyDescent="0.2">
      <c r="A168" s="113" t="s">
        <v>57</v>
      </c>
      <c r="B168" s="114" t="s">
        <v>58</v>
      </c>
      <c r="C168" s="28"/>
      <c r="D168" s="28"/>
      <c r="E168" s="28"/>
      <c r="F168" s="28"/>
      <c r="G168" s="28"/>
      <c r="H168" s="28"/>
      <c r="I168" s="28"/>
      <c r="J168" s="2"/>
      <c r="K168" s="2"/>
      <c r="L168" s="2"/>
      <c r="M168" s="2"/>
      <c r="N168" s="2"/>
      <c r="O168" s="2"/>
      <c r="P168" s="2"/>
      <c r="Q168" s="2"/>
      <c r="R168" s="28"/>
      <c r="S168" s="28"/>
      <c r="T168" s="2"/>
      <c r="U168" s="28"/>
      <c r="V168" s="28"/>
      <c r="W168" s="28"/>
      <c r="X168" s="2"/>
      <c r="Y168" s="2"/>
      <c r="Z168" s="2"/>
      <c r="AA168" s="2"/>
      <c r="AB168" s="2"/>
      <c r="AC168" s="2"/>
      <c r="AD168" s="2"/>
      <c r="AE168" s="2"/>
      <c r="AF168" s="28"/>
      <c r="AG168" s="28"/>
      <c r="AH168" s="28"/>
      <c r="AI168" s="28"/>
      <c r="AJ168" s="2"/>
      <c r="AK168" s="2"/>
      <c r="AL168" s="2"/>
      <c r="AM168" s="2"/>
      <c r="AN168" s="28"/>
      <c r="AO168" s="28"/>
      <c r="AP168" s="28"/>
      <c r="AQ168" s="28"/>
      <c r="AR168" s="28"/>
      <c r="AS168" s="28"/>
      <c r="AT168" s="28"/>
      <c r="AU168" s="28"/>
      <c r="AV168" s="28"/>
    </row>
    <row r="169" spans="1:48" ht="16" x14ac:dyDescent="0.2">
      <c r="A169" s="113"/>
      <c r="B169" s="115" t="s">
        <v>114</v>
      </c>
      <c r="C169" s="116" t="s">
        <v>241</v>
      </c>
      <c r="D169" s="28"/>
      <c r="E169" s="28"/>
      <c r="F169" s="28"/>
      <c r="G169" s="28"/>
      <c r="H169" s="28"/>
      <c r="I169" s="28"/>
      <c r="J169" s="2"/>
      <c r="K169" s="2"/>
      <c r="L169" s="2"/>
      <c r="M169" s="2"/>
      <c r="N169" s="2"/>
      <c r="O169" s="2"/>
      <c r="P169" s="2"/>
      <c r="Q169" s="2"/>
      <c r="R169" s="28"/>
      <c r="S169" s="28"/>
      <c r="T169" s="2"/>
      <c r="U169" s="28"/>
      <c r="V169" s="28"/>
      <c r="W169" s="28"/>
      <c r="X169" s="2"/>
      <c r="Y169" s="2"/>
      <c r="Z169" s="2"/>
      <c r="AA169" s="2"/>
      <c r="AB169" s="2"/>
      <c r="AC169" s="2"/>
      <c r="AD169" s="2"/>
      <c r="AE169" s="2"/>
      <c r="AF169" s="28"/>
      <c r="AG169" s="28"/>
      <c r="AH169" s="28"/>
      <c r="AI169" s="28"/>
      <c r="AJ169" s="2"/>
      <c r="AK169" s="2"/>
      <c r="AL169" s="2"/>
      <c r="AM169" s="2"/>
      <c r="AN169" s="28"/>
      <c r="AO169" s="28"/>
      <c r="AP169" s="28"/>
      <c r="AQ169" s="28"/>
      <c r="AR169" s="28"/>
      <c r="AS169" s="28"/>
      <c r="AT169" s="28"/>
      <c r="AU169" s="28"/>
      <c r="AV169" s="28"/>
    </row>
    <row r="170" spans="1:48" x14ac:dyDescent="0.2">
      <c r="A170" s="113"/>
      <c r="B170" s="114"/>
      <c r="C170" s="28"/>
      <c r="D170" s="28"/>
      <c r="E170" s="28"/>
      <c r="F170" s="28"/>
      <c r="G170" s="28"/>
      <c r="H170" s="28"/>
      <c r="I170" s="28"/>
      <c r="J170" s="2"/>
      <c r="K170" s="2"/>
      <c r="L170" s="2"/>
      <c r="M170" s="2"/>
      <c r="N170" s="2"/>
      <c r="O170" s="2"/>
      <c r="P170" s="2"/>
      <c r="Q170" s="2"/>
      <c r="R170" s="28"/>
      <c r="S170" s="28"/>
      <c r="T170" s="2"/>
      <c r="U170" s="28"/>
      <c r="V170" s="28"/>
      <c r="W170" s="28"/>
      <c r="X170" s="2"/>
      <c r="Y170" s="2"/>
      <c r="Z170" s="2"/>
      <c r="AA170" s="2"/>
      <c r="AB170" s="2"/>
      <c r="AC170" s="2"/>
      <c r="AD170" s="2"/>
      <c r="AE170" s="2"/>
      <c r="AF170" s="28"/>
      <c r="AG170" s="28"/>
      <c r="AH170" s="28"/>
      <c r="AI170" s="28"/>
      <c r="AJ170" s="2"/>
      <c r="AK170" s="2"/>
      <c r="AL170" s="2"/>
      <c r="AM170" s="2"/>
      <c r="AN170" s="28"/>
      <c r="AO170" s="28"/>
      <c r="AP170" s="28"/>
      <c r="AQ170" s="28"/>
      <c r="AR170" s="28"/>
      <c r="AS170" s="28"/>
      <c r="AT170" s="28"/>
      <c r="AU170" s="28"/>
      <c r="AV170" s="28"/>
    </row>
    <row r="171" spans="1:48" ht="16" x14ac:dyDescent="0.2">
      <c r="A171" s="113" t="s">
        <v>59</v>
      </c>
      <c r="B171" s="114" t="s">
        <v>60</v>
      </c>
      <c r="C171" s="28"/>
      <c r="D171" s="28"/>
      <c r="E171" s="28"/>
      <c r="F171" s="28"/>
      <c r="G171" s="28"/>
      <c r="H171" s="28"/>
      <c r="I171" s="28"/>
      <c r="J171" s="2"/>
      <c r="K171" s="2"/>
      <c r="L171" s="2"/>
      <c r="M171" s="2"/>
      <c r="N171" s="2"/>
      <c r="O171" s="2"/>
      <c r="P171" s="2"/>
      <c r="Q171" s="2"/>
      <c r="R171" s="28"/>
      <c r="S171" s="28"/>
      <c r="T171" s="2"/>
      <c r="U171" s="28"/>
      <c r="V171" s="28"/>
      <c r="W171" s="28"/>
      <c r="X171" s="2"/>
      <c r="Y171" s="2"/>
      <c r="Z171" s="2"/>
      <c r="AA171" s="2"/>
      <c r="AB171" s="2"/>
      <c r="AC171" s="2"/>
      <c r="AD171" s="2"/>
      <c r="AE171" s="2"/>
      <c r="AF171" s="28"/>
      <c r="AG171" s="28"/>
      <c r="AH171" s="28"/>
      <c r="AI171" s="28"/>
      <c r="AJ171" s="2"/>
      <c r="AK171" s="2"/>
      <c r="AL171" s="2"/>
      <c r="AM171" s="2"/>
      <c r="AN171" s="28"/>
      <c r="AO171" s="28"/>
      <c r="AP171" s="28"/>
      <c r="AQ171" s="28"/>
      <c r="AR171" s="28"/>
      <c r="AS171" s="28"/>
      <c r="AT171" s="28"/>
      <c r="AU171" s="28"/>
      <c r="AV171" s="28"/>
    </row>
    <row r="172" spans="1:48" ht="16" x14ac:dyDescent="0.2">
      <c r="A172" s="113"/>
      <c r="B172" s="115" t="s">
        <v>114</v>
      </c>
      <c r="C172" s="116" t="s">
        <v>241</v>
      </c>
      <c r="D172" s="28"/>
      <c r="E172" s="28"/>
      <c r="F172" s="28"/>
      <c r="G172" s="28"/>
      <c r="H172" s="28"/>
      <c r="I172" s="28"/>
      <c r="J172" s="2"/>
      <c r="K172" s="2"/>
      <c r="L172" s="2"/>
      <c r="M172" s="2"/>
      <c r="N172" s="2"/>
      <c r="O172" s="2"/>
      <c r="P172" s="2"/>
      <c r="Q172" s="2"/>
      <c r="R172" s="28"/>
      <c r="S172" s="28"/>
      <c r="T172" s="2"/>
      <c r="U172" s="28"/>
      <c r="V172" s="28"/>
      <c r="W172" s="28"/>
      <c r="X172" s="2"/>
      <c r="Y172" s="2"/>
      <c r="Z172" s="2"/>
      <c r="AA172" s="2"/>
      <c r="AB172" s="2"/>
      <c r="AC172" s="2"/>
      <c r="AD172" s="2"/>
      <c r="AE172" s="2"/>
      <c r="AF172" s="28"/>
      <c r="AG172" s="28"/>
      <c r="AH172" s="28"/>
      <c r="AI172" s="28"/>
      <c r="AJ172" s="2"/>
      <c r="AK172" s="2"/>
      <c r="AL172" s="2"/>
      <c r="AM172" s="2"/>
      <c r="AN172" s="28"/>
      <c r="AO172" s="28"/>
      <c r="AP172" s="36"/>
      <c r="AQ172" s="28"/>
      <c r="AR172" s="28"/>
      <c r="AS172" s="28"/>
      <c r="AT172" s="28"/>
      <c r="AU172" s="28"/>
      <c r="AV172" s="28"/>
    </row>
    <row r="173" spans="1:48" x14ac:dyDescent="0.2">
      <c r="A173" s="113"/>
      <c r="B173" s="114"/>
      <c r="C173" s="28"/>
      <c r="D173" s="28"/>
      <c r="E173" s="28"/>
      <c r="F173" s="28"/>
      <c r="G173" s="28"/>
      <c r="H173" s="28"/>
      <c r="I173" s="28"/>
      <c r="J173" s="2"/>
      <c r="K173" s="2"/>
      <c r="L173" s="2"/>
      <c r="M173" s="2"/>
      <c r="N173" s="2"/>
      <c r="O173" s="2"/>
      <c r="P173" s="2"/>
      <c r="Q173" s="2"/>
      <c r="R173" s="28"/>
      <c r="S173" s="28"/>
      <c r="T173" s="2"/>
      <c r="U173" s="28"/>
      <c r="V173" s="28"/>
      <c r="W173" s="28"/>
      <c r="X173" s="2"/>
      <c r="Y173" s="2"/>
      <c r="Z173" s="2"/>
      <c r="AA173" s="2"/>
      <c r="AB173" s="2"/>
      <c r="AC173" s="2"/>
      <c r="AD173" s="2"/>
      <c r="AE173" s="2"/>
      <c r="AF173" s="28"/>
      <c r="AG173" s="28"/>
      <c r="AH173" s="28"/>
      <c r="AI173" s="28"/>
      <c r="AJ173" s="2"/>
      <c r="AK173" s="2"/>
      <c r="AL173" s="2"/>
      <c r="AM173" s="2"/>
      <c r="AN173" s="28"/>
      <c r="AO173" s="28"/>
      <c r="AP173" s="28"/>
      <c r="AQ173" s="28"/>
      <c r="AR173" s="28"/>
      <c r="AS173" s="28"/>
      <c r="AT173" s="28"/>
      <c r="AU173" s="28"/>
      <c r="AV173" s="28"/>
    </row>
    <row r="174" spans="1:48" ht="16" x14ac:dyDescent="0.2">
      <c r="A174" s="113" t="s">
        <v>61</v>
      </c>
      <c r="B174" s="114" t="s">
        <v>62</v>
      </c>
      <c r="C174" s="28"/>
      <c r="D174" s="28"/>
      <c r="E174" s="28"/>
      <c r="F174" s="28"/>
      <c r="G174" s="28"/>
      <c r="H174" s="28"/>
      <c r="I174" s="28"/>
      <c r="J174" s="2"/>
      <c r="K174" s="2"/>
      <c r="L174" s="2"/>
      <c r="M174" s="2"/>
      <c r="N174" s="2"/>
      <c r="O174" s="2"/>
      <c r="P174" s="2"/>
      <c r="Q174" s="2"/>
      <c r="R174" s="28"/>
      <c r="S174" s="28"/>
      <c r="T174" s="2"/>
      <c r="U174" s="28"/>
      <c r="V174" s="28"/>
      <c r="W174" s="28"/>
      <c r="X174" s="2"/>
      <c r="Y174" s="2"/>
      <c r="Z174" s="2"/>
      <c r="AA174" s="2"/>
      <c r="AB174" s="2"/>
      <c r="AC174" s="2"/>
      <c r="AD174" s="2"/>
      <c r="AE174" s="2"/>
      <c r="AF174" s="28"/>
      <c r="AG174" s="28"/>
      <c r="AH174" s="28"/>
      <c r="AI174" s="28"/>
      <c r="AJ174" s="2"/>
      <c r="AK174" s="2"/>
      <c r="AL174" s="2"/>
      <c r="AM174" s="2"/>
      <c r="AN174" s="28"/>
      <c r="AO174" s="28"/>
      <c r="AP174" s="28"/>
      <c r="AQ174" s="28"/>
      <c r="AR174" s="28"/>
      <c r="AS174" s="28"/>
      <c r="AT174" s="28"/>
      <c r="AU174" s="28"/>
      <c r="AV174" s="28"/>
    </row>
    <row r="175" spans="1:48" ht="16" x14ac:dyDescent="0.2">
      <c r="A175" s="113"/>
      <c r="B175" s="115" t="s">
        <v>114</v>
      </c>
      <c r="C175" s="116" t="s">
        <v>241</v>
      </c>
      <c r="D175" s="28"/>
      <c r="E175" s="28"/>
      <c r="F175" s="28"/>
      <c r="G175" s="28"/>
      <c r="H175" s="28"/>
      <c r="I175" s="28"/>
      <c r="J175" s="2"/>
      <c r="K175" s="2"/>
      <c r="L175" s="2"/>
      <c r="M175" s="2"/>
      <c r="N175" s="2"/>
      <c r="O175" s="2"/>
      <c r="P175" s="2"/>
      <c r="Q175" s="2"/>
      <c r="R175" s="28"/>
      <c r="S175" s="28"/>
      <c r="T175" s="2"/>
      <c r="U175" s="28"/>
      <c r="V175" s="28"/>
      <c r="W175" s="28"/>
      <c r="X175" s="2"/>
      <c r="Y175" s="2"/>
      <c r="Z175" s="2"/>
      <c r="AA175" s="2"/>
      <c r="AB175" s="2"/>
      <c r="AC175" s="2"/>
      <c r="AD175" s="2"/>
      <c r="AE175" s="2"/>
      <c r="AF175" s="28"/>
      <c r="AG175" s="28"/>
      <c r="AH175" s="28"/>
      <c r="AI175" s="28"/>
      <c r="AJ175" s="2"/>
      <c r="AK175" s="2"/>
      <c r="AL175" s="2"/>
      <c r="AM175" s="2"/>
      <c r="AN175" s="28"/>
      <c r="AO175" s="28"/>
      <c r="AP175" s="28"/>
      <c r="AQ175" s="28"/>
      <c r="AR175" s="28"/>
      <c r="AS175" s="28"/>
      <c r="AT175" s="28"/>
      <c r="AU175" s="28"/>
      <c r="AV175" s="28"/>
    </row>
    <row r="176" spans="1:48" x14ac:dyDescent="0.2">
      <c r="A176" s="113"/>
      <c r="B176" s="114"/>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3"/>
      <c r="AP176" s="23"/>
      <c r="AQ176" s="23"/>
      <c r="AR176" s="23"/>
      <c r="AS176" s="23"/>
      <c r="AT176" s="23"/>
      <c r="AU176" s="23"/>
      <c r="AV176" s="23"/>
    </row>
    <row r="177" spans="1:48" ht="16" x14ac:dyDescent="0.2">
      <c r="A177" s="113" t="s">
        <v>63</v>
      </c>
      <c r="B177" s="6" t="s">
        <v>64</v>
      </c>
      <c r="C177" s="28"/>
      <c r="D177" s="28"/>
      <c r="E177" s="28"/>
      <c r="F177" s="2"/>
      <c r="G177" s="2"/>
      <c r="H177" s="2"/>
      <c r="I177" s="2"/>
      <c r="J177" s="2"/>
      <c r="K177" s="2"/>
      <c r="L177" s="2"/>
      <c r="M177" s="2"/>
      <c r="N177" s="2"/>
      <c r="O177" s="2"/>
      <c r="P177" s="2"/>
      <c r="Q177" s="2"/>
      <c r="R177" s="2"/>
      <c r="S177" s="2"/>
      <c r="T177" s="2"/>
      <c r="U177" s="2"/>
      <c r="V177" s="2"/>
      <c r="W177" s="2"/>
      <c r="X177" s="28"/>
      <c r="Y177" s="28"/>
      <c r="Z177" s="28"/>
      <c r="AA177" s="28"/>
      <c r="AB177" s="28"/>
      <c r="AC177" s="28"/>
      <c r="AD177" s="28"/>
      <c r="AE177" s="2"/>
      <c r="AF177" s="2"/>
      <c r="AG177" s="2"/>
      <c r="AH177" s="2"/>
      <c r="AI177" s="28"/>
      <c r="AJ177" s="28"/>
      <c r="AK177" s="28"/>
      <c r="AL177" s="28"/>
      <c r="AM177" s="28"/>
      <c r="AN177" s="28"/>
      <c r="AO177" s="28"/>
      <c r="AP177" s="28"/>
      <c r="AQ177" s="28"/>
      <c r="AR177" s="28"/>
      <c r="AS177" s="28"/>
      <c r="AT177" s="28"/>
      <c r="AU177" s="28"/>
      <c r="AV177" s="28"/>
    </row>
    <row r="178" spans="1:48" ht="16" x14ac:dyDescent="0.2">
      <c r="A178" s="113" t="s">
        <v>65</v>
      </c>
      <c r="B178" s="114" t="s">
        <v>66</v>
      </c>
      <c r="C178" s="28"/>
      <c r="D178" s="28"/>
      <c r="E178" s="28"/>
      <c r="F178" s="2"/>
      <c r="G178" s="2"/>
      <c r="H178" s="2"/>
      <c r="I178" s="2"/>
      <c r="J178" s="2"/>
      <c r="K178" s="2"/>
      <c r="L178" s="2"/>
      <c r="M178" s="2"/>
      <c r="N178" s="2"/>
      <c r="O178" s="2"/>
      <c r="P178" s="2"/>
      <c r="Q178" s="2"/>
      <c r="R178" s="2"/>
      <c r="S178" s="2"/>
      <c r="T178" s="2"/>
      <c r="U178" s="2"/>
      <c r="V178" s="2"/>
      <c r="W178" s="2"/>
      <c r="X178" s="28"/>
      <c r="Y178" s="28"/>
      <c r="Z178" s="28"/>
      <c r="AA178" s="28"/>
      <c r="AB178" s="28"/>
      <c r="AC178" s="28"/>
      <c r="AD178" s="28"/>
      <c r="AE178" s="2"/>
      <c r="AF178" s="2"/>
      <c r="AG178" s="2"/>
      <c r="AH178" s="2"/>
      <c r="AI178" s="28"/>
      <c r="AJ178" s="28"/>
      <c r="AK178" s="28"/>
      <c r="AL178" s="28"/>
      <c r="AM178" s="28"/>
      <c r="AN178" s="28"/>
      <c r="AO178" s="28"/>
      <c r="AP178" s="28"/>
      <c r="AQ178" s="28"/>
      <c r="AR178" s="28"/>
      <c r="AS178" s="28"/>
      <c r="AT178" s="28"/>
      <c r="AU178" s="28"/>
      <c r="AV178" s="28"/>
    </row>
    <row r="179" spans="1:48" ht="16" x14ac:dyDescent="0.2">
      <c r="A179" s="113"/>
      <c r="B179" s="115" t="s">
        <v>115</v>
      </c>
      <c r="C179" s="116" t="s">
        <v>241</v>
      </c>
      <c r="D179" s="28"/>
      <c r="E179" s="28"/>
      <c r="F179" s="2"/>
      <c r="G179" s="2"/>
      <c r="H179" s="2"/>
      <c r="I179" s="2"/>
      <c r="J179" s="2"/>
      <c r="K179" s="2"/>
      <c r="L179" s="2"/>
      <c r="M179" s="2"/>
      <c r="N179" s="2"/>
      <c r="O179" s="2"/>
      <c r="P179" s="2"/>
      <c r="Q179" s="2"/>
      <c r="R179" s="2"/>
      <c r="S179" s="2"/>
      <c r="T179" s="2"/>
      <c r="U179" s="2"/>
      <c r="V179" s="2"/>
      <c r="W179" s="2"/>
      <c r="X179" s="28"/>
      <c r="Y179" s="28"/>
      <c r="Z179" s="28"/>
      <c r="AA179" s="28"/>
      <c r="AB179" s="28"/>
      <c r="AC179" s="28"/>
      <c r="AD179" s="28"/>
      <c r="AE179" s="2"/>
      <c r="AF179" s="2"/>
      <c r="AG179" s="2"/>
      <c r="AH179" s="2"/>
      <c r="AI179" s="28"/>
      <c r="AJ179" s="28"/>
      <c r="AK179" s="28"/>
      <c r="AL179" s="28"/>
      <c r="AM179" s="28"/>
      <c r="AN179" s="28"/>
      <c r="AO179" s="28"/>
      <c r="AP179" s="28"/>
      <c r="AQ179" s="28"/>
      <c r="AR179" s="28"/>
      <c r="AS179" s="28"/>
      <c r="AT179" s="28"/>
      <c r="AU179" s="28"/>
      <c r="AV179" s="28"/>
    </row>
    <row r="180" spans="1:48" x14ac:dyDescent="0.2">
      <c r="A180" s="113"/>
      <c r="B180" s="114"/>
      <c r="C180" s="28"/>
      <c r="D180" s="28"/>
      <c r="E180" s="28"/>
      <c r="F180" s="2"/>
      <c r="G180" s="2"/>
      <c r="H180" s="2"/>
      <c r="I180" s="2"/>
      <c r="J180" s="2"/>
      <c r="K180" s="2"/>
      <c r="L180" s="2"/>
      <c r="M180" s="2"/>
      <c r="N180" s="2"/>
      <c r="O180" s="2"/>
      <c r="P180" s="2"/>
      <c r="Q180" s="2"/>
      <c r="R180" s="2"/>
      <c r="S180" s="2"/>
      <c r="T180" s="2"/>
      <c r="U180" s="2"/>
      <c r="V180" s="2"/>
      <c r="W180" s="2"/>
      <c r="X180" s="28"/>
      <c r="Y180" s="28"/>
      <c r="Z180" s="28"/>
      <c r="AA180" s="28"/>
      <c r="AB180" s="28"/>
      <c r="AC180" s="28"/>
      <c r="AD180" s="28"/>
      <c r="AE180" s="2"/>
      <c r="AF180" s="2"/>
      <c r="AG180" s="2"/>
      <c r="AH180" s="2"/>
      <c r="AI180" s="28"/>
      <c r="AJ180" s="28"/>
      <c r="AK180" s="28"/>
      <c r="AL180" s="28"/>
      <c r="AM180" s="28"/>
      <c r="AN180" s="28"/>
      <c r="AO180" s="28"/>
      <c r="AP180" s="28"/>
      <c r="AQ180" s="28"/>
      <c r="AR180" s="28"/>
      <c r="AS180" s="28"/>
      <c r="AT180" s="28"/>
      <c r="AU180" s="28"/>
      <c r="AV180" s="28"/>
    </row>
    <row r="181" spans="1:48" ht="32" x14ac:dyDescent="0.2">
      <c r="A181" s="113" t="s">
        <v>67</v>
      </c>
      <c r="B181" s="114" t="s">
        <v>68</v>
      </c>
      <c r="C181" s="28"/>
      <c r="D181" s="28"/>
      <c r="E181" s="28"/>
      <c r="F181" s="2"/>
      <c r="G181" s="2"/>
      <c r="H181" s="2"/>
      <c r="I181" s="2"/>
      <c r="J181" s="2"/>
      <c r="K181" s="2"/>
      <c r="L181" s="2"/>
      <c r="M181" s="2"/>
      <c r="N181" s="2"/>
      <c r="O181" s="2"/>
      <c r="P181" s="2"/>
      <c r="Q181" s="2"/>
      <c r="R181" s="2"/>
      <c r="S181" s="2"/>
      <c r="T181" s="2"/>
      <c r="U181" s="2"/>
      <c r="V181" s="2"/>
      <c r="W181" s="2"/>
      <c r="X181" s="28"/>
      <c r="Y181" s="28"/>
      <c r="Z181" s="28"/>
      <c r="AA181" s="28"/>
      <c r="AB181" s="28"/>
      <c r="AC181" s="28"/>
      <c r="AD181" s="28"/>
      <c r="AE181" s="2"/>
      <c r="AF181" s="2"/>
      <c r="AG181" s="2"/>
      <c r="AH181" s="2"/>
      <c r="AI181" s="28"/>
      <c r="AJ181" s="28"/>
      <c r="AK181" s="28"/>
      <c r="AL181" s="28"/>
      <c r="AM181" s="28"/>
      <c r="AN181" s="28"/>
      <c r="AO181" s="28"/>
      <c r="AP181" s="28"/>
      <c r="AQ181" s="28"/>
      <c r="AR181" s="28"/>
      <c r="AS181" s="28"/>
      <c r="AT181" s="28"/>
      <c r="AU181" s="28"/>
      <c r="AV181" s="28"/>
    </row>
    <row r="182" spans="1:48" ht="16" x14ac:dyDescent="0.2">
      <c r="A182" s="113"/>
      <c r="B182" s="115" t="s">
        <v>115</v>
      </c>
      <c r="C182" s="116" t="s">
        <v>241</v>
      </c>
      <c r="D182" s="28"/>
      <c r="E182" s="28"/>
      <c r="F182" s="2"/>
      <c r="G182" s="2"/>
      <c r="H182" s="2"/>
      <c r="I182" s="2"/>
      <c r="J182" s="2"/>
      <c r="K182" s="2"/>
      <c r="L182" s="2"/>
      <c r="M182" s="2"/>
      <c r="N182" s="2"/>
      <c r="O182" s="2"/>
      <c r="P182" s="2"/>
      <c r="Q182" s="2"/>
      <c r="R182" s="2"/>
      <c r="S182" s="2"/>
      <c r="T182" s="2"/>
      <c r="U182" s="2"/>
      <c r="V182" s="2"/>
      <c r="W182" s="2"/>
      <c r="X182" s="28"/>
      <c r="Y182" s="28"/>
      <c r="Z182" s="28"/>
      <c r="AA182" s="28"/>
      <c r="AB182" s="28"/>
      <c r="AC182" s="28"/>
      <c r="AD182" s="28"/>
      <c r="AE182" s="2"/>
      <c r="AF182" s="2"/>
      <c r="AG182" s="2"/>
      <c r="AH182" s="2"/>
      <c r="AI182" s="28"/>
      <c r="AJ182" s="28"/>
      <c r="AK182" s="28"/>
      <c r="AL182" s="28"/>
      <c r="AM182" s="28"/>
      <c r="AN182" s="28"/>
      <c r="AO182" s="28"/>
      <c r="AP182" s="28"/>
      <c r="AQ182" s="28"/>
      <c r="AR182" s="28"/>
      <c r="AS182" s="28"/>
      <c r="AT182" s="28"/>
      <c r="AU182" s="28"/>
      <c r="AV182" s="28"/>
    </row>
    <row r="183" spans="1:48" x14ac:dyDescent="0.2">
      <c r="A183" s="113"/>
      <c r="B183" s="114"/>
      <c r="C183" s="28"/>
      <c r="D183" s="28"/>
      <c r="E183" s="28"/>
      <c r="F183" s="2"/>
      <c r="G183" s="2"/>
      <c r="H183" s="2"/>
      <c r="I183" s="2"/>
      <c r="J183" s="2"/>
      <c r="K183" s="2"/>
      <c r="L183" s="2"/>
      <c r="M183" s="2"/>
      <c r="N183" s="2"/>
      <c r="O183" s="2"/>
      <c r="P183" s="2"/>
      <c r="Q183" s="2"/>
      <c r="R183" s="2"/>
      <c r="S183" s="2"/>
      <c r="T183" s="2"/>
      <c r="U183" s="2"/>
      <c r="V183" s="2"/>
      <c r="W183" s="2"/>
      <c r="X183" s="28"/>
      <c r="Y183" s="28"/>
      <c r="Z183" s="28"/>
      <c r="AA183" s="28"/>
      <c r="AB183" s="28"/>
      <c r="AC183" s="28"/>
      <c r="AD183" s="28"/>
      <c r="AE183" s="2"/>
      <c r="AF183" s="2"/>
      <c r="AG183" s="2"/>
      <c r="AH183" s="2"/>
      <c r="AI183" s="28"/>
      <c r="AJ183" s="28"/>
      <c r="AK183" s="28"/>
      <c r="AL183" s="28"/>
      <c r="AM183" s="28"/>
      <c r="AN183" s="28"/>
      <c r="AO183" s="28"/>
      <c r="AP183" s="28"/>
      <c r="AQ183" s="28"/>
      <c r="AR183" s="28"/>
      <c r="AS183" s="28"/>
      <c r="AT183" s="28"/>
      <c r="AU183" s="28"/>
      <c r="AV183" s="28"/>
    </row>
    <row r="184" spans="1:48" ht="16" x14ac:dyDescent="0.2">
      <c r="A184" s="113" t="s">
        <v>69</v>
      </c>
      <c r="B184" s="114" t="s">
        <v>70</v>
      </c>
      <c r="C184" s="28"/>
      <c r="D184" s="28"/>
      <c r="E184" s="28"/>
      <c r="F184" s="2"/>
      <c r="G184" s="2"/>
      <c r="H184" s="2"/>
      <c r="I184" s="2"/>
      <c r="J184" s="2"/>
      <c r="K184" s="2"/>
      <c r="L184" s="2"/>
      <c r="M184" s="2"/>
      <c r="N184" s="2"/>
      <c r="O184" s="2"/>
      <c r="P184" s="2"/>
      <c r="Q184" s="2"/>
      <c r="R184" s="2"/>
      <c r="S184" s="2"/>
      <c r="T184" s="2"/>
      <c r="U184" s="2"/>
      <c r="V184" s="2"/>
      <c r="W184" s="2"/>
      <c r="X184" s="28"/>
      <c r="Y184" s="28"/>
      <c r="Z184" s="28"/>
      <c r="AA184" s="28"/>
      <c r="AB184" s="28"/>
      <c r="AC184" s="28"/>
      <c r="AD184" s="28"/>
      <c r="AE184" s="2"/>
      <c r="AF184" s="2"/>
      <c r="AG184" s="2"/>
      <c r="AH184" s="2"/>
      <c r="AI184" s="28"/>
      <c r="AJ184" s="28"/>
      <c r="AK184" s="28"/>
      <c r="AL184" s="28"/>
      <c r="AM184" s="28"/>
      <c r="AN184" s="28"/>
      <c r="AO184" s="28"/>
      <c r="AP184" s="28"/>
      <c r="AQ184" s="28"/>
      <c r="AR184" s="28"/>
      <c r="AS184" s="28"/>
      <c r="AT184" s="28"/>
      <c r="AU184" s="28"/>
      <c r="AV184" s="28"/>
    </row>
    <row r="185" spans="1:48" ht="16" x14ac:dyDescent="0.2">
      <c r="A185" s="113"/>
      <c r="B185" s="115" t="s">
        <v>115</v>
      </c>
      <c r="C185" s="116" t="s">
        <v>241</v>
      </c>
      <c r="D185" s="28"/>
      <c r="E185" s="28"/>
      <c r="F185" s="2"/>
      <c r="G185" s="2"/>
      <c r="H185" s="2"/>
      <c r="I185" s="2"/>
      <c r="J185" s="2"/>
      <c r="K185" s="2"/>
      <c r="L185" s="2"/>
      <c r="M185" s="2"/>
      <c r="N185" s="2"/>
      <c r="O185" s="2"/>
      <c r="P185" s="2"/>
      <c r="Q185" s="2"/>
      <c r="R185" s="2"/>
      <c r="S185" s="2"/>
      <c r="T185" s="2"/>
      <c r="U185" s="2"/>
      <c r="V185" s="2"/>
      <c r="W185" s="2"/>
      <c r="X185" s="28"/>
      <c r="Y185" s="28"/>
      <c r="Z185" s="28"/>
      <c r="AA185" s="28"/>
      <c r="AB185" s="28"/>
      <c r="AC185" s="28"/>
      <c r="AD185" s="28"/>
      <c r="AE185" s="2"/>
      <c r="AF185" s="2"/>
      <c r="AG185" s="2"/>
      <c r="AH185" s="2"/>
      <c r="AI185" s="28"/>
      <c r="AJ185" s="28"/>
      <c r="AK185" s="28"/>
      <c r="AL185" s="28"/>
      <c r="AM185" s="28"/>
      <c r="AN185" s="28"/>
      <c r="AO185" s="28"/>
      <c r="AP185" s="28"/>
      <c r="AQ185" s="28"/>
      <c r="AR185" s="28"/>
      <c r="AS185" s="28"/>
      <c r="AT185" s="28"/>
      <c r="AU185" s="28"/>
      <c r="AV185" s="28"/>
    </row>
    <row r="186" spans="1:48" x14ac:dyDescent="0.2">
      <c r="A186" s="113"/>
      <c r="B186" s="114"/>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3"/>
      <c r="AP186" s="23"/>
      <c r="AQ186" s="23"/>
      <c r="AR186" s="23"/>
      <c r="AS186" s="23"/>
      <c r="AT186" s="23"/>
      <c r="AU186" s="23"/>
      <c r="AV186" s="23"/>
    </row>
    <row r="187" spans="1:48" ht="16" x14ac:dyDescent="0.2">
      <c r="A187" s="113" t="s">
        <v>71</v>
      </c>
      <c r="B187" s="6" t="s">
        <v>72</v>
      </c>
      <c r="C187" s="28"/>
      <c r="D187" s="2"/>
      <c r="E187" s="2"/>
      <c r="F187" s="28"/>
      <c r="G187" s="2"/>
      <c r="H187" s="2"/>
      <c r="I187" s="2"/>
      <c r="J187" s="2"/>
      <c r="K187" s="2"/>
      <c r="L187" s="2"/>
      <c r="M187" s="2"/>
      <c r="N187" s="2"/>
      <c r="O187" s="2"/>
      <c r="P187" s="2"/>
      <c r="Q187" s="2"/>
      <c r="R187" s="28"/>
      <c r="S187" s="28"/>
      <c r="T187" s="28"/>
      <c r="U187" s="28"/>
      <c r="V187" s="28"/>
      <c r="W187" s="28"/>
      <c r="X187" s="2"/>
      <c r="Y187" s="2"/>
      <c r="Z187" s="2"/>
      <c r="AA187" s="2"/>
      <c r="AB187" s="2"/>
      <c r="AC187" s="2"/>
      <c r="AD187" s="2"/>
      <c r="AE187" s="28"/>
      <c r="AF187" s="2"/>
      <c r="AG187" s="2"/>
      <c r="AH187" s="2"/>
      <c r="AI187" s="28"/>
      <c r="AJ187" s="28"/>
      <c r="AK187" s="2"/>
      <c r="AL187" s="2"/>
      <c r="AM187" s="2"/>
      <c r="AN187" s="36"/>
      <c r="AO187" s="28"/>
      <c r="AP187" s="28"/>
      <c r="AQ187" s="28"/>
      <c r="AR187" s="28"/>
      <c r="AS187" s="28"/>
      <c r="AT187" s="28"/>
      <c r="AU187" s="28"/>
      <c r="AV187" s="28"/>
    </row>
    <row r="188" spans="1:48" ht="16" x14ac:dyDescent="0.2">
      <c r="A188" s="113" t="s">
        <v>73</v>
      </c>
      <c r="B188" s="114" t="s">
        <v>72</v>
      </c>
      <c r="C188" s="28"/>
      <c r="D188" s="2"/>
      <c r="E188" s="2"/>
      <c r="F188" s="28"/>
      <c r="G188" s="2"/>
      <c r="H188" s="2"/>
      <c r="I188" s="2"/>
      <c r="J188" s="2"/>
      <c r="K188" s="2"/>
      <c r="L188" s="2"/>
      <c r="M188" s="2"/>
      <c r="N188" s="2"/>
      <c r="O188" s="2"/>
      <c r="P188" s="2"/>
      <c r="Q188" s="2"/>
      <c r="R188" s="28"/>
      <c r="S188" s="28"/>
      <c r="T188" s="28"/>
      <c r="U188" s="28"/>
      <c r="V188" s="28"/>
      <c r="W188" s="28"/>
      <c r="X188" s="2"/>
      <c r="Y188" s="2"/>
      <c r="Z188" s="2"/>
      <c r="AA188" s="2"/>
      <c r="AB188" s="2"/>
      <c r="AC188" s="2"/>
      <c r="AD188" s="2"/>
      <c r="AE188" s="28"/>
      <c r="AF188" s="2"/>
      <c r="AG188" s="2"/>
      <c r="AH188" s="2"/>
      <c r="AI188" s="28"/>
      <c r="AJ188" s="28"/>
      <c r="AK188" s="2"/>
      <c r="AL188" s="2"/>
      <c r="AM188" s="2"/>
      <c r="AN188" s="36"/>
      <c r="AO188" s="28"/>
      <c r="AP188" s="28"/>
      <c r="AQ188" s="28"/>
      <c r="AR188" s="28"/>
      <c r="AS188" s="28"/>
      <c r="AT188" s="28"/>
      <c r="AU188" s="28"/>
      <c r="AV188" s="28"/>
    </row>
    <row r="189" spans="1:48" ht="16" x14ac:dyDescent="0.2">
      <c r="A189" s="113"/>
      <c r="B189" s="115" t="s">
        <v>116</v>
      </c>
      <c r="C189" s="116" t="s">
        <v>241</v>
      </c>
      <c r="D189" s="2"/>
      <c r="E189" s="2"/>
      <c r="F189" s="28"/>
      <c r="G189" s="2"/>
      <c r="H189" s="2"/>
      <c r="I189" s="2"/>
      <c r="J189" s="2"/>
      <c r="K189" s="2"/>
      <c r="L189" s="2"/>
      <c r="M189" s="2"/>
      <c r="N189" s="2"/>
      <c r="O189" s="2"/>
      <c r="P189" s="2"/>
      <c r="Q189" s="2"/>
      <c r="R189" s="28"/>
      <c r="S189" s="28"/>
      <c r="T189" s="28"/>
      <c r="U189" s="28"/>
      <c r="V189" s="28"/>
      <c r="W189" s="28"/>
      <c r="X189" s="2"/>
      <c r="Y189" s="2"/>
      <c r="Z189" s="2"/>
      <c r="AA189" s="2"/>
      <c r="AB189" s="2"/>
      <c r="AC189" s="2"/>
      <c r="AD189" s="2"/>
      <c r="AE189" s="28"/>
      <c r="AF189" s="2"/>
      <c r="AG189" s="2"/>
      <c r="AH189" s="2"/>
      <c r="AI189" s="28"/>
      <c r="AJ189" s="28"/>
      <c r="AK189" s="2"/>
      <c r="AL189" s="2"/>
      <c r="AM189" s="2"/>
      <c r="AN189" s="36"/>
      <c r="AO189" s="28"/>
      <c r="AP189" s="28"/>
      <c r="AQ189" s="28"/>
      <c r="AR189" s="28"/>
      <c r="AS189" s="28"/>
      <c r="AT189" s="28"/>
      <c r="AU189" s="28"/>
      <c r="AV189" s="28"/>
    </row>
    <row r="190" spans="1:48" x14ac:dyDescent="0.2">
      <c r="A190" s="113"/>
      <c r="B190" s="11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3"/>
      <c r="AP190" s="23"/>
      <c r="AQ190" s="23"/>
      <c r="AR190" s="23"/>
      <c r="AS190" s="23"/>
      <c r="AT190" s="23"/>
      <c r="AU190" s="23"/>
      <c r="AV190" s="23"/>
    </row>
    <row r="191" spans="1:48"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6" x14ac:dyDescent="0.2">
      <c r="A192" s="113" t="s">
        <v>63</v>
      </c>
      <c r="B192" s="6" t="s">
        <v>64</v>
      </c>
      <c r="C192" s="28"/>
      <c r="D192" s="28"/>
      <c r="E192" s="28"/>
      <c r="F192" s="2"/>
      <c r="G192" s="2"/>
      <c r="H192" s="2"/>
      <c r="I192" s="2"/>
      <c r="J192" s="2"/>
      <c r="K192" s="2"/>
      <c r="L192" s="2"/>
      <c r="M192" s="2"/>
      <c r="N192" s="2"/>
      <c r="O192" s="2"/>
      <c r="P192" s="2"/>
      <c r="Q192" s="2"/>
      <c r="R192" s="2"/>
      <c r="S192" s="2"/>
      <c r="T192" s="2"/>
      <c r="U192" s="2"/>
      <c r="V192" s="2"/>
      <c r="W192" s="2"/>
      <c r="X192" s="28"/>
      <c r="Y192" s="28"/>
      <c r="Z192" s="28"/>
      <c r="AA192" s="28"/>
      <c r="AB192" s="28"/>
      <c r="AC192" s="28"/>
      <c r="AD192" s="28"/>
      <c r="AE192" s="2"/>
      <c r="AF192" s="2"/>
      <c r="AG192" s="2"/>
      <c r="AH192" s="2"/>
      <c r="AI192" s="28"/>
      <c r="AJ192" s="28"/>
      <c r="AK192" s="28"/>
      <c r="AL192" s="28"/>
      <c r="AM192" s="28"/>
      <c r="AN192" s="28"/>
      <c r="AO192" s="28"/>
      <c r="AP192" s="28"/>
      <c r="AQ192" s="28"/>
      <c r="AR192" s="28"/>
      <c r="AS192" s="28"/>
      <c r="AT192" s="28"/>
      <c r="AU192" s="28"/>
      <c r="AV192" s="28"/>
    </row>
    <row r="193" spans="1:48" ht="16" x14ac:dyDescent="0.2">
      <c r="A193" s="113" t="s">
        <v>65</v>
      </c>
      <c r="B193" s="114" t="s">
        <v>66</v>
      </c>
      <c r="C193" s="28"/>
      <c r="D193" s="28"/>
      <c r="E193" s="28"/>
      <c r="F193" s="2"/>
      <c r="G193" s="2"/>
      <c r="H193" s="2"/>
      <c r="I193" s="2"/>
      <c r="J193" s="2"/>
      <c r="K193" s="2"/>
      <c r="L193" s="2"/>
      <c r="M193" s="2"/>
      <c r="N193" s="2"/>
      <c r="O193" s="2"/>
      <c r="P193" s="2"/>
      <c r="Q193" s="2"/>
      <c r="R193" s="2"/>
      <c r="S193" s="2"/>
      <c r="T193" s="2"/>
      <c r="U193" s="2"/>
      <c r="V193" s="2"/>
      <c r="W193" s="2"/>
      <c r="X193" s="28"/>
      <c r="Y193" s="28"/>
      <c r="Z193" s="28"/>
      <c r="AA193" s="28"/>
      <c r="AB193" s="28"/>
      <c r="AC193" s="28"/>
      <c r="AD193" s="28"/>
      <c r="AE193" s="2"/>
      <c r="AF193" s="2"/>
      <c r="AG193" s="2"/>
      <c r="AH193" s="2"/>
      <c r="AI193" s="28"/>
      <c r="AJ193" s="28"/>
      <c r="AK193" s="28"/>
      <c r="AL193" s="28"/>
      <c r="AM193" s="28"/>
      <c r="AN193" s="28"/>
      <c r="AO193" s="28"/>
      <c r="AP193" s="28"/>
      <c r="AQ193" s="28"/>
      <c r="AR193" s="28"/>
      <c r="AS193" s="28"/>
      <c r="AT193" s="28"/>
      <c r="AU193" s="28"/>
      <c r="AV193" s="28"/>
    </row>
    <row r="194" spans="1:48" ht="16" x14ac:dyDescent="0.2">
      <c r="A194" s="113"/>
      <c r="B194" s="115" t="s">
        <v>115</v>
      </c>
      <c r="C194" s="116" t="s">
        <v>241</v>
      </c>
      <c r="D194" s="28"/>
      <c r="E194" s="28"/>
      <c r="F194" s="2"/>
      <c r="G194" s="2"/>
      <c r="H194" s="2"/>
      <c r="I194" s="2"/>
      <c r="J194" s="2"/>
      <c r="K194" s="2"/>
      <c r="L194" s="2"/>
      <c r="M194" s="2"/>
      <c r="N194" s="2"/>
      <c r="O194" s="2"/>
      <c r="P194" s="2"/>
      <c r="Q194" s="2"/>
      <c r="R194" s="2"/>
      <c r="S194" s="2"/>
      <c r="T194" s="2"/>
      <c r="U194" s="2"/>
      <c r="V194" s="2"/>
      <c r="W194" s="2"/>
      <c r="X194" s="28"/>
      <c r="Y194" s="28"/>
      <c r="Z194" s="28"/>
      <c r="AA194" s="28"/>
      <c r="AB194" s="28"/>
      <c r="AC194" s="28"/>
      <c r="AD194" s="28"/>
      <c r="AE194" s="2"/>
      <c r="AF194" s="2"/>
      <c r="AG194" s="2"/>
      <c r="AH194" s="2"/>
      <c r="AI194" s="28"/>
      <c r="AJ194" s="28"/>
      <c r="AK194" s="28"/>
      <c r="AL194" s="28"/>
      <c r="AM194" s="28"/>
      <c r="AN194" s="28"/>
      <c r="AO194" s="28"/>
      <c r="AP194" s="28"/>
      <c r="AQ194" s="28"/>
      <c r="AR194" s="28"/>
      <c r="AS194" s="28"/>
      <c r="AT194" s="28"/>
      <c r="AU194" s="28"/>
      <c r="AV194" s="28"/>
    </row>
    <row r="195" spans="1:48" x14ac:dyDescent="0.2">
      <c r="A195" s="113"/>
      <c r="B195" s="114"/>
      <c r="C195" s="28"/>
      <c r="D195" s="28"/>
      <c r="E195" s="28"/>
      <c r="F195" s="2"/>
      <c r="G195" s="2"/>
      <c r="H195" s="2"/>
      <c r="I195" s="2"/>
      <c r="J195" s="2"/>
      <c r="K195" s="2"/>
      <c r="L195" s="2"/>
      <c r="M195" s="2"/>
      <c r="N195" s="2"/>
      <c r="O195" s="2"/>
      <c r="P195" s="2"/>
      <c r="Q195" s="2"/>
      <c r="R195" s="2"/>
      <c r="S195" s="2"/>
      <c r="T195" s="2"/>
      <c r="U195" s="2"/>
      <c r="V195" s="2"/>
      <c r="W195" s="2"/>
      <c r="X195" s="28"/>
      <c r="Y195" s="28"/>
      <c r="Z195" s="28"/>
      <c r="AA195" s="28"/>
      <c r="AB195" s="28"/>
      <c r="AC195" s="28"/>
      <c r="AD195" s="28"/>
      <c r="AE195" s="2"/>
      <c r="AF195" s="2"/>
      <c r="AG195" s="2"/>
      <c r="AH195" s="2"/>
      <c r="AI195" s="28"/>
      <c r="AJ195" s="28"/>
      <c r="AK195" s="28"/>
      <c r="AL195" s="28"/>
      <c r="AM195" s="28"/>
      <c r="AN195" s="28"/>
      <c r="AO195" s="28"/>
      <c r="AP195" s="28"/>
      <c r="AQ195" s="28"/>
      <c r="AR195" s="28"/>
      <c r="AS195" s="28"/>
      <c r="AT195" s="28"/>
      <c r="AU195" s="28"/>
      <c r="AV195" s="28"/>
    </row>
    <row r="196" spans="1:48" ht="32" x14ac:dyDescent="0.2">
      <c r="A196" s="113" t="s">
        <v>67</v>
      </c>
      <c r="B196" s="114" t="s">
        <v>68</v>
      </c>
      <c r="C196" s="28"/>
      <c r="D196" s="28"/>
      <c r="E196" s="28"/>
      <c r="F196" s="2"/>
      <c r="G196" s="2"/>
      <c r="H196" s="2"/>
      <c r="I196" s="2"/>
      <c r="J196" s="2"/>
      <c r="K196" s="2"/>
      <c r="L196" s="2"/>
      <c r="M196" s="2"/>
      <c r="N196" s="2"/>
      <c r="O196" s="2"/>
      <c r="P196" s="2"/>
      <c r="Q196" s="2"/>
      <c r="R196" s="2"/>
      <c r="S196" s="2"/>
      <c r="T196" s="2"/>
      <c r="U196" s="2"/>
      <c r="V196" s="2"/>
      <c r="W196" s="2"/>
      <c r="X196" s="28"/>
      <c r="Y196" s="28"/>
      <c r="Z196" s="28"/>
      <c r="AA196" s="28"/>
      <c r="AB196" s="28"/>
      <c r="AC196" s="28"/>
      <c r="AD196" s="28"/>
      <c r="AE196" s="2"/>
      <c r="AF196" s="2"/>
      <c r="AG196" s="2"/>
      <c r="AH196" s="2"/>
      <c r="AI196" s="28"/>
      <c r="AJ196" s="28"/>
      <c r="AK196" s="28"/>
      <c r="AL196" s="28"/>
      <c r="AM196" s="28"/>
      <c r="AN196" s="28"/>
      <c r="AO196" s="28"/>
      <c r="AP196" s="28"/>
      <c r="AQ196" s="28"/>
      <c r="AR196" s="28"/>
      <c r="AS196" s="28"/>
      <c r="AT196" s="28"/>
      <c r="AU196" s="28"/>
      <c r="AV196" s="28"/>
    </row>
    <row r="197" spans="1:48" ht="16" x14ac:dyDescent="0.2">
      <c r="A197" s="113"/>
      <c r="B197" s="115" t="s">
        <v>115</v>
      </c>
      <c r="C197" s="116" t="s">
        <v>241</v>
      </c>
      <c r="D197" s="28"/>
      <c r="E197" s="28"/>
      <c r="F197" s="2"/>
      <c r="G197" s="2"/>
      <c r="H197" s="2"/>
      <c r="I197" s="2"/>
      <c r="J197" s="2"/>
      <c r="K197" s="2"/>
      <c r="L197" s="2"/>
      <c r="M197" s="2"/>
      <c r="N197" s="2"/>
      <c r="O197" s="2"/>
      <c r="P197" s="2"/>
      <c r="Q197" s="2"/>
      <c r="R197" s="2"/>
      <c r="S197" s="2"/>
      <c r="T197" s="2"/>
      <c r="U197" s="2"/>
      <c r="V197" s="2"/>
      <c r="W197" s="2"/>
      <c r="X197" s="28"/>
      <c r="Y197" s="28"/>
      <c r="Z197" s="28"/>
      <c r="AA197" s="28"/>
      <c r="AB197" s="28"/>
      <c r="AC197" s="28"/>
      <c r="AD197" s="28"/>
      <c r="AE197" s="2"/>
      <c r="AF197" s="2"/>
      <c r="AG197" s="2"/>
      <c r="AH197" s="2"/>
      <c r="AI197" s="28"/>
      <c r="AJ197" s="28"/>
      <c r="AK197" s="28"/>
      <c r="AL197" s="28"/>
      <c r="AM197" s="28"/>
      <c r="AN197" s="28"/>
      <c r="AO197" s="28"/>
      <c r="AP197" s="28"/>
      <c r="AQ197" s="28"/>
      <c r="AR197" s="28"/>
      <c r="AS197" s="28"/>
      <c r="AT197" s="28"/>
      <c r="AU197" s="28"/>
      <c r="AV197" s="28"/>
    </row>
    <row r="198" spans="1:48" x14ac:dyDescent="0.2">
      <c r="A198" s="113"/>
      <c r="B198" s="114"/>
      <c r="C198" s="28"/>
      <c r="D198" s="28"/>
      <c r="E198" s="28"/>
      <c r="F198" s="2"/>
      <c r="G198" s="2"/>
      <c r="H198" s="2"/>
      <c r="I198" s="2"/>
      <c r="J198" s="2"/>
      <c r="K198" s="2"/>
      <c r="L198" s="2"/>
      <c r="M198" s="2"/>
      <c r="N198" s="2"/>
      <c r="O198" s="2"/>
      <c r="P198" s="2"/>
      <c r="Q198" s="2"/>
      <c r="R198" s="2"/>
      <c r="S198" s="2"/>
      <c r="T198" s="2"/>
      <c r="U198" s="2"/>
      <c r="V198" s="2"/>
      <c r="W198" s="2"/>
      <c r="X198" s="28"/>
      <c r="Y198" s="28"/>
      <c r="Z198" s="28"/>
      <c r="AA198" s="28"/>
      <c r="AB198" s="28"/>
      <c r="AC198" s="28"/>
      <c r="AD198" s="28"/>
      <c r="AE198" s="2"/>
      <c r="AF198" s="2"/>
      <c r="AG198" s="2"/>
      <c r="AH198" s="2"/>
      <c r="AI198" s="28"/>
      <c r="AJ198" s="28"/>
      <c r="AK198" s="28"/>
      <c r="AL198" s="28"/>
      <c r="AM198" s="28"/>
      <c r="AN198" s="28"/>
      <c r="AO198" s="28"/>
      <c r="AP198" s="28"/>
      <c r="AQ198" s="28"/>
      <c r="AR198" s="28"/>
      <c r="AS198" s="28"/>
      <c r="AT198" s="28"/>
      <c r="AU198" s="28"/>
      <c r="AV198" s="28"/>
    </row>
    <row r="199" spans="1:48" ht="16" x14ac:dyDescent="0.2">
      <c r="A199" s="113" t="s">
        <v>69</v>
      </c>
      <c r="B199" s="114" t="s">
        <v>70</v>
      </c>
      <c r="C199" s="28"/>
      <c r="D199" s="28"/>
      <c r="E199" s="28"/>
      <c r="F199" s="2"/>
      <c r="G199" s="2"/>
      <c r="H199" s="2"/>
      <c r="I199" s="2"/>
      <c r="J199" s="2"/>
      <c r="K199" s="2"/>
      <c r="L199" s="2"/>
      <c r="M199" s="2"/>
      <c r="N199" s="2"/>
      <c r="O199" s="2"/>
      <c r="P199" s="2"/>
      <c r="Q199" s="2"/>
      <c r="R199" s="2"/>
      <c r="S199" s="2"/>
      <c r="T199" s="2"/>
      <c r="U199" s="2"/>
      <c r="V199" s="2"/>
      <c r="W199" s="2"/>
      <c r="X199" s="28"/>
      <c r="Y199" s="28"/>
      <c r="Z199" s="28"/>
      <c r="AA199" s="28"/>
      <c r="AB199" s="28"/>
      <c r="AC199" s="28"/>
      <c r="AD199" s="28"/>
      <c r="AE199" s="2"/>
      <c r="AF199" s="2"/>
      <c r="AG199" s="2"/>
      <c r="AH199" s="2"/>
      <c r="AI199" s="28"/>
      <c r="AJ199" s="28"/>
      <c r="AK199" s="28"/>
      <c r="AL199" s="28"/>
      <c r="AM199" s="28"/>
      <c r="AN199" s="28"/>
      <c r="AO199" s="28"/>
      <c r="AP199" s="28"/>
      <c r="AQ199" s="28"/>
      <c r="AR199" s="28"/>
      <c r="AS199" s="28"/>
      <c r="AT199" s="28"/>
      <c r="AU199" s="28"/>
      <c r="AV199" s="28"/>
    </row>
    <row r="200" spans="1:48" ht="16" x14ac:dyDescent="0.2">
      <c r="A200" s="113"/>
      <c r="B200" s="115" t="s">
        <v>115</v>
      </c>
      <c r="C200" s="116" t="s">
        <v>241</v>
      </c>
      <c r="D200" s="28"/>
      <c r="E200" s="28"/>
      <c r="F200" s="2"/>
      <c r="G200" s="2"/>
      <c r="H200" s="2"/>
      <c r="I200" s="2"/>
      <c r="J200" s="2"/>
      <c r="K200" s="2"/>
      <c r="L200" s="2"/>
      <c r="M200" s="2"/>
      <c r="N200" s="2"/>
      <c r="O200" s="2"/>
      <c r="P200" s="2"/>
      <c r="Q200" s="2"/>
      <c r="R200" s="2"/>
      <c r="S200" s="2"/>
      <c r="T200" s="2"/>
      <c r="U200" s="2"/>
      <c r="V200" s="2"/>
      <c r="W200" s="2"/>
      <c r="X200" s="28"/>
      <c r="Y200" s="28"/>
      <c r="Z200" s="28"/>
      <c r="AA200" s="28"/>
      <c r="AB200" s="28"/>
      <c r="AC200" s="28"/>
      <c r="AD200" s="28"/>
      <c r="AE200" s="2"/>
      <c r="AF200" s="2"/>
      <c r="AG200" s="2"/>
      <c r="AH200" s="2"/>
      <c r="AI200" s="28"/>
      <c r="AJ200" s="28"/>
      <c r="AK200" s="28"/>
      <c r="AL200" s="28"/>
      <c r="AM200" s="28"/>
      <c r="AN200" s="28"/>
      <c r="AO200" s="28"/>
      <c r="AP200" s="28"/>
      <c r="AQ200" s="28"/>
      <c r="AR200" s="28"/>
      <c r="AS200" s="28"/>
      <c r="AT200" s="28"/>
      <c r="AU200" s="28"/>
      <c r="AV200" s="28"/>
    </row>
    <row r="201" spans="1:48" x14ac:dyDescent="0.2">
      <c r="A201" s="113"/>
      <c r="B201" s="114"/>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3"/>
      <c r="AP201" s="23"/>
      <c r="AQ201" s="23"/>
      <c r="AR201" s="23"/>
      <c r="AS201" s="23"/>
      <c r="AT201" s="23"/>
      <c r="AU201" s="23"/>
      <c r="AV201" s="23"/>
    </row>
    <row r="202" spans="1:48" ht="16" x14ac:dyDescent="0.2">
      <c r="A202" s="113" t="s">
        <v>71</v>
      </c>
      <c r="B202" s="6" t="s">
        <v>72</v>
      </c>
      <c r="C202" s="28"/>
      <c r="D202" s="2"/>
      <c r="E202" s="2"/>
      <c r="F202" s="28"/>
      <c r="G202" s="2"/>
      <c r="H202" s="2"/>
      <c r="I202" s="2"/>
      <c r="J202" s="2"/>
      <c r="K202" s="2"/>
      <c r="L202" s="2"/>
      <c r="M202" s="2"/>
      <c r="N202" s="2"/>
      <c r="O202" s="2"/>
      <c r="P202" s="2"/>
      <c r="Q202" s="2"/>
      <c r="R202" s="28"/>
      <c r="S202" s="28"/>
      <c r="T202" s="28"/>
      <c r="U202" s="28"/>
      <c r="V202" s="28"/>
      <c r="W202" s="28"/>
      <c r="X202" s="2"/>
      <c r="Y202" s="2"/>
      <c r="Z202" s="2"/>
      <c r="AA202" s="2"/>
      <c r="AB202" s="2"/>
      <c r="AC202" s="2"/>
      <c r="AD202" s="2"/>
      <c r="AE202" s="28"/>
      <c r="AF202" s="2"/>
      <c r="AG202" s="2"/>
      <c r="AH202" s="2"/>
      <c r="AI202" s="28"/>
      <c r="AJ202" s="28"/>
      <c r="AK202" s="2"/>
      <c r="AL202" s="2"/>
      <c r="AM202" s="2"/>
      <c r="AN202" s="36"/>
      <c r="AO202" s="28"/>
      <c r="AP202" s="28"/>
      <c r="AQ202" s="28"/>
      <c r="AR202" s="28"/>
      <c r="AS202" s="28"/>
      <c r="AT202" s="28"/>
      <c r="AU202" s="28"/>
      <c r="AV202" s="28"/>
    </row>
    <row r="203" spans="1:48" ht="16" x14ac:dyDescent="0.2">
      <c r="A203" s="113" t="s">
        <v>73</v>
      </c>
      <c r="B203" s="114" t="s">
        <v>72</v>
      </c>
      <c r="C203" s="28"/>
      <c r="D203" s="2"/>
      <c r="E203" s="2"/>
      <c r="F203" s="28"/>
      <c r="G203" s="2"/>
      <c r="H203" s="2"/>
      <c r="I203" s="2"/>
      <c r="J203" s="2"/>
      <c r="K203" s="2"/>
      <c r="L203" s="2"/>
      <c r="M203" s="2"/>
      <c r="N203" s="2"/>
      <c r="O203" s="2"/>
      <c r="P203" s="2"/>
      <c r="Q203" s="2"/>
      <c r="R203" s="28"/>
      <c r="S203" s="28"/>
      <c r="T203" s="28"/>
      <c r="U203" s="28"/>
      <c r="V203" s="28"/>
      <c r="W203" s="28"/>
      <c r="X203" s="2"/>
      <c r="Y203" s="2"/>
      <c r="Z203" s="2"/>
      <c r="AA203" s="2"/>
      <c r="AB203" s="2"/>
      <c r="AC203" s="2"/>
      <c r="AD203" s="2"/>
      <c r="AE203" s="28"/>
      <c r="AF203" s="2"/>
      <c r="AG203" s="2"/>
      <c r="AH203" s="2"/>
      <c r="AI203" s="28"/>
      <c r="AJ203" s="28"/>
      <c r="AK203" s="2"/>
      <c r="AL203" s="2"/>
      <c r="AM203" s="2"/>
      <c r="AN203" s="36"/>
      <c r="AO203" s="28"/>
      <c r="AP203" s="28"/>
      <c r="AQ203" s="28"/>
      <c r="AR203" s="28"/>
      <c r="AS203" s="28"/>
      <c r="AT203" s="28"/>
      <c r="AU203" s="28"/>
      <c r="AV203" s="28"/>
    </row>
    <row r="204" spans="1:48" ht="16" x14ac:dyDescent="0.2">
      <c r="A204" s="113"/>
      <c r="B204" s="115" t="s">
        <v>116</v>
      </c>
      <c r="C204" s="116" t="s">
        <v>241</v>
      </c>
      <c r="D204" s="2"/>
      <c r="E204" s="2"/>
      <c r="F204" s="28"/>
      <c r="G204" s="2"/>
      <c r="H204" s="2"/>
      <c r="I204" s="2"/>
      <c r="J204" s="2"/>
      <c r="K204" s="2"/>
      <c r="L204" s="2"/>
      <c r="M204" s="2"/>
      <c r="N204" s="2"/>
      <c r="O204" s="2"/>
      <c r="P204" s="2"/>
      <c r="Q204" s="2"/>
      <c r="R204" s="28"/>
      <c r="S204" s="28"/>
      <c r="T204" s="28"/>
      <c r="U204" s="28"/>
      <c r="V204" s="28"/>
      <c r="W204" s="28"/>
      <c r="X204" s="2"/>
      <c r="Y204" s="2"/>
      <c r="Z204" s="2"/>
      <c r="AA204" s="2"/>
      <c r="AB204" s="2"/>
      <c r="AC204" s="2"/>
      <c r="AD204" s="2"/>
      <c r="AE204" s="28"/>
      <c r="AF204" s="2"/>
      <c r="AG204" s="2"/>
      <c r="AH204" s="2"/>
      <c r="AI204" s="28"/>
      <c r="AJ204" s="28"/>
      <c r="AK204" s="2"/>
      <c r="AL204" s="2"/>
      <c r="AM204" s="2"/>
      <c r="AN204" s="36"/>
      <c r="AO204" s="28"/>
      <c r="AP204" s="28"/>
      <c r="AQ204" s="28"/>
      <c r="AR204" s="28"/>
      <c r="AS204" s="28"/>
      <c r="AT204" s="28"/>
      <c r="AU204" s="28"/>
      <c r="AV204" s="28"/>
    </row>
    <row r="205" spans="1:48" x14ac:dyDescent="0.2">
      <c r="A205" s="113"/>
      <c r="B205" s="114"/>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3"/>
      <c r="AP205" s="23"/>
      <c r="AQ205" s="23"/>
      <c r="AR205" s="23"/>
      <c r="AS205" s="23"/>
      <c r="AT205" s="23"/>
      <c r="AU205" s="23"/>
      <c r="AV205" s="23"/>
    </row>
    <row r="206" spans="1:48"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6" x14ac:dyDescent="0.2">
      <c r="A207" s="113" t="s">
        <v>71</v>
      </c>
      <c r="B207" s="6" t="s">
        <v>72</v>
      </c>
      <c r="C207" s="28"/>
      <c r="D207" s="2"/>
      <c r="E207" s="2"/>
      <c r="F207" s="28"/>
      <c r="G207" s="2"/>
      <c r="H207" s="2"/>
      <c r="I207" s="2"/>
      <c r="J207" s="2"/>
      <c r="K207" s="2"/>
      <c r="L207" s="2"/>
      <c r="M207" s="2"/>
      <c r="N207" s="2"/>
      <c r="O207" s="2"/>
      <c r="P207" s="2"/>
      <c r="Q207" s="2"/>
      <c r="R207" s="28"/>
      <c r="S207" s="28"/>
      <c r="T207" s="28"/>
      <c r="U207" s="28"/>
      <c r="V207" s="28"/>
      <c r="W207" s="28"/>
      <c r="X207" s="2"/>
      <c r="Y207" s="2"/>
      <c r="Z207" s="2"/>
      <c r="AA207" s="2"/>
      <c r="AB207" s="2"/>
      <c r="AC207" s="2"/>
      <c r="AD207" s="2"/>
      <c r="AE207" s="28"/>
      <c r="AF207" s="2"/>
      <c r="AG207" s="2"/>
      <c r="AH207" s="2"/>
      <c r="AI207" s="28"/>
      <c r="AJ207" s="28"/>
      <c r="AK207" s="2"/>
      <c r="AL207" s="2"/>
      <c r="AM207" s="2"/>
      <c r="AN207" s="36"/>
      <c r="AO207" s="28"/>
      <c r="AP207" s="28"/>
      <c r="AQ207" s="28"/>
      <c r="AR207" s="28"/>
      <c r="AS207" s="28"/>
      <c r="AT207" s="28"/>
      <c r="AU207" s="28"/>
      <c r="AV207" s="28"/>
    </row>
    <row r="208" spans="1:48" ht="16" x14ac:dyDescent="0.2">
      <c r="A208" s="113" t="s">
        <v>73</v>
      </c>
      <c r="B208" s="114" t="s">
        <v>72</v>
      </c>
      <c r="C208" s="28"/>
      <c r="D208" s="2"/>
      <c r="E208" s="2"/>
      <c r="F208" s="28"/>
      <c r="G208" s="2"/>
      <c r="H208" s="2"/>
      <c r="I208" s="2"/>
      <c r="J208" s="2"/>
      <c r="K208" s="2"/>
      <c r="L208" s="2"/>
      <c r="M208" s="2"/>
      <c r="N208" s="2"/>
      <c r="O208" s="2"/>
      <c r="P208" s="2"/>
      <c r="Q208" s="2"/>
      <c r="R208" s="28"/>
      <c r="S208" s="28"/>
      <c r="T208" s="28"/>
      <c r="U208" s="28"/>
      <c r="V208" s="28"/>
      <c r="W208" s="28"/>
      <c r="X208" s="2"/>
      <c r="Y208" s="2"/>
      <c r="Z208" s="2"/>
      <c r="AA208" s="2"/>
      <c r="AB208" s="2"/>
      <c r="AC208" s="2"/>
      <c r="AD208" s="2"/>
      <c r="AE208" s="28"/>
      <c r="AF208" s="2"/>
      <c r="AG208" s="2"/>
      <c r="AH208" s="2"/>
      <c r="AI208" s="28"/>
      <c r="AJ208" s="28"/>
      <c r="AK208" s="2"/>
      <c r="AL208" s="2"/>
      <c r="AM208" s="2"/>
      <c r="AN208" s="36"/>
      <c r="AO208" s="28"/>
      <c r="AP208" s="28"/>
      <c r="AQ208" s="28"/>
      <c r="AR208" s="28"/>
      <c r="AS208" s="28"/>
      <c r="AT208" s="28"/>
      <c r="AU208" s="28"/>
      <c r="AV208" s="28"/>
    </row>
    <row r="209" spans="1:48" ht="16" x14ac:dyDescent="0.2">
      <c r="A209" s="113"/>
      <c r="B209" s="115" t="s">
        <v>116</v>
      </c>
      <c r="C209" s="116" t="s">
        <v>241</v>
      </c>
      <c r="D209" s="2"/>
      <c r="E209" s="2"/>
      <c r="F209" s="28"/>
      <c r="G209" s="2"/>
      <c r="H209" s="2"/>
      <c r="I209" s="2"/>
      <c r="J209" s="2"/>
      <c r="K209" s="2"/>
      <c r="L209" s="2"/>
      <c r="M209" s="2"/>
      <c r="N209" s="2"/>
      <c r="O209" s="2"/>
      <c r="P209" s="2"/>
      <c r="Q209" s="2"/>
      <c r="R209" s="28"/>
      <c r="S209" s="28"/>
      <c r="T209" s="28"/>
      <c r="U209" s="28"/>
      <c r="V209" s="28"/>
      <c r="W209" s="28"/>
      <c r="X209" s="2"/>
      <c r="Y209" s="2"/>
      <c r="Z209" s="2"/>
      <c r="AA209" s="2"/>
      <c r="AB209" s="2"/>
      <c r="AC209" s="2"/>
      <c r="AD209" s="2"/>
      <c r="AE209" s="28"/>
      <c r="AF209" s="2"/>
      <c r="AG209" s="2"/>
      <c r="AH209" s="2"/>
      <c r="AI209" s="28"/>
      <c r="AJ209" s="28"/>
      <c r="AK209" s="2"/>
      <c r="AL209" s="2"/>
      <c r="AM209" s="2"/>
      <c r="AN209" s="36"/>
      <c r="AO209" s="28"/>
      <c r="AP209" s="28"/>
      <c r="AQ209" s="28"/>
      <c r="AR209" s="28"/>
      <c r="AS209" s="28"/>
      <c r="AT209" s="28"/>
      <c r="AU209" s="28"/>
      <c r="AV209" s="28"/>
    </row>
    <row r="210" spans="1:48" x14ac:dyDescent="0.2">
      <c r="A210" s="113"/>
      <c r="B210" s="114"/>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3"/>
      <c r="AP210" s="23"/>
      <c r="AQ210" s="23"/>
      <c r="AR210" s="23"/>
      <c r="AS210" s="23"/>
      <c r="AT210" s="23"/>
      <c r="AU210" s="23"/>
      <c r="AV210" s="23"/>
    </row>
    <row r="213" spans="1:48" x14ac:dyDescent="0.2">
      <c r="B213" s="847" t="s">
        <v>144</v>
      </c>
      <c r="C213" s="847"/>
      <c r="D213" s="847"/>
      <c r="E213" s="847"/>
      <c r="F213" s="847"/>
      <c r="G213" s="847"/>
      <c r="H213" s="847"/>
      <c r="I213" s="847"/>
      <c r="AL213" s="30"/>
      <c r="AM213" s="30"/>
      <c r="AN213" s="30"/>
      <c r="AO213" s="30"/>
      <c r="AP213" s="30"/>
      <c r="AQ213" s="30"/>
      <c r="AR213" s="848" t="s">
        <v>356</v>
      </c>
      <c r="AS213" s="848"/>
      <c r="AT213" s="848"/>
      <c r="AU213" s="848"/>
      <c r="AV213" s="848"/>
    </row>
    <row r="214" spans="1:48" x14ac:dyDescent="0.2">
      <c r="B214" s="847" t="s">
        <v>353</v>
      </c>
      <c r="C214" s="847"/>
      <c r="D214" s="847"/>
      <c r="E214" s="847"/>
      <c r="F214" s="847"/>
      <c r="G214" s="847"/>
      <c r="H214" s="847"/>
      <c r="I214" s="847"/>
      <c r="AN214" s="35"/>
      <c r="AO214" s="31"/>
      <c r="AP214" s="31"/>
      <c r="AQ214" s="32"/>
      <c r="AR214" s="32"/>
      <c r="AS214" s="32"/>
      <c r="AT214" s="32"/>
      <c r="AU214" s="32"/>
      <c r="AV214" s="32"/>
    </row>
    <row r="215" spans="1:48" x14ac:dyDescent="0.2">
      <c r="B215" s="847" t="s">
        <v>145</v>
      </c>
      <c r="C215" s="847"/>
      <c r="D215" s="847"/>
      <c r="E215" s="847"/>
      <c r="F215" s="847"/>
      <c r="G215" s="847"/>
      <c r="H215" s="847"/>
      <c r="I215" s="847"/>
      <c r="AN215" s="30"/>
      <c r="AO215" s="30"/>
      <c r="AP215" s="30"/>
      <c r="AQ215" s="30"/>
      <c r="AR215" s="848" t="s">
        <v>143</v>
      </c>
      <c r="AS215" s="848"/>
      <c r="AT215" s="848"/>
      <c r="AU215" s="848"/>
      <c r="AV215" s="848"/>
    </row>
    <row r="216" spans="1:48" x14ac:dyDescent="0.2">
      <c r="B216" s="117"/>
      <c r="C216" s="117"/>
      <c r="D216" s="117"/>
      <c r="E216" s="117"/>
      <c r="F216" s="117"/>
      <c r="G216" s="117"/>
      <c r="H216" s="117"/>
      <c r="AN216" s="22"/>
      <c r="AO216" s="33"/>
      <c r="AP216" s="33"/>
      <c r="AQ216" s="32"/>
      <c r="AR216" s="32"/>
      <c r="AS216" s="32"/>
      <c r="AT216" s="32"/>
      <c r="AU216" s="32"/>
      <c r="AV216" s="32"/>
    </row>
    <row r="217" spans="1:48" x14ac:dyDescent="0.2">
      <c r="B217" s="117"/>
      <c r="C217" s="117"/>
      <c r="D217" s="117"/>
      <c r="E217" s="117"/>
      <c r="F217" s="30"/>
      <c r="G217" s="30"/>
      <c r="H217" s="30"/>
      <c r="AN217" s="22"/>
      <c r="AO217" s="33"/>
      <c r="AP217" s="33"/>
      <c r="AQ217" s="32"/>
      <c r="AR217" s="32"/>
      <c r="AS217" s="32"/>
      <c r="AT217" s="32"/>
      <c r="AU217" s="32"/>
      <c r="AV217" s="32"/>
    </row>
    <row r="218" spans="1:48" x14ac:dyDescent="0.2">
      <c r="B218" s="118"/>
      <c r="C218" s="118"/>
      <c r="D218" s="118"/>
      <c r="E218" s="118"/>
      <c r="F218" s="30"/>
      <c r="G218" s="30"/>
      <c r="H218" s="30"/>
      <c r="AN218" s="22"/>
      <c r="AO218" s="33"/>
      <c r="AP218" s="33"/>
      <c r="AQ218" s="32"/>
      <c r="AR218" s="32"/>
      <c r="AS218" s="32"/>
      <c r="AT218" s="32"/>
      <c r="AU218" s="32"/>
      <c r="AV218" s="32"/>
    </row>
    <row r="219" spans="1:48" x14ac:dyDescent="0.2">
      <c r="B219" s="118"/>
      <c r="C219" s="118"/>
      <c r="D219" s="118"/>
      <c r="E219" s="118"/>
      <c r="F219" s="30"/>
      <c r="G219" s="30"/>
      <c r="H219" s="30"/>
      <c r="AN219" s="22"/>
      <c r="AO219" s="33"/>
      <c r="AP219" s="33"/>
      <c r="AQ219" s="32"/>
      <c r="AR219" s="32"/>
      <c r="AS219" s="32"/>
      <c r="AT219" s="32"/>
      <c r="AU219" s="32"/>
      <c r="AV219" s="32"/>
    </row>
    <row r="220" spans="1:48" x14ac:dyDescent="0.2">
      <c r="B220" s="118"/>
      <c r="C220" s="118"/>
      <c r="D220" s="118"/>
      <c r="E220" s="118"/>
      <c r="F220" s="22"/>
      <c r="G220" s="22"/>
      <c r="H220" s="22"/>
      <c r="AN220" s="22"/>
      <c r="AO220" s="33"/>
      <c r="AP220" s="33"/>
      <c r="AQ220" s="32"/>
      <c r="AR220" s="32"/>
      <c r="AS220" s="32"/>
      <c r="AT220" s="32"/>
      <c r="AU220" s="32"/>
      <c r="AV220" s="32"/>
    </row>
    <row r="221" spans="1:48" x14ac:dyDescent="0.2">
      <c r="B221" s="850" t="s">
        <v>354</v>
      </c>
      <c r="C221" s="850"/>
      <c r="D221" s="850"/>
      <c r="E221" s="850"/>
      <c r="F221" s="850"/>
      <c r="G221" s="850"/>
      <c r="H221" s="850"/>
      <c r="I221" s="850"/>
      <c r="AN221" s="22"/>
      <c r="AO221" s="33"/>
      <c r="AP221" s="33"/>
      <c r="AQ221" s="32"/>
      <c r="AR221" s="850" t="s">
        <v>357</v>
      </c>
      <c r="AS221" s="850"/>
      <c r="AT221" s="850"/>
      <c r="AU221" s="850"/>
      <c r="AV221" s="850"/>
    </row>
    <row r="222" spans="1:48" x14ac:dyDescent="0.2">
      <c r="B222" s="848" t="s">
        <v>355</v>
      </c>
      <c r="C222" s="848"/>
      <c r="D222" s="848"/>
      <c r="E222" s="848"/>
      <c r="F222" s="848"/>
      <c r="G222" s="848"/>
      <c r="H222" s="848"/>
      <c r="I222" s="848"/>
      <c r="AN222" s="22"/>
      <c r="AO222" s="33"/>
      <c r="AP222" s="33"/>
      <c r="AQ222" s="32"/>
      <c r="AR222" s="848" t="s">
        <v>358</v>
      </c>
      <c r="AS222" s="848"/>
      <c r="AT222" s="848"/>
      <c r="AU222" s="848"/>
      <c r="AV222" s="848"/>
    </row>
    <row r="223" spans="1:48" x14ac:dyDescent="0.2">
      <c r="B223" s="850"/>
      <c r="C223" s="850"/>
      <c r="D223" s="850"/>
      <c r="E223" s="850"/>
      <c r="F223" s="34"/>
      <c r="G223" s="34"/>
      <c r="H223" s="34"/>
      <c r="AN223" s="34"/>
      <c r="AO223" s="34"/>
      <c r="AP223" s="34"/>
      <c r="AQ223" s="34"/>
      <c r="AR223" s="850"/>
      <c r="AS223" s="850"/>
      <c r="AT223" s="850"/>
      <c r="AU223" s="850"/>
      <c r="AV223" s="850"/>
    </row>
    <row r="224" spans="1:48" x14ac:dyDescent="0.2">
      <c r="B224" s="849"/>
      <c r="C224" s="849"/>
      <c r="D224" s="849"/>
      <c r="E224" s="849"/>
      <c r="F224" s="30"/>
      <c r="G224" s="30"/>
      <c r="H224" s="30"/>
      <c r="AN224" s="30"/>
      <c r="AO224" s="30"/>
      <c r="AP224" s="30"/>
      <c r="AQ224" s="30"/>
      <c r="AR224" s="849"/>
      <c r="AS224" s="849"/>
      <c r="AT224" s="849"/>
      <c r="AU224" s="849"/>
      <c r="AV224" s="849"/>
    </row>
  </sheetData>
  <autoFilter ref="A8:AV210" xr:uid="{00000000-0009-0000-0000-000000000000}"/>
  <mergeCells count="72">
    <mergeCell ref="A1:AV1"/>
    <mergeCell ref="A2:AV2"/>
    <mergeCell ref="A3:AV3"/>
    <mergeCell ref="AT6:AT7"/>
    <mergeCell ref="AT5:AV5"/>
    <mergeCell ref="AU6:AV6"/>
    <mergeCell ref="AS5:AS7"/>
    <mergeCell ref="AO5:AO7"/>
    <mergeCell ref="AP6:AP7"/>
    <mergeCell ref="AJ5:AJ7"/>
    <mergeCell ref="AC5:AD5"/>
    <mergeCell ref="AD6:AD7"/>
    <mergeCell ref="AQ6:AQ7"/>
    <mergeCell ref="AP5:AR5"/>
    <mergeCell ref="AI5:AI7"/>
    <mergeCell ref="AK5:AN5"/>
    <mergeCell ref="AK6:AK7"/>
    <mergeCell ref="AL6:AL7"/>
    <mergeCell ref="AR6:AR7"/>
    <mergeCell ref="AN6:AN7"/>
    <mergeCell ref="AM6:AM7"/>
    <mergeCell ref="AH5:AH7"/>
    <mergeCell ref="Z5:AB5"/>
    <mergeCell ref="Z6:Z7"/>
    <mergeCell ref="AA6:AA7"/>
    <mergeCell ref="U5:V5"/>
    <mergeCell ref="U6:U7"/>
    <mergeCell ref="V6:V7"/>
    <mergeCell ref="W5:W7"/>
    <mergeCell ref="X5:Y5"/>
    <mergeCell ref="X6:X7"/>
    <mergeCell ref="Y6:Y7"/>
    <mergeCell ref="AB6:AB7"/>
    <mergeCell ref="AC6:AC7"/>
    <mergeCell ref="AE5:AE7"/>
    <mergeCell ref="AF5:AF7"/>
    <mergeCell ref="AG5:AG7"/>
    <mergeCell ref="S6:S7"/>
    <mergeCell ref="T6:T7"/>
    <mergeCell ref="R5:T5"/>
    <mergeCell ref="J5:J7"/>
    <mergeCell ref="K5:K7"/>
    <mergeCell ref="L5:L7"/>
    <mergeCell ref="M5:Q5"/>
    <mergeCell ref="N6:N7"/>
    <mergeCell ref="O6:O7"/>
    <mergeCell ref="P6:P7"/>
    <mergeCell ref="F5:I5"/>
    <mergeCell ref="Q6:Q7"/>
    <mergeCell ref="R6:R7"/>
    <mergeCell ref="F6:F7"/>
    <mergeCell ref="G6:H6"/>
    <mergeCell ref="I6:I7"/>
    <mergeCell ref="M6:M7"/>
    <mergeCell ref="A5:A7"/>
    <mergeCell ref="B5:B7"/>
    <mergeCell ref="C5:C7"/>
    <mergeCell ref="D5:D7"/>
    <mergeCell ref="E5:E7"/>
    <mergeCell ref="B224:E224"/>
    <mergeCell ref="AR224:AV224"/>
    <mergeCell ref="B221:I221"/>
    <mergeCell ref="AR221:AV221"/>
    <mergeCell ref="B222:I222"/>
    <mergeCell ref="AR222:AV222"/>
    <mergeCell ref="B223:E223"/>
    <mergeCell ref="AR223:AV223"/>
    <mergeCell ref="B213:I213"/>
    <mergeCell ref="AR213:AV213"/>
    <mergeCell ref="B214:I214"/>
    <mergeCell ref="B215:I215"/>
    <mergeCell ref="AR215:AV215"/>
  </mergeCells>
  <pageMargins left="0.32" right="0.27" top="0.70866141732283505" bottom="0.74803149606299202" header="0.31496062992126" footer="0.31496062992126"/>
  <pageSetup paperSize="5" scale="45" orientation="landscape" horizontalDpi="4294967293"/>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2"/>
  <sheetViews>
    <sheetView view="pageBreakPreview" zoomScale="85" zoomScaleNormal="80" zoomScaleSheetLayoutView="85" workbookViewId="0">
      <selection activeCell="B21" sqref="B21:Q30"/>
    </sheetView>
  </sheetViews>
  <sheetFormatPr baseColWidth="10" defaultColWidth="8.83203125" defaultRowHeight="15" x14ac:dyDescent="0.2"/>
  <cols>
    <col min="1" max="1" width="6.5" style="32" bestFit="1" customWidth="1"/>
    <col min="2" max="2" width="27.1640625" style="32" customWidth="1"/>
    <col min="3" max="3" width="15.5" style="32" customWidth="1"/>
    <col min="4" max="4" width="11.1640625" style="32" customWidth="1"/>
    <col min="5" max="5" width="14.5" style="32" customWidth="1"/>
    <col min="6" max="6" width="12.1640625" style="32" customWidth="1"/>
    <col min="7" max="7" width="11.1640625" style="32" customWidth="1"/>
    <col min="8" max="8" width="8.6640625" style="32" customWidth="1"/>
    <col min="9" max="9" width="8" style="32" customWidth="1"/>
    <col min="10" max="10" width="20.5" style="32" customWidth="1"/>
    <col min="11" max="11" width="12.1640625" style="32" customWidth="1"/>
    <col min="12" max="12" width="11.6640625" style="32" customWidth="1"/>
    <col min="13" max="13" width="11.1640625" style="32" customWidth="1"/>
    <col min="14" max="14" width="13" style="32" customWidth="1"/>
    <col min="15" max="15" width="14.1640625" style="32" customWidth="1"/>
    <col min="16" max="16" width="18.1640625" style="32" customWidth="1"/>
    <col min="17" max="17" width="12.83203125" style="32" customWidth="1"/>
    <col min="18" max="18" width="9.6640625" style="32" customWidth="1"/>
    <col min="21" max="21" width="12.33203125" bestFit="1" customWidth="1"/>
  </cols>
  <sheetData>
    <row r="1" spans="1:18" s="289" customFormat="1" ht="25" x14ac:dyDescent="0.25">
      <c r="A1" s="886" t="s">
        <v>883</v>
      </c>
      <c r="B1" s="886"/>
      <c r="C1" s="886"/>
      <c r="D1" s="886"/>
      <c r="E1" s="886"/>
      <c r="F1" s="886"/>
      <c r="G1" s="886"/>
      <c r="H1" s="886"/>
      <c r="I1" s="886"/>
      <c r="J1" s="886"/>
      <c r="K1" s="886"/>
      <c r="L1" s="886"/>
      <c r="M1" s="886"/>
      <c r="N1" s="886"/>
      <c r="O1" s="886"/>
      <c r="P1" s="886"/>
      <c r="Q1" s="886"/>
      <c r="R1" s="886"/>
    </row>
    <row r="2" spans="1:18" s="289" customFormat="1" ht="25" x14ac:dyDescent="0.25">
      <c r="A2" s="886" t="s">
        <v>887</v>
      </c>
      <c r="B2" s="886"/>
      <c r="C2" s="886"/>
      <c r="D2" s="886"/>
      <c r="E2" s="886"/>
      <c r="F2" s="886"/>
      <c r="G2" s="886"/>
      <c r="H2" s="886"/>
      <c r="I2" s="886"/>
      <c r="J2" s="886"/>
      <c r="K2" s="886"/>
      <c r="L2" s="886"/>
      <c r="M2" s="886"/>
      <c r="N2" s="886"/>
      <c r="O2" s="886"/>
      <c r="P2" s="886"/>
      <c r="Q2" s="886"/>
      <c r="R2" s="886"/>
    </row>
    <row r="3" spans="1:18" s="289" customFormat="1" ht="16.5" customHeight="1" x14ac:dyDescent="0.25">
      <c r="A3" s="456"/>
      <c r="B3" s="456"/>
      <c r="C3" s="456"/>
      <c r="D3" s="456"/>
      <c r="E3" s="456"/>
      <c r="F3" s="456"/>
      <c r="G3" s="456"/>
      <c r="H3" s="456"/>
      <c r="I3" s="456"/>
      <c r="J3" s="456"/>
      <c r="K3" s="456"/>
      <c r="L3" s="456"/>
      <c r="M3" s="456"/>
      <c r="N3" s="456"/>
      <c r="O3" s="456"/>
      <c r="P3" s="456"/>
      <c r="Q3" s="456"/>
      <c r="R3" s="456"/>
    </row>
    <row r="4" spans="1:18" s="289" customFormat="1" ht="19.5" customHeight="1" thickBot="1" x14ac:dyDescent="0.3">
      <c r="A4" s="976" t="s">
        <v>368</v>
      </c>
      <c r="B4" s="976"/>
      <c r="C4" s="290" t="s">
        <v>382</v>
      </c>
      <c r="D4" s="457"/>
      <c r="E4" s="457"/>
      <c r="F4" s="457"/>
      <c r="G4" s="457"/>
      <c r="H4" s="457"/>
      <c r="I4" s="457"/>
      <c r="J4" s="457"/>
      <c r="K4" s="457"/>
      <c r="L4" s="457"/>
      <c r="M4" s="457"/>
      <c r="N4" s="457"/>
      <c r="O4" s="457"/>
      <c r="P4" s="457"/>
      <c r="Q4" s="457"/>
      <c r="R4" s="457"/>
    </row>
    <row r="5" spans="1:18" s="294" customFormat="1" ht="33" customHeight="1" thickTop="1" x14ac:dyDescent="0.15">
      <c r="A5" s="973" t="s">
        <v>544</v>
      </c>
      <c r="B5" s="967" t="s">
        <v>545</v>
      </c>
      <c r="C5" s="967" t="s">
        <v>551</v>
      </c>
      <c r="D5" s="967" t="s">
        <v>558</v>
      </c>
      <c r="E5" s="967" t="s">
        <v>580</v>
      </c>
      <c r="F5" s="967"/>
      <c r="G5" s="967" t="s">
        <v>590</v>
      </c>
      <c r="H5" s="967" t="s">
        <v>591</v>
      </c>
      <c r="I5" s="967" t="s">
        <v>547</v>
      </c>
      <c r="J5" s="967" t="s">
        <v>657</v>
      </c>
      <c r="K5" s="967" t="s">
        <v>585</v>
      </c>
      <c r="L5" s="967"/>
      <c r="M5" s="967" t="s">
        <v>549</v>
      </c>
      <c r="N5" s="967" t="s">
        <v>586</v>
      </c>
      <c r="O5" s="967" t="s">
        <v>592</v>
      </c>
      <c r="P5" s="967" t="s">
        <v>593</v>
      </c>
      <c r="Q5" s="967" t="s">
        <v>579</v>
      </c>
      <c r="R5" s="964" t="s">
        <v>652</v>
      </c>
    </row>
    <row r="6" spans="1:18" s="289" customFormat="1" ht="16.5" customHeight="1" x14ac:dyDescent="0.15">
      <c r="A6" s="974"/>
      <c r="B6" s="968"/>
      <c r="C6" s="968"/>
      <c r="D6" s="968"/>
      <c r="E6" s="968" t="s">
        <v>581</v>
      </c>
      <c r="F6" s="968" t="s">
        <v>582</v>
      </c>
      <c r="G6" s="968"/>
      <c r="H6" s="968"/>
      <c r="I6" s="968"/>
      <c r="J6" s="968"/>
      <c r="K6" s="970" t="s">
        <v>555</v>
      </c>
      <c r="L6" s="970" t="s">
        <v>546</v>
      </c>
      <c r="M6" s="968"/>
      <c r="N6" s="968"/>
      <c r="O6" s="968"/>
      <c r="P6" s="968"/>
      <c r="Q6" s="968"/>
      <c r="R6" s="965"/>
    </row>
    <row r="7" spans="1:18" s="289" customFormat="1" thickBot="1" x14ac:dyDescent="0.2">
      <c r="A7" s="975"/>
      <c r="B7" s="969"/>
      <c r="C7" s="969"/>
      <c r="D7" s="969"/>
      <c r="E7" s="969"/>
      <c r="F7" s="969"/>
      <c r="G7" s="969"/>
      <c r="H7" s="969"/>
      <c r="I7" s="969"/>
      <c r="J7" s="969"/>
      <c r="K7" s="971"/>
      <c r="L7" s="971"/>
      <c r="M7" s="969"/>
      <c r="N7" s="969"/>
      <c r="O7" s="969"/>
      <c r="P7" s="969"/>
      <c r="Q7" s="969"/>
      <c r="R7" s="966"/>
    </row>
    <row r="8" spans="1:18" s="289" customFormat="1" thickTop="1" x14ac:dyDescent="0.15">
      <c r="A8" s="297">
        <v>1</v>
      </c>
      <c r="B8" s="298">
        <v>2</v>
      </c>
      <c r="C8" s="298">
        <v>3</v>
      </c>
      <c r="D8" s="299">
        <v>4</v>
      </c>
      <c r="E8" s="299">
        <v>5</v>
      </c>
      <c r="F8" s="299">
        <v>6</v>
      </c>
      <c r="G8" s="299">
        <v>7</v>
      </c>
      <c r="H8" s="299">
        <v>8</v>
      </c>
      <c r="I8" s="299">
        <v>9</v>
      </c>
      <c r="J8" s="299">
        <v>10</v>
      </c>
      <c r="K8" s="298">
        <v>11</v>
      </c>
      <c r="L8" s="298">
        <v>12</v>
      </c>
      <c r="M8" s="298">
        <v>13</v>
      </c>
      <c r="N8" s="299">
        <v>14</v>
      </c>
      <c r="O8" s="299">
        <v>15</v>
      </c>
      <c r="P8" s="298">
        <v>16</v>
      </c>
      <c r="Q8" s="299">
        <v>17</v>
      </c>
      <c r="R8" s="300">
        <v>18</v>
      </c>
    </row>
    <row r="9" spans="1:18" s="289" customFormat="1" ht="14" x14ac:dyDescent="0.15">
      <c r="A9" s="320"/>
      <c r="B9" s="371"/>
      <c r="C9" s="371"/>
      <c r="D9" s="371"/>
      <c r="E9" s="371"/>
      <c r="F9" s="371"/>
      <c r="G9" s="371"/>
      <c r="H9" s="371"/>
      <c r="I9" s="371"/>
      <c r="J9" s="371"/>
      <c r="K9" s="371"/>
      <c r="L9" s="371"/>
      <c r="M9" s="371"/>
      <c r="N9" s="371"/>
      <c r="O9" s="371"/>
      <c r="P9" s="460"/>
      <c r="Q9" s="371"/>
      <c r="R9" s="461"/>
    </row>
    <row r="10" spans="1:18" s="459" customFormat="1" ht="20.25" customHeight="1" x14ac:dyDescent="0.2">
      <c r="A10" s="468" t="s">
        <v>53</v>
      </c>
      <c r="B10" s="462" t="s">
        <v>594</v>
      </c>
      <c r="C10" s="366"/>
      <c r="D10" s="366"/>
      <c r="E10" s="366"/>
      <c r="F10" s="366"/>
      <c r="G10" s="366"/>
      <c r="H10" s="366"/>
      <c r="I10" s="366"/>
      <c r="J10" s="366"/>
      <c r="K10" s="366"/>
      <c r="L10" s="366"/>
      <c r="M10" s="366"/>
      <c r="N10" s="366"/>
      <c r="O10" s="366"/>
      <c r="P10" s="463">
        <v>0</v>
      </c>
      <c r="Q10" s="366"/>
      <c r="R10" s="464"/>
    </row>
    <row r="11" spans="1:18" s="310" customFormat="1" ht="24" customHeight="1" x14ac:dyDescent="0.2">
      <c r="A11" s="468" t="s">
        <v>55</v>
      </c>
      <c r="B11" s="462" t="s">
        <v>595</v>
      </c>
      <c r="C11" s="306" t="s">
        <v>241</v>
      </c>
      <c r="D11" s="313"/>
      <c r="E11" s="313"/>
      <c r="F11" s="313"/>
      <c r="G11" s="313"/>
      <c r="H11" s="313"/>
      <c r="I11" s="313"/>
      <c r="J11" s="313"/>
      <c r="K11" s="314"/>
      <c r="L11" s="314"/>
      <c r="M11" s="314"/>
      <c r="N11" s="314"/>
      <c r="O11" s="314"/>
      <c r="P11" s="314"/>
      <c r="Q11" s="314"/>
      <c r="R11" s="315"/>
    </row>
    <row r="12" spans="1:18" s="318" customFormat="1" ht="24" customHeight="1" x14ac:dyDescent="0.2">
      <c r="A12" s="468"/>
      <c r="B12" s="306" t="s">
        <v>570</v>
      </c>
      <c r="C12" s="313"/>
      <c r="D12" s="313"/>
      <c r="E12" s="313"/>
      <c r="F12" s="313"/>
      <c r="G12" s="313"/>
      <c r="H12" s="313"/>
      <c r="I12" s="313"/>
      <c r="J12" s="313"/>
      <c r="K12" s="314"/>
      <c r="L12" s="314"/>
      <c r="M12" s="314"/>
      <c r="N12" s="314"/>
      <c r="O12" s="314"/>
      <c r="P12" s="314"/>
      <c r="Q12" s="314"/>
      <c r="R12" s="315"/>
    </row>
    <row r="13" spans="1:18" s="310" customFormat="1" ht="24" customHeight="1" x14ac:dyDescent="0.2">
      <c r="A13" s="468" t="s">
        <v>57</v>
      </c>
      <c r="B13" s="462" t="s">
        <v>596</v>
      </c>
      <c r="C13" s="306" t="s">
        <v>241</v>
      </c>
      <c r="D13" s="314"/>
      <c r="E13" s="314"/>
      <c r="F13" s="314"/>
      <c r="G13" s="314"/>
      <c r="H13" s="314"/>
      <c r="I13" s="314"/>
      <c r="J13" s="314"/>
      <c r="K13" s="314"/>
      <c r="L13" s="314"/>
      <c r="M13" s="314"/>
      <c r="N13" s="314"/>
      <c r="O13" s="314"/>
      <c r="P13" s="314"/>
      <c r="Q13" s="314"/>
      <c r="R13" s="315"/>
    </row>
    <row r="14" spans="1:18" s="310" customFormat="1" ht="24" customHeight="1" x14ac:dyDescent="0.2">
      <c r="A14" s="468"/>
      <c r="B14" s="306" t="s">
        <v>570</v>
      </c>
      <c r="C14" s="314"/>
      <c r="D14" s="314"/>
      <c r="E14" s="314"/>
      <c r="F14" s="314"/>
      <c r="G14" s="314"/>
      <c r="H14" s="314"/>
      <c r="I14" s="314"/>
      <c r="J14" s="314"/>
      <c r="K14" s="314"/>
      <c r="L14" s="314"/>
      <c r="M14" s="314"/>
      <c r="N14" s="314"/>
      <c r="O14" s="314"/>
      <c r="P14" s="302"/>
      <c r="Q14" s="314"/>
      <c r="R14" s="315"/>
    </row>
    <row r="15" spans="1:18" s="310" customFormat="1" ht="24" customHeight="1" x14ac:dyDescent="0.2">
      <c r="A15" s="468" t="s">
        <v>59</v>
      </c>
      <c r="B15" s="465" t="s">
        <v>597</v>
      </c>
      <c r="C15" s="306" t="s">
        <v>241</v>
      </c>
      <c r="D15" s="314"/>
      <c r="E15" s="314"/>
      <c r="F15" s="314"/>
      <c r="G15" s="314"/>
      <c r="H15" s="314"/>
      <c r="I15" s="314"/>
      <c r="J15" s="314"/>
      <c r="K15" s="314"/>
      <c r="L15" s="314"/>
      <c r="M15" s="314"/>
      <c r="N15" s="314"/>
      <c r="O15" s="314"/>
      <c r="P15" s="302"/>
      <c r="Q15" s="314"/>
      <c r="R15" s="315"/>
    </row>
    <row r="16" spans="1:18" s="310" customFormat="1" ht="24" customHeight="1" x14ac:dyDescent="0.2">
      <c r="A16" s="468"/>
      <c r="B16" s="306" t="s">
        <v>570</v>
      </c>
      <c r="C16" s="314"/>
      <c r="D16" s="314"/>
      <c r="E16" s="314"/>
      <c r="F16" s="314"/>
      <c r="G16" s="314"/>
      <c r="H16" s="314"/>
      <c r="I16" s="314"/>
      <c r="J16" s="314"/>
      <c r="K16" s="314"/>
      <c r="L16" s="314"/>
      <c r="M16" s="314"/>
      <c r="N16" s="314"/>
      <c r="O16" s="314"/>
      <c r="P16" s="302"/>
      <c r="Q16" s="314"/>
      <c r="R16" s="315"/>
    </row>
    <row r="17" spans="1:18" s="310" customFormat="1" ht="24" customHeight="1" x14ac:dyDescent="0.2">
      <c r="A17" s="468" t="s">
        <v>61</v>
      </c>
      <c r="B17" s="465" t="s">
        <v>598</v>
      </c>
      <c r="C17" s="306" t="s">
        <v>241</v>
      </c>
      <c r="D17" s="314"/>
      <c r="E17" s="314"/>
      <c r="F17" s="314"/>
      <c r="G17" s="314"/>
      <c r="H17" s="314"/>
      <c r="I17" s="314"/>
      <c r="J17" s="314"/>
      <c r="K17" s="314"/>
      <c r="L17" s="314"/>
      <c r="M17" s="314"/>
      <c r="N17" s="314"/>
      <c r="O17" s="314"/>
      <c r="P17" s="302"/>
      <c r="Q17" s="314"/>
      <c r="R17" s="315"/>
    </row>
    <row r="18" spans="1:18" s="289" customFormat="1" ht="24" customHeight="1" thickBot="1" x14ac:dyDescent="0.2">
      <c r="A18" s="322"/>
      <c r="B18" s="466"/>
      <c r="C18" s="466"/>
      <c r="D18" s="466"/>
      <c r="E18" s="466"/>
      <c r="F18" s="466"/>
      <c r="G18" s="466"/>
      <c r="H18" s="466"/>
      <c r="I18" s="466"/>
      <c r="J18" s="466"/>
      <c r="K18" s="466"/>
      <c r="L18" s="466"/>
      <c r="M18" s="466"/>
      <c r="N18" s="466"/>
      <c r="O18" s="466"/>
      <c r="P18" s="466"/>
      <c r="Q18" s="466"/>
      <c r="R18" s="467"/>
    </row>
    <row r="19" spans="1:18" s="289" customFormat="1" ht="14" x14ac:dyDescent="0.15">
      <c r="A19" s="292"/>
      <c r="B19" s="292"/>
      <c r="C19" s="292"/>
      <c r="D19" s="292"/>
      <c r="E19" s="292"/>
      <c r="F19" s="292"/>
      <c r="G19" s="292"/>
      <c r="H19" s="292"/>
      <c r="I19" s="292"/>
      <c r="J19" s="292"/>
      <c r="K19" s="292"/>
      <c r="L19" s="292"/>
      <c r="M19" s="292"/>
      <c r="N19" s="292"/>
      <c r="O19" s="292"/>
      <c r="P19" s="292"/>
      <c r="Q19" s="292"/>
      <c r="R19" s="292"/>
    </row>
    <row r="20" spans="1:18" s="289" customFormat="1" ht="20" customHeight="1" x14ac:dyDescent="0.15">
      <c r="A20" s="292"/>
      <c r="B20" s="292"/>
      <c r="C20" s="292"/>
      <c r="D20" s="292"/>
      <c r="E20" s="292"/>
      <c r="F20" s="292"/>
      <c r="G20" s="292"/>
      <c r="H20" s="292"/>
      <c r="I20" s="292"/>
      <c r="J20" s="292"/>
      <c r="K20" s="292"/>
      <c r="L20" s="292"/>
      <c r="M20" s="292"/>
      <c r="N20" s="292"/>
      <c r="O20" s="292"/>
      <c r="P20" s="292"/>
      <c r="Q20" s="292"/>
      <c r="R20" s="292"/>
    </row>
    <row r="21" spans="1:18" s="289" customFormat="1" ht="20" customHeight="1" x14ac:dyDescent="0.15">
      <c r="A21" s="292"/>
      <c r="B21" s="962" t="s">
        <v>371</v>
      </c>
      <c r="C21" s="962"/>
      <c r="D21" s="962"/>
      <c r="E21" s="962"/>
      <c r="F21" s="619"/>
      <c r="G21" s="619"/>
      <c r="H21" s="619"/>
      <c r="I21" s="619"/>
      <c r="J21" s="972" t="s">
        <v>886</v>
      </c>
      <c r="K21" s="972"/>
      <c r="L21" s="972"/>
      <c r="M21" s="972"/>
      <c r="N21" s="972"/>
      <c r="O21" s="972"/>
      <c r="P21" s="972"/>
      <c r="Q21" s="972"/>
      <c r="R21" s="327"/>
    </row>
    <row r="22" spans="1:18" s="289" customFormat="1" ht="20" customHeight="1" x14ac:dyDescent="0.15">
      <c r="A22" s="328"/>
      <c r="B22" s="962" t="s">
        <v>381</v>
      </c>
      <c r="C22" s="962"/>
      <c r="D22" s="962"/>
      <c r="E22" s="962"/>
      <c r="F22" s="619"/>
      <c r="G22" s="619"/>
      <c r="H22" s="619"/>
      <c r="I22" s="620"/>
      <c r="J22" s="620"/>
      <c r="K22" s="620"/>
      <c r="L22" s="620"/>
      <c r="M22" s="620"/>
      <c r="N22" s="342"/>
      <c r="O22" s="342"/>
      <c r="P22" s="342"/>
      <c r="R22" s="329"/>
    </row>
    <row r="23" spans="1:18" s="289" customFormat="1" ht="20" customHeight="1" x14ac:dyDescent="0.15">
      <c r="A23" s="335"/>
      <c r="B23" s="962" t="s">
        <v>881</v>
      </c>
      <c r="C23" s="962"/>
      <c r="D23" s="962"/>
      <c r="E23" s="962"/>
      <c r="F23" s="619"/>
      <c r="G23" s="619"/>
      <c r="H23" s="619"/>
      <c r="I23" s="621"/>
      <c r="J23" s="963" t="s">
        <v>882</v>
      </c>
      <c r="K23" s="963"/>
      <c r="L23" s="963"/>
      <c r="M23" s="963"/>
      <c r="N23" s="963"/>
      <c r="O23" s="963"/>
      <c r="P23" s="963"/>
      <c r="Q23" s="963"/>
      <c r="R23" s="330"/>
    </row>
    <row r="24" spans="1:18" s="289" customFormat="1" ht="20" customHeight="1" x14ac:dyDescent="0.15">
      <c r="A24" s="335"/>
      <c r="B24" s="618"/>
      <c r="C24" s="618"/>
      <c r="D24" s="618"/>
      <c r="E24" s="619"/>
      <c r="F24" s="619"/>
      <c r="G24" s="619"/>
      <c r="H24" s="619"/>
      <c r="I24" s="621"/>
      <c r="J24" s="619"/>
      <c r="K24" s="619"/>
      <c r="L24" s="621"/>
      <c r="M24" s="619"/>
      <c r="N24" s="345"/>
      <c r="O24" s="345"/>
      <c r="P24" s="350"/>
      <c r="R24" s="329"/>
    </row>
    <row r="25" spans="1:18" s="289" customFormat="1" ht="20" customHeight="1" x14ac:dyDescent="0.15">
      <c r="A25" s="332"/>
      <c r="B25" s="618"/>
      <c r="C25" s="618"/>
      <c r="D25" s="618"/>
      <c r="E25" s="619"/>
      <c r="F25" s="619"/>
      <c r="G25" s="619"/>
      <c r="H25" s="619"/>
      <c r="I25" s="621"/>
      <c r="J25" s="619"/>
      <c r="K25" s="619"/>
      <c r="L25" s="621"/>
      <c r="M25" s="619"/>
      <c r="N25" s="345"/>
      <c r="O25" s="345"/>
      <c r="P25" s="350"/>
      <c r="R25" s="329"/>
    </row>
    <row r="26" spans="1:18" s="289" customFormat="1" ht="20" customHeight="1" x14ac:dyDescent="0.15">
      <c r="A26" s="332"/>
      <c r="B26" s="618"/>
      <c r="C26" s="618"/>
      <c r="D26" s="618"/>
      <c r="E26" s="619"/>
      <c r="F26" s="619"/>
      <c r="G26" s="619"/>
      <c r="H26" s="619"/>
      <c r="I26" s="621"/>
      <c r="J26" s="619"/>
      <c r="K26" s="619"/>
      <c r="L26" s="621"/>
      <c r="M26" s="619"/>
      <c r="N26" s="345"/>
      <c r="O26" s="345"/>
      <c r="P26" s="350"/>
      <c r="R26" s="329"/>
    </row>
    <row r="27" spans="1:18" s="289" customFormat="1" ht="20" customHeight="1" x14ac:dyDescent="0.15">
      <c r="A27" s="332"/>
      <c r="B27" s="618"/>
      <c r="C27" s="618"/>
      <c r="D27" s="618"/>
      <c r="E27" s="619"/>
      <c r="F27" s="619"/>
      <c r="G27" s="619"/>
      <c r="H27" s="619"/>
      <c r="I27" s="621"/>
      <c r="J27" s="619"/>
      <c r="K27" s="619"/>
      <c r="L27" s="621"/>
      <c r="M27" s="619"/>
      <c r="N27" s="345"/>
      <c r="O27" s="345"/>
      <c r="P27" s="350"/>
      <c r="R27" s="329"/>
    </row>
    <row r="28" spans="1:18" s="289" customFormat="1" ht="20" customHeight="1" x14ac:dyDescent="0.15">
      <c r="A28" s="332"/>
      <c r="B28" s="961" t="s">
        <v>878</v>
      </c>
      <c r="C28" s="961"/>
      <c r="D28" s="961"/>
      <c r="E28" s="961"/>
      <c r="F28" s="622"/>
      <c r="G28" s="622"/>
      <c r="H28" s="619"/>
      <c r="I28" s="623"/>
      <c r="J28" s="961" t="s">
        <v>666</v>
      </c>
      <c r="K28" s="961"/>
      <c r="L28" s="961"/>
      <c r="M28" s="961"/>
      <c r="N28" s="961"/>
      <c r="O28" s="961"/>
      <c r="P28" s="961"/>
      <c r="Q28" s="961"/>
      <c r="R28" s="329"/>
    </row>
    <row r="29" spans="1:18" s="289" customFormat="1" ht="20" customHeight="1" x14ac:dyDescent="0.15">
      <c r="A29" s="333"/>
      <c r="B29" s="962" t="s">
        <v>879</v>
      </c>
      <c r="C29" s="962"/>
      <c r="D29" s="962"/>
      <c r="E29" s="962"/>
      <c r="F29" s="619"/>
      <c r="G29" s="619"/>
      <c r="H29" s="619"/>
      <c r="I29" s="620"/>
      <c r="J29" s="962" t="s">
        <v>667</v>
      </c>
      <c r="K29" s="962"/>
      <c r="L29" s="962"/>
      <c r="M29" s="962"/>
      <c r="N29" s="962"/>
      <c r="O29" s="962"/>
      <c r="P29" s="962"/>
      <c r="Q29" s="962"/>
      <c r="R29" s="333"/>
    </row>
    <row r="30" spans="1:18" s="289" customFormat="1" ht="14" x14ac:dyDescent="0.15">
      <c r="A30" s="335"/>
      <c r="B30" s="335"/>
      <c r="C30" s="335"/>
      <c r="D30" s="335"/>
      <c r="E30" s="335"/>
      <c r="F30" s="331"/>
      <c r="G30" s="331"/>
      <c r="H30" s="292"/>
      <c r="I30" s="336"/>
      <c r="J30" s="336"/>
      <c r="K30" s="336"/>
      <c r="L30" s="335"/>
      <c r="M30" s="335"/>
      <c r="N30" s="335"/>
      <c r="O30" s="335"/>
      <c r="P30" s="335"/>
      <c r="R30" s="335"/>
    </row>
    <row r="31" spans="1:18" x14ac:dyDescent="0.2">
      <c r="C31" s="132"/>
      <c r="D31" s="132"/>
      <c r="E31" s="285"/>
      <c r="F31" s="285"/>
      <c r="O31" s="132"/>
      <c r="P31" s="285"/>
      <c r="Q31"/>
      <c r="R31" s="285"/>
    </row>
    <row r="32" spans="1:18" x14ac:dyDescent="0.2">
      <c r="C32" s="129"/>
      <c r="D32" s="129"/>
      <c r="O32" s="129"/>
      <c r="P32" s="286"/>
      <c r="Q32"/>
      <c r="R32" s="286"/>
    </row>
  </sheetData>
  <mergeCells count="32">
    <mergeCell ref="A1:R1"/>
    <mergeCell ref="A2:R2"/>
    <mergeCell ref="A5:A7"/>
    <mergeCell ref="B5:B7"/>
    <mergeCell ref="C5:C7"/>
    <mergeCell ref="D5:D7"/>
    <mergeCell ref="N5:N7"/>
    <mergeCell ref="I5:I7"/>
    <mergeCell ref="E5:F5"/>
    <mergeCell ref="O5:O7"/>
    <mergeCell ref="P5:P7"/>
    <mergeCell ref="K5:L5"/>
    <mergeCell ref="L6:L7"/>
    <mergeCell ref="A4:B4"/>
    <mergeCell ref="E6:E7"/>
    <mergeCell ref="F6:F7"/>
    <mergeCell ref="G5:G7"/>
    <mergeCell ref="H5:H7"/>
    <mergeCell ref="B21:E21"/>
    <mergeCell ref="B22:E22"/>
    <mergeCell ref="J21:Q21"/>
    <mergeCell ref="R5:R7"/>
    <mergeCell ref="Q5:Q7"/>
    <mergeCell ref="M5:M7"/>
    <mergeCell ref="K6:K7"/>
    <mergeCell ref="J5:J7"/>
    <mergeCell ref="B28:E28"/>
    <mergeCell ref="B29:E29"/>
    <mergeCell ref="B23:E23"/>
    <mergeCell ref="J23:Q23"/>
    <mergeCell ref="J28:Q28"/>
    <mergeCell ref="J29:Q29"/>
  </mergeCells>
  <phoneticPr fontId="10" type="noConversion"/>
  <pageMargins left="0.67685039370078748" right="0.67" top="0.98" bottom="0.75000000000000011" header="0.31" footer="0.31"/>
  <pageSetup paperSize="5" scale="60" firstPageNumber="12" orientation="landscape" useFirstPageNumber="1"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0"/>
  <sheetViews>
    <sheetView view="pageBreakPreview" zoomScale="80" zoomScaleNormal="80" zoomScaleSheetLayoutView="80" workbookViewId="0">
      <selection activeCell="G12" sqref="G12"/>
    </sheetView>
  </sheetViews>
  <sheetFormatPr baseColWidth="10" defaultColWidth="8.83203125" defaultRowHeight="15" x14ac:dyDescent="0.2"/>
  <cols>
    <col min="1" max="1" width="6.5" style="32" bestFit="1" customWidth="1"/>
    <col min="2" max="2" width="23.83203125" style="32" customWidth="1"/>
    <col min="3" max="3" width="15.5" style="32" customWidth="1"/>
    <col min="4" max="4" width="13.5" style="32" customWidth="1"/>
    <col min="5" max="5" width="13.83203125" style="32" customWidth="1"/>
    <col min="6" max="6" width="13.6640625" style="32" customWidth="1"/>
    <col min="7" max="7" width="13.83203125" style="32" customWidth="1"/>
    <col min="8" max="8" width="11.6640625" style="32" customWidth="1"/>
    <col min="9" max="9" width="9.1640625" style="32" customWidth="1"/>
    <col min="10" max="10" width="11.6640625" style="32" customWidth="1"/>
    <col min="11" max="11" width="12" style="32" customWidth="1"/>
    <col min="12" max="12" width="11.83203125" style="32" customWidth="1"/>
    <col min="13" max="13" width="15" style="32" customWidth="1"/>
    <col min="14" max="14" width="15.6640625" style="32" customWidth="1"/>
    <col min="15" max="15" width="19.1640625" style="32" customWidth="1"/>
    <col min="16" max="16" width="9.33203125" style="32" customWidth="1"/>
    <col min="19" max="19" width="12.33203125" bestFit="1" customWidth="1"/>
  </cols>
  <sheetData>
    <row r="1" spans="1:16" s="289" customFormat="1" ht="25" x14ac:dyDescent="0.25">
      <c r="A1" s="886" t="s">
        <v>883</v>
      </c>
      <c r="B1" s="886"/>
      <c r="C1" s="886"/>
      <c r="D1" s="886"/>
      <c r="E1" s="886"/>
      <c r="F1" s="886"/>
      <c r="G1" s="886"/>
      <c r="H1" s="886"/>
      <c r="I1" s="886"/>
      <c r="J1" s="886"/>
      <c r="K1" s="886"/>
      <c r="L1" s="886"/>
      <c r="M1" s="886"/>
      <c r="N1" s="886"/>
      <c r="O1" s="886"/>
      <c r="P1" s="886"/>
    </row>
    <row r="2" spans="1:16" s="289" customFormat="1" ht="25" x14ac:dyDescent="0.25">
      <c r="A2" s="886" t="s">
        <v>888</v>
      </c>
      <c r="B2" s="886"/>
      <c r="C2" s="886"/>
      <c r="D2" s="886"/>
      <c r="E2" s="886"/>
      <c r="F2" s="886"/>
      <c r="G2" s="886"/>
      <c r="H2" s="886"/>
      <c r="I2" s="886"/>
      <c r="J2" s="886"/>
      <c r="K2" s="886"/>
      <c r="L2" s="886"/>
      <c r="M2" s="886"/>
      <c r="N2" s="886"/>
      <c r="O2" s="886"/>
      <c r="P2" s="886"/>
    </row>
    <row r="3" spans="1:16" s="289" customFormat="1" ht="25" x14ac:dyDescent="0.25">
      <c r="A3" s="886"/>
      <c r="B3" s="886"/>
      <c r="C3" s="886"/>
      <c r="D3" s="886"/>
      <c r="E3" s="886"/>
      <c r="F3" s="886"/>
      <c r="G3" s="886"/>
      <c r="H3" s="886"/>
      <c r="I3" s="886"/>
      <c r="J3" s="886"/>
      <c r="K3" s="886"/>
      <c r="L3" s="886"/>
      <c r="M3" s="886"/>
      <c r="N3" s="886"/>
      <c r="O3" s="886"/>
      <c r="P3" s="886"/>
    </row>
    <row r="4" spans="1:16" s="289" customFormat="1" ht="23" customHeight="1" thickBot="1" x14ac:dyDescent="0.2">
      <c r="A4" s="292"/>
      <c r="B4" s="616" t="s">
        <v>368</v>
      </c>
      <c r="C4" s="617" t="s">
        <v>382</v>
      </c>
      <c r="D4" s="292"/>
      <c r="E4" s="292"/>
      <c r="F4" s="292"/>
      <c r="G4" s="292"/>
      <c r="H4" s="292"/>
      <c r="I4" s="292"/>
      <c r="J4" s="292"/>
      <c r="K4" s="292"/>
      <c r="L4" s="292"/>
      <c r="M4" s="292"/>
      <c r="N4" s="292"/>
      <c r="O4" s="292"/>
      <c r="P4" s="292"/>
    </row>
    <row r="5" spans="1:16" s="470" customFormat="1" ht="33" customHeight="1" thickTop="1" x14ac:dyDescent="0.15">
      <c r="A5" s="973" t="s">
        <v>544</v>
      </c>
      <c r="B5" s="967" t="s">
        <v>545</v>
      </c>
      <c r="C5" s="967" t="s">
        <v>551</v>
      </c>
      <c r="D5" s="967" t="s">
        <v>558</v>
      </c>
      <c r="E5" s="967" t="s">
        <v>603</v>
      </c>
      <c r="F5" s="967"/>
      <c r="G5" s="967" t="s">
        <v>612</v>
      </c>
      <c r="H5" s="967"/>
      <c r="I5" s="967"/>
      <c r="J5" s="967" t="s">
        <v>613</v>
      </c>
      <c r="K5" s="967"/>
      <c r="L5" s="977" t="s">
        <v>610</v>
      </c>
      <c r="M5" s="967" t="s">
        <v>611</v>
      </c>
      <c r="N5" s="967" t="s">
        <v>567</v>
      </c>
      <c r="O5" s="967" t="s">
        <v>593</v>
      </c>
      <c r="P5" s="964" t="s">
        <v>652</v>
      </c>
    </row>
    <row r="6" spans="1:16" s="471" customFormat="1" ht="12.75" customHeight="1" x14ac:dyDescent="0.15">
      <c r="A6" s="974"/>
      <c r="B6" s="968"/>
      <c r="C6" s="968"/>
      <c r="D6" s="968"/>
      <c r="E6" s="968" t="s">
        <v>604</v>
      </c>
      <c r="F6" s="968" t="s">
        <v>605</v>
      </c>
      <c r="G6" s="968" t="s">
        <v>606</v>
      </c>
      <c r="H6" s="968" t="s">
        <v>607</v>
      </c>
      <c r="I6" s="968" t="s">
        <v>561</v>
      </c>
      <c r="J6" s="970" t="s">
        <v>608</v>
      </c>
      <c r="K6" s="970" t="s">
        <v>609</v>
      </c>
      <c r="L6" s="978"/>
      <c r="M6" s="968"/>
      <c r="N6" s="968"/>
      <c r="O6" s="968"/>
      <c r="P6" s="965"/>
    </row>
    <row r="7" spans="1:16" s="471" customFormat="1" ht="16.5" customHeight="1" thickBot="1" x14ac:dyDescent="0.2">
      <c r="A7" s="975"/>
      <c r="B7" s="969"/>
      <c r="C7" s="969"/>
      <c r="D7" s="969"/>
      <c r="E7" s="969"/>
      <c r="F7" s="969"/>
      <c r="G7" s="969"/>
      <c r="H7" s="969"/>
      <c r="I7" s="969"/>
      <c r="J7" s="971"/>
      <c r="K7" s="971"/>
      <c r="L7" s="979"/>
      <c r="M7" s="969"/>
      <c r="N7" s="969"/>
      <c r="O7" s="969"/>
      <c r="P7" s="966"/>
    </row>
    <row r="8" spans="1:16" s="471" customFormat="1" ht="14" thickTop="1" x14ac:dyDescent="0.15">
      <c r="A8" s="297">
        <v>1</v>
      </c>
      <c r="B8" s="298">
        <v>2</v>
      </c>
      <c r="C8" s="298">
        <v>3</v>
      </c>
      <c r="D8" s="478">
        <v>4</v>
      </c>
      <c r="E8" s="298">
        <v>5</v>
      </c>
      <c r="F8" s="298">
        <v>6</v>
      </c>
      <c r="G8" s="478">
        <v>7</v>
      </c>
      <c r="H8" s="298">
        <v>8</v>
      </c>
      <c r="I8" s="298">
        <v>9</v>
      </c>
      <c r="J8" s="478">
        <v>10</v>
      </c>
      <c r="K8" s="298">
        <v>11</v>
      </c>
      <c r="L8" s="298">
        <v>12</v>
      </c>
      <c r="M8" s="478">
        <v>13</v>
      </c>
      <c r="N8" s="478">
        <v>14</v>
      </c>
      <c r="O8" s="298">
        <v>15</v>
      </c>
      <c r="P8" s="300">
        <v>16</v>
      </c>
    </row>
    <row r="9" spans="1:16" s="337" customFormat="1" ht="24" customHeight="1" x14ac:dyDescent="0.15">
      <c r="A9" s="311"/>
      <c r="B9" s="365"/>
      <c r="C9" s="365"/>
      <c r="D9" s="365"/>
      <c r="E9" s="365"/>
      <c r="F9" s="365"/>
      <c r="G9" s="365"/>
      <c r="H9" s="365"/>
      <c r="I9" s="365"/>
      <c r="J9" s="365"/>
      <c r="K9" s="365"/>
      <c r="L9" s="365"/>
      <c r="M9" s="365"/>
      <c r="N9" s="365"/>
      <c r="O9" s="472"/>
      <c r="P9" s="473"/>
    </row>
    <row r="10" spans="1:16" s="459" customFormat="1" ht="24" customHeight="1" x14ac:dyDescent="0.2">
      <c r="A10" s="340" t="s">
        <v>63</v>
      </c>
      <c r="B10" s="385" t="s">
        <v>599</v>
      </c>
      <c r="C10" s="366"/>
      <c r="D10" s="366"/>
      <c r="E10" s="366"/>
      <c r="F10" s="366"/>
      <c r="G10" s="366"/>
      <c r="H10" s="366"/>
      <c r="I10" s="366"/>
      <c r="J10" s="366"/>
      <c r="K10" s="366"/>
      <c r="L10" s="366"/>
      <c r="M10" s="366"/>
      <c r="N10" s="366"/>
      <c r="O10" s="463"/>
      <c r="P10" s="464"/>
    </row>
    <row r="11" spans="1:16" s="459" customFormat="1" ht="24" customHeight="1" x14ac:dyDescent="0.2">
      <c r="A11" s="340" t="s">
        <v>65</v>
      </c>
      <c r="B11" s="385" t="s">
        <v>600</v>
      </c>
      <c r="C11" s="382" t="s">
        <v>241</v>
      </c>
      <c r="D11" s="381"/>
      <c r="E11" s="366"/>
      <c r="F11" s="366"/>
      <c r="G11" s="366"/>
      <c r="H11" s="366"/>
      <c r="I11" s="366"/>
      <c r="J11" s="366"/>
      <c r="K11" s="366"/>
      <c r="L11" s="366"/>
      <c r="M11" s="366"/>
      <c r="N11" s="366"/>
      <c r="O11" s="366"/>
      <c r="P11" s="464"/>
    </row>
    <row r="12" spans="1:16" s="459" customFormat="1" ht="24" customHeight="1" x14ac:dyDescent="0.2">
      <c r="A12" s="340"/>
      <c r="B12" s="382" t="s">
        <v>570</v>
      </c>
      <c r="C12" s="474"/>
      <c r="D12" s="381"/>
      <c r="E12" s="366"/>
      <c r="F12" s="366"/>
      <c r="G12" s="366"/>
      <c r="H12" s="366"/>
      <c r="I12" s="366"/>
      <c r="J12" s="366"/>
      <c r="K12" s="366"/>
      <c r="L12" s="366"/>
      <c r="M12" s="366"/>
      <c r="N12" s="366"/>
      <c r="O12" s="383"/>
      <c r="P12" s="464"/>
    </row>
    <row r="13" spans="1:16" s="459" customFormat="1" ht="32.25" customHeight="1" x14ac:dyDescent="0.2">
      <c r="A13" s="340" t="s">
        <v>67</v>
      </c>
      <c r="B13" s="385" t="s">
        <v>601</v>
      </c>
      <c r="C13" s="382" t="s">
        <v>241</v>
      </c>
      <c r="D13" s="366"/>
      <c r="E13" s="366"/>
      <c r="F13" s="366"/>
      <c r="G13" s="366"/>
      <c r="H13" s="366"/>
      <c r="I13" s="366"/>
      <c r="J13" s="366"/>
      <c r="K13" s="366"/>
      <c r="L13" s="366"/>
      <c r="M13" s="366"/>
      <c r="N13" s="366"/>
      <c r="O13" s="366"/>
      <c r="P13" s="464"/>
    </row>
    <row r="14" spans="1:16" s="459" customFormat="1" ht="24" customHeight="1" x14ac:dyDescent="0.2">
      <c r="A14" s="340"/>
      <c r="B14" s="384" t="s">
        <v>570</v>
      </c>
      <c r="C14" s="373"/>
      <c r="D14" s="366"/>
      <c r="E14" s="366"/>
      <c r="F14" s="366"/>
      <c r="G14" s="366"/>
      <c r="H14" s="366"/>
      <c r="I14" s="366"/>
      <c r="J14" s="366"/>
      <c r="K14" s="366"/>
      <c r="L14" s="366"/>
      <c r="M14" s="366"/>
      <c r="N14" s="398"/>
      <c r="O14" s="475"/>
      <c r="P14" s="464"/>
    </row>
    <row r="15" spans="1:16" s="459" customFormat="1" ht="30" customHeight="1" x14ac:dyDescent="0.2">
      <c r="A15" s="340" t="s">
        <v>69</v>
      </c>
      <c r="B15" s="385" t="s">
        <v>602</v>
      </c>
      <c r="C15" s="382" t="s">
        <v>241</v>
      </c>
      <c r="D15" s="366"/>
      <c r="E15" s="366"/>
      <c r="F15" s="366"/>
      <c r="G15" s="366"/>
      <c r="H15" s="366"/>
      <c r="I15" s="366"/>
      <c r="J15" s="366"/>
      <c r="K15" s="366"/>
      <c r="L15" s="366"/>
      <c r="M15" s="366"/>
      <c r="N15" s="398"/>
      <c r="O15" s="366"/>
      <c r="P15" s="464"/>
    </row>
    <row r="16" spans="1:16" s="337" customFormat="1" ht="24" customHeight="1" thickBot="1" x14ac:dyDescent="0.2">
      <c r="A16" s="428"/>
      <c r="B16" s="476"/>
      <c r="C16" s="476"/>
      <c r="D16" s="476"/>
      <c r="E16" s="476"/>
      <c r="F16" s="476"/>
      <c r="G16" s="476"/>
      <c r="H16" s="476"/>
      <c r="I16" s="476"/>
      <c r="J16" s="476"/>
      <c r="K16" s="476"/>
      <c r="L16" s="476"/>
      <c r="M16" s="476"/>
      <c r="N16" s="476"/>
      <c r="O16" s="476"/>
      <c r="P16" s="477"/>
    </row>
    <row r="17" spans="1:16" s="337" customFormat="1" ht="13" x14ac:dyDescent="0.15">
      <c r="A17" s="325"/>
      <c r="B17" s="325"/>
      <c r="C17" s="325"/>
      <c r="D17" s="325"/>
      <c r="E17" s="325"/>
      <c r="F17" s="325"/>
      <c r="G17" s="325"/>
      <c r="H17" s="325"/>
      <c r="I17" s="325"/>
      <c r="J17" s="325"/>
      <c r="K17" s="325"/>
      <c r="L17" s="325"/>
      <c r="M17" s="325"/>
      <c r="N17" s="325"/>
      <c r="O17" s="325"/>
      <c r="P17" s="325"/>
    </row>
    <row r="18" spans="1:16" s="289" customFormat="1" ht="22" customHeight="1" x14ac:dyDescent="0.15">
      <c r="A18" s="292"/>
      <c r="B18" s="292"/>
      <c r="C18" s="292"/>
      <c r="D18" s="292"/>
      <c r="E18" s="292"/>
      <c r="F18" s="292"/>
      <c r="G18" s="292"/>
      <c r="H18" s="292"/>
      <c r="I18" s="292"/>
      <c r="J18" s="292"/>
      <c r="K18" s="292"/>
      <c r="L18" s="292"/>
      <c r="M18" s="292"/>
      <c r="N18" s="292"/>
      <c r="O18" s="292"/>
      <c r="P18" s="292"/>
    </row>
    <row r="19" spans="1:16" s="289" customFormat="1" ht="22" customHeight="1" x14ac:dyDescent="0.15">
      <c r="A19" s="962" t="s">
        <v>371</v>
      </c>
      <c r="B19" s="962"/>
      <c r="C19" s="962"/>
      <c r="D19" s="962"/>
      <c r="E19" s="619"/>
      <c r="F19" s="619"/>
      <c r="G19" s="619"/>
      <c r="H19" s="619"/>
      <c r="I19" s="972" t="s">
        <v>886</v>
      </c>
      <c r="J19" s="972"/>
      <c r="K19" s="972"/>
      <c r="L19" s="972"/>
      <c r="M19" s="972"/>
      <c r="N19" s="972"/>
      <c r="O19" s="972"/>
      <c r="P19" s="972"/>
    </row>
    <row r="20" spans="1:16" s="289" customFormat="1" ht="22" customHeight="1" x14ac:dyDescent="0.15">
      <c r="A20" s="962" t="s">
        <v>381</v>
      </c>
      <c r="B20" s="962"/>
      <c r="C20" s="962"/>
      <c r="D20" s="962"/>
      <c r="E20" s="619"/>
      <c r="F20" s="619"/>
      <c r="G20" s="619"/>
      <c r="H20" s="620"/>
      <c r="I20" s="620"/>
      <c r="J20" s="620"/>
      <c r="K20" s="620"/>
      <c r="L20" s="620"/>
      <c r="M20" s="342"/>
      <c r="N20" s="342"/>
      <c r="O20" s="342"/>
    </row>
    <row r="21" spans="1:16" s="289" customFormat="1" ht="22" customHeight="1" x14ac:dyDescent="0.15">
      <c r="A21" s="962" t="s">
        <v>881</v>
      </c>
      <c r="B21" s="962"/>
      <c r="C21" s="962"/>
      <c r="D21" s="962"/>
      <c r="E21" s="619"/>
      <c r="F21" s="619"/>
      <c r="G21" s="619"/>
      <c r="H21" s="846"/>
      <c r="I21" s="963" t="s">
        <v>882</v>
      </c>
      <c r="J21" s="963"/>
      <c r="K21" s="963"/>
      <c r="L21" s="963"/>
      <c r="M21" s="963"/>
      <c r="N21" s="963"/>
      <c r="O21" s="963"/>
      <c r="P21" s="963"/>
    </row>
    <row r="22" spans="1:16" s="289" customFormat="1" ht="22" customHeight="1" x14ac:dyDescent="0.15">
      <c r="A22" s="845"/>
      <c r="B22" s="845"/>
      <c r="C22" s="845"/>
      <c r="D22" s="619"/>
      <c r="E22" s="619"/>
      <c r="F22" s="619"/>
      <c r="G22" s="619"/>
      <c r="H22" s="846"/>
      <c r="I22" s="619"/>
      <c r="J22" s="619"/>
      <c r="K22" s="846"/>
      <c r="L22" s="619"/>
      <c r="M22" s="345"/>
      <c r="N22" s="345"/>
      <c r="O22" s="350"/>
    </row>
    <row r="23" spans="1:16" s="289" customFormat="1" ht="22" customHeight="1" x14ac:dyDescent="0.15">
      <c r="A23" s="845"/>
      <c r="B23" s="845"/>
      <c r="C23" s="845"/>
      <c r="D23" s="619"/>
      <c r="E23" s="619"/>
      <c r="F23" s="619"/>
      <c r="G23" s="619"/>
      <c r="H23" s="846"/>
      <c r="I23" s="619"/>
      <c r="J23" s="619"/>
      <c r="K23" s="846"/>
      <c r="L23" s="619"/>
      <c r="M23" s="345"/>
      <c r="N23" s="345"/>
      <c r="O23" s="350"/>
    </row>
    <row r="24" spans="1:16" s="289" customFormat="1" ht="22" customHeight="1" x14ac:dyDescent="0.15">
      <c r="A24" s="845"/>
      <c r="B24" s="845"/>
      <c r="C24" s="845"/>
      <c r="D24" s="619"/>
      <c r="E24" s="619"/>
      <c r="F24" s="619"/>
      <c r="G24" s="619"/>
      <c r="H24" s="846"/>
      <c r="I24" s="619"/>
      <c r="J24" s="619"/>
      <c r="K24" s="846"/>
      <c r="L24" s="619"/>
      <c r="M24" s="345"/>
      <c r="N24" s="345"/>
      <c r="O24" s="350"/>
    </row>
    <row r="25" spans="1:16" s="289" customFormat="1" ht="22" customHeight="1" x14ac:dyDescent="0.15">
      <c r="A25" s="845"/>
      <c r="B25" s="845"/>
      <c r="C25" s="845"/>
      <c r="D25" s="619"/>
      <c r="E25" s="619"/>
      <c r="F25" s="619"/>
      <c r="G25" s="619"/>
      <c r="H25" s="846"/>
      <c r="I25" s="619"/>
      <c r="J25" s="619"/>
      <c r="K25" s="846"/>
      <c r="L25" s="619"/>
      <c r="M25" s="345"/>
      <c r="N25" s="345"/>
      <c r="O25" s="350"/>
    </row>
    <row r="26" spans="1:16" s="289" customFormat="1" ht="22" customHeight="1" x14ac:dyDescent="0.15">
      <c r="A26" s="961" t="s">
        <v>878</v>
      </c>
      <c r="B26" s="961"/>
      <c r="C26" s="961"/>
      <c r="D26" s="961"/>
      <c r="E26" s="622"/>
      <c r="F26" s="622"/>
      <c r="G26" s="619"/>
      <c r="H26" s="623"/>
      <c r="I26" s="961" t="s">
        <v>666</v>
      </c>
      <c r="J26" s="961"/>
      <c r="K26" s="961"/>
      <c r="L26" s="961"/>
      <c r="M26" s="961"/>
      <c r="N26" s="961"/>
      <c r="O26" s="961"/>
      <c r="P26" s="961"/>
    </row>
    <row r="27" spans="1:16" s="289" customFormat="1" ht="22" customHeight="1" x14ac:dyDescent="0.15">
      <c r="A27" s="962" t="s">
        <v>879</v>
      </c>
      <c r="B27" s="962"/>
      <c r="C27" s="962"/>
      <c r="D27" s="962"/>
      <c r="E27" s="619"/>
      <c r="F27" s="619"/>
      <c r="G27" s="619"/>
      <c r="H27" s="620"/>
      <c r="I27" s="962" t="s">
        <v>667</v>
      </c>
      <c r="J27" s="962"/>
      <c r="K27" s="962"/>
      <c r="L27" s="962"/>
      <c r="M27" s="962"/>
      <c r="N27" s="962"/>
      <c r="O27" s="962"/>
      <c r="P27" s="962"/>
    </row>
    <row r="28" spans="1:16" s="289" customFormat="1" ht="23" customHeight="1" x14ac:dyDescent="0.15">
      <c r="A28" s="335"/>
      <c r="B28" s="335"/>
      <c r="C28" s="335"/>
      <c r="D28" s="335"/>
      <c r="E28" s="331"/>
      <c r="F28" s="331"/>
      <c r="G28" s="292"/>
      <c r="H28" s="336"/>
      <c r="I28" s="336"/>
      <c r="J28" s="336"/>
      <c r="K28" s="335"/>
      <c r="L28" s="335"/>
      <c r="M28" s="335"/>
      <c r="N28" s="335"/>
      <c r="O28" s="335"/>
    </row>
    <row r="29" spans="1:16" x14ac:dyDescent="0.2">
      <c r="C29" s="132"/>
      <c r="D29" s="132"/>
      <c r="E29" s="285"/>
      <c r="F29" s="285"/>
      <c r="O29" s="132"/>
      <c r="P29" s="285"/>
    </row>
    <row r="30" spans="1:16" x14ac:dyDescent="0.2">
      <c r="C30" s="129"/>
      <c r="D30" s="129"/>
      <c r="O30" s="129"/>
      <c r="P30" s="288"/>
    </row>
  </sheetData>
  <mergeCells count="31">
    <mergeCell ref="I26:P26"/>
    <mergeCell ref="A27:D27"/>
    <mergeCell ref="I27:P27"/>
    <mergeCell ref="A1:P1"/>
    <mergeCell ref="A2:P2"/>
    <mergeCell ref="A3:P3"/>
    <mergeCell ref="A5:A7"/>
    <mergeCell ref="B5:B7"/>
    <mergeCell ref="L5:L7"/>
    <mergeCell ref="F6:F7"/>
    <mergeCell ref="P5:P7"/>
    <mergeCell ref="N5:N7"/>
    <mergeCell ref="O5:O7"/>
    <mergeCell ref="M5:M7"/>
    <mergeCell ref="H6:H7"/>
    <mergeCell ref="C5:C7"/>
    <mergeCell ref="D5:D7"/>
    <mergeCell ref="E5:F5"/>
    <mergeCell ref="J5:K5"/>
    <mergeCell ref="G5:I5"/>
    <mergeCell ref="I6:I7"/>
    <mergeCell ref="K6:K7"/>
    <mergeCell ref="G6:G7"/>
    <mergeCell ref="J6:J7"/>
    <mergeCell ref="E6:E7"/>
    <mergeCell ref="A19:D19"/>
    <mergeCell ref="I19:P19"/>
    <mergeCell ref="A20:D20"/>
    <mergeCell ref="A21:D21"/>
    <mergeCell ref="I21:P21"/>
    <mergeCell ref="A26:D26"/>
  </mergeCells>
  <phoneticPr fontId="10" type="noConversion"/>
  <pageMargins left="0.67685039370078748" right="0.67" top="0.90999999999999992" bottom="0.75000000000000011" header="0.31" footer="0.31"/>
  <pageSetup paperSize="5" scale="65" firstPageNumber="13" orientation="landscape" useFirstPageNumber="1"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7"/>
  <sheetViews>
    <sheetView tabSelected="1" view="pageBreakPreview" zoomScale="85" zoomScaleNormal="80" zoomScaleSheetLayoutView="85" workbookViewId="0">
      <selection activeCell="H19" sqref="H19"/>
    </sheetView>
  </sheetViews>
  <sheetFormatPr baseColWidth="10" defaultColWidth="8.83203125" defaultRowHeight="15" x14ac:dyDescent="0.2"/>
  <cols>
    <col min="1" max="1" width="6.5" style="32" bestFit="1" customWidth="1"/>
    <col min="2" max="2" width="30.83203125" style="32" customWidth="1"/>
    <col min="3" max="3" width="11.33203125" style="32" customWidth="1"/>
    <col min="4" max="4" width="15" style="32" customWidth="1"/>
    <col min="5" max="5" width="12.5" style="32" customWidth="1"/>
    <col min="6" max="6" width="11.83203125" style="32" customWidth="1"/>
    <col min="7" max="7" width="16.1640625" style="32" customWidth="1"/>
    <col min="8" max="8" width="10.6640625" style="32" customWidth="1"/>
    <col min="9" max="9" width="10.5" style="32" customWidth="1"/>
    <col min="10" max="10" width="12.5" style="32" customWidth="1"/>
    <col min="11" max="11" width="9.6640625" style="32" customWidth="1"/>
    <col min="12" max="12" width="12.5" style="32" customWidth="1"/>
    <col min="13" max="13" width="16" style="32" customWidth="1"/>
    <col min="14" max="14" width="17" style="32" customWidth="1"/>
    <col min="15" max="15" width="10" style="32" customWidth="1"/>
    <col min="18" max="18" width="12.33203125" bestFit="1" customWidth="1"/>
  </cols>
  <sheetData>
    <row r="1" spans="1:16" s="289" customFormat="1" ht="25" x14ac:dyDescent="0.25">
      <c r="A1" s="886" t="s">
        <v>883</v>
      </c>
      <c r="B1" s="886"/>
      <c r="C1" s="886"/>
      <c r="D1" s="886"/>
      <c r="E1" s="886"/>
      <c r="F1" s="886"/>
      <c r="G1" s="886"/>
      <c r="H1" s="886"/>
      <c r="I1" s="886"/>
      <c r="J1" s="886"/>
      <c r="K1" s="886"/>
      <c r="L1" s="886"/>
      <c r="M1" s="886"/>
      <c r="N1" s="886"/>
      <c r="O1" s="886"/>
    </row>
    <row r="2" spans="1:16" s="289" customFormat="1" ht="25" x14ac:dyDescent="0.25">
      <c r="A2" s="886" t="s">
        <v>889</v>
      </c>
      <c r="B2" s="886"/>
      <c r="C2" s="886"/>
      <c r="D2" s="886"/>
      <c r="E2" s="886"/>
      <c r="F2" s="886"/>
      <c r="G2" s="886"/>
      <c r="H2" s="886"/>
      <c r="I2" s="886"/>
      <c r="J2" s="886"/>
      <c r="K2" s="886"/>
      <c r="L2" s="886"/>
      <c r="M2" s="886"/>
      <c r="N2" s="886"/>
      <c r="O2" s="886"/>
    </row>
    <row r="3" spans="1:16" s="289" customFormat="1" ht="25" x14ac:dyDescent="0.25">
      <c r="A3" s="886"/>
      <c r="B3" s="886"/>
      <c r="C3" s="886"/>
      <c r="D3" s="886"/>
      <c r="E3" s="886"/>
      <c r="F3" s="886"/>
      <c r="G3" s="886"/>
      <c r="H3" s="886"/>
      <c r="I3" s="886"/>
      <c r="J3" s="886"/>
      <c r="K3" s="886"/>
      <c r="L3" s="886"/>
      <c r="M3" s="886"/>
      <c r="N3" s="886"/>
      <c r="O3" s="886"/>
    </row>
    <row r="4" spans="1:16" s="289" customFormat="1" thickBot="1" x14ac:dyDescent="0.2">
      <c r="A4" s="292"/>
      <c r="B4" s="469" t="s">
        <v>651</v>
      </c>
      <c r="C4" s="290"/>
      <c r="D4" s="292"/>
      <c r="E4" s="292"/>
      <c r="F4" s="292"/>
      <c r="G4" s="292"/>
      <c r="H4" s="292"/>
      <c r="I4" s="292"/>
      <c r="J4" s="292"/>
      <c r="K4" s="292"/>
      <c r="L4" s="292"/>
      <c r="M4" s="292"/>
      <c r="N4" s="292"/>
      <c r="O4" s="292"/>
    </row>
    <row r="5" spans="1:16" s="470" customFormat="1" ht="33" customHeight="1" thickTop="1" x14ac:dyDescent="0.15">
      <c r="A5" s="973" t="s">
        <v>544</v>
      </c>
      <c r="B5" s="967" t="s">
        <v>545</v>
      </c>
      <c r="C5" s="967" t="s">
        <v>658</v>
      </c>
      <c r="D5" s="967" t="s">
        <v>580</v>
      </c>
      <c r="E5" s="967"/>
      <c r="F5" s="977" t="s">
        <v>547</v>
      </c>
      <c r="G5" s="967" t="s">
        <v>659</v>
      </c>
      <c r="H5" s="980" t="s">
        <v>585</v>
      </c>
      <c r="I5" s="980"/>
      <c r="J5" s="930" t="s">
        <v>660</v>
      </c>
      <c r="K5" s="930" t="s">
        <v>549</v>
      </c>
      <c r="L5" s="930" t="s">
        <v>586</v>
      </c>
      <c r="M5" s="967" t="s">
        <v>661</v>
      </c>
      <c r="N5" s="967" t="s">
        <v>662</v>
      </c>
      <c r="O5" s="964" t="s">
        <v>652</v>
      </c>
    </row>
    <row r="6" spans="1:16" s="471" customFormat="1" ht="17.25" customHeight="1" x14ac:dyDescent="0.15">
      <c r="A6" s="974"/>
      <c r="B6" s="968"/>
      <c r="C6" s="968"/>
      <c r="D6" s="968" t="s">
        <v>581</v>
      </c>
      <c r="E6" s="968" t="s">
        <v>582</v>
      </c>
      <c r="F6" s="978"/>
      <c r="G6" s="968"/>
      <c r="H6" s="933" t="s">
        <v>555</v>
      </c>
      <c r="I6" s="933" t="s">
        <v>546</v>
      </c>
      <c r="J6" s="931"/>
      <c r="K6" s="931"/>
      <c r="L6" s="931"/>
      <c r="M6" s="968"/>
      <c r="N6" s="968"/>
      <c r="O6" s="965"/>
    </row>
    <row r="7" spans="1:16" s="471" customFormat="1" ht="14" thickBot="1" x14ac:dyDescent="0.2">
      <c r="A7" s="975"/>
      <c r="B7" s="969"/>
      <c r="C7" s="969"/>
      <c r="D7" s="969"/>
      <c r="E7" s="969"/>
      <c r="F7" s="979"/>
      <c r="G7" s="969"/>
      <c r="H7" s="934"/>
      <c r="I7" s="934"/>
      <c r="J7" s="932"/>
      <c r="K7" s="932"/>
      <c r="L7" s="932"/>
      <c r="M7" s="969"/>
      <c r="N7" s="969"/>
      <c r="O7" s="966"/>
    </row>
    <row r="8" spans="1:16" s="471" customFormat="1" ht="20" customHeight="1" thickTop="1" x14ac:dyDescent="0.15">
      <c r="A8" s="297">
        <v>1</v>
      </c>
      <c r="B8" s="298">
        <v>2</v>
      </c>
      <c r="C8" s="298">
        <v>3</v>
      </c>
      <c r="D8" s="298">
        <v>4</v>
      </c>
      <c r="E8" s="298">
        <v>5</v>
      </c>
      <c r="F8" s="298">
        <v>6</v>
      </c>
      <c r="G8" s="298">
        <v>7</v>
      </c>
      <c r="H8" s="298">
        <v>8</v>
      </c>
      <c r="I8" s="298">
        <v>9</v>
      </c>
      <c r="J8" s="298">
        <v>10</v>
      </c>
      <c r="K8" s="298">
        <v>11</v>
      </c>
      <c r="L8" s="298">
        <v>12</v>
      </c>
      <c r="M8" s="298">
        <v>13</v>
      </c>
      <c r="N8" s="298">
        <v>14</v>
      </c>
      <c r="O8" s="300">
        <v>15</v>
      </c>
    </row>
    <row r="9" spans="1:16" s="337" customFormat="1" ht="21.75" customHeight="1" x14ac:dyDescent="0.15">
      <c r="A9" s="479"/>
      <c r="B9" s="480"/>
      <c r="C9" s="481"/>
      <c r="D9" s="481"/>
      <c r="E9" s="481"/>
      <c r="F9" s="480"/>
      <c r="G9" s="480"/>
      <c r="H9" s="481"/>
      <c r="I9" s="481"/>
      <c r="J9" s="481"/>
      <c r="K9" s="481"/>
      <c r="L9" s="481"/>
      <c r="M9" s="481"/>
      <c r="N9" s="481"/>
      <c r="O9" s="482"/>
    </row>
    <row r="10" spans="1:16" s="337" customFormat="1" ht="21.75" customHeight="1" x14ac:dyDescent="0.15">
      <c r="A10" s="483">
        <v>1</v>
      </c>
      <c r="B10" s="484" t="s">
        <v>21</v>
      </c>
      <c r="C10" s="481" t="s">
        <v>663</v>
      </c>
      <c r="D10" s="481" t="s">
        <v>663</v>
      </c>
      <c r="E10" s="481" t="s">
        <v>663</v>
      </c>
      <c r="F10" s="481" t="s">
        <v>663</v>
      </c>
      <c r="G10" s="480" t="s">
        <v>663</v>
      </c>
      <c r="H10" s="481" t="s">
        <v>663</v>
      </c>
      <c r="I10" s="481" t="s">
        <v>663</v>
      </c>
      <c r="J10" s="481" t="s">
        <v>663</v>
      </c>
      <c r="K10" s="481" t="s">
        <v>663</v>
      </c>
      <c r="L10" s="481" t="s">
        <v>663</v>
      </c>
      <c r="M10" s="481" t="s">
        <v>663</v>
      </c>
      <c r="N10" s="481" t="s">
        <v>663</v>
      </c>
      <c r="O10" s="482"/>
    </row>
    <row r="11" spans="1:16" s="489" customFormat="1" ht="21.75" customHeight="1" x14ac:dyDescent="0.15">
      <c r="A11" s="483" t="s">
        <v>71</v>
      </c>
      <c r="B11" s="484" t="s">
        <v>664</v>
      </c>
      <c r="C11" s="481"/>
      <c r="D11" s="481" t="s">
        <v>663</v>
      </c>
      <c r="E11" s="481" t="s">
        <v>663</v>
      </c>
      <c r="F11" s="481" t="s">
        <v>663</v>
      </c>
      <c r="G11" s="480" t="s">
        <v>663</v>
      </c>
      <c r="H11" s="481" t="s">
        <v>663</v>
      </c>
      <c r="I11" s="481" t="s">
        <v>663</v>
      </c>
      <c r="J11" s="481" t="s">
        <v>663</v>
      </c>
      <c r="K11" s="481" t="s">
        <v>663</v>
      </c>
      <c r="L11" s="481" t="s">
        <v>663</v>
      </c>
      <c r="M11" s="481" t="s">
        <v>663</v>
      </c>
      <c r="N11" s="481" t="s">
        <v>663</v>
      </c>
      <c r="O11" s="482"/>
    </row>
    <row r="12" spans="1:16" s="337" customFormat="1" ht="21.75" customHeight="1" x14ac:dyDescent="0.15">
      <c r="A12" s="483" t="s">
        <v>73</v>
      </c>
      <c r="B12" s="484" t="s">
        <v>664</v>
      </c>
      <c r="C12" s="481" t="s">
        <v>241</v>
      </c>
      <c r="D12" s="481"/>
      <c r="E12" s="481"/>
      <c r="F12" s="480"/>
      <c r="G12" s="480"/>
      <c r="H12" s="481"/>
      <c r="I12" s="481"/>
      <c r="J12" s="481"/>
      <c r="K12" s="481"/>
      <c r="L12" s="481"/>
      <c r="M12" s="481"/>
      <c r="N12" s="481"/>
      <c r="O12" s="482"/>
    </row>
    <row r="13" spans="1:16" s="337" customFormat="1" ht="21.75" customHeight="1" thickBot="1" x14ac:dyDescent="0.2">
      <c r="A13" s="485"/>
      <c r="B13" s="486"/>
      <c r="C13" s="487"/>
      <c r="D13" s="487"/>
      <c r="E13" s="487"/>
      <c r="F13" s="486"/>
      <c r="G13" s="486"/>
      <c r="H13" s="487"/>
      <c r="I13" s="487"/>
      <c r="J13" s="487"/>
      <c r="K13" s="487"/>
      <c r="L13" s="487"/>
      <c r="M13" s="487"/>
      <c r="N13" s="487"/>
      <c r="O13" s="488"/>
    </row>
    <row r="14" spans="1:16" s="337" customFormat="1" ht="13" x14ac:dyDescent="0.15">
      <c r="A14" s="325"/>
      <c r="B14" s="325"/>
      <c r="C14" s="325"/>
      <c r="D14" s="325"/>
      <c r="E14" s="325"/>
      <c r="F14" s="325"/>
      <c r="G14" s="325"/>
      <c r="H14" s="325"/>
      <c r="I14" s="325"/>
      <c r="J14" s="325"/>
      <c r="K14" s="325"/>
      <c r="L14" s="325"/>
      <c r="M14" s="325"/>
      <c r="N14" s="325"/>
      <c r="O14" s="325"/>
    </row>
    <row r="15" spans="1:16" s="289" customFormat="1" ht="19" customHeight="1" x14ac:dyDescent="0.15">
      <c r="A15" s="292"/>
      <c r="B15" s="292"/>
      <c r="C15" s="292"/>
      <c r="D15" s="292"/>
      <c r="E15" s="292"/>
      <c r="F15" s="292"/>
      <c r="G15" s="292"/>
      <c r="H15" s="292"/>
      <c r="I15" s="292"/>
      <c r="J15" s="292"/>
      <c r="K15" s="292"/>
      <c r="L15" s="292"/>
      <c r="M15" s="292"/>
      <c r="N15" s="292"/>
      <c r="O15" s="292"/>
    </row>
    <row r="16" spans="1:16" s="289" customFormat="1" ht="19" customHeight="1" x14ac:dyDescent="0.15">
      <c r="A16" s="962" t="s">
        <v>371</v>
      </c>
      <c r="B16" s="962"/>
      <c r="C16" s="962"/>
      <c r="D16" s="962"/>
      <c r="E16" s="619"/>
      <c r="F16" s="619"/>
      <c r="G16" s="619"/>
      <c r="H16" s="619"/>
      <c r="I16" s="972" t="s">
        <v>886</v>
      </c>
      <c r="J16" s="972"/>
      <c r="K16" s="972"/>
      <c r="L16" s="972"/>
      <c r="M16" s="972"/>
      <c r="N16" s="972"/>
      <c r="O16" s="1065"/>
      <c r="P16" s="1065"/>
    </row>
    <row r="17" spans="1:16" s="289" customFormat="1" ht="19" customHeight="1" x14ac:dyDescent="0.15">
      <c r="A17" s="962" t="s">
        <v>381</v>
      </c>
      <c r="B17" s="962"/>
      <c r="C17" s="962"/>
      <c r="D17" s="962"/>
      <c r="E17" s="619"/>
      <c r="F17" s="619"/>
      <c r="G17" s="619"/>
      <c r="H17" s="620"/>
      <c r="I17" s="620"/>
      <c r="J17" s="620"/>
      <c r="K17" s="620"/>
      <c r="L17" s="620"/>
      <c r="M17" s="1067"/>
      <c r="N17" s="1067"/>
      <c r="O17" s="1067"/>
      <c r="P17" s="1068"/>
    </row>
    <row r="18" spans="1:16" s="289" customFormat="1" ht="19" customHeight="1" x14ac:dyDescent="0.15">
      <c r="A18" s="962" t="s">
        <v>881</v>
      </c>
      <c r="B18" s="962"/>
      <c r="C18" s="962"/>
      <c r="D18" s="962"/>
      <c r="E18" s="619"/>
      <c r="F18" s="619"/>
      <c r="G18" s="619"/>
      <c r="H18" s="846"/>
      <c r="I18" s="963" t="s">
        <v>882</v>
      </c>
      <c r="J18" s="963"/>
      <c r="K18" s="963"/>
      <c r="L18" s="963"/>
      <c r="M18" s="963"/>
      <c r="N18" s="963"/>
      <c r="O18" s="620"/>
      <c r="P18" s="620"/>
    </row>
    <row r="19" spans="1:16" s="289" customFormat="1" ht="19" customHeight="1" x14ac:dyDescent="0.15">
      <c r="A19" s="845"/>
      <c r="B19" s="845"/>
      <c r="C19" s="845"/>
      <c r="D19" s="619"/>
      <c r="E19" s="619"/>
      <c r="F19" s="619"/>
      <c r="G19" s="619"/>
      <c r="H19" s="846"/>
      <c r="I19" s="619"/>
      <c r="J19" s="619"/>
      <c r="K19" s="846"/>
      <c r="L19" s="619"/>
      <c r="M19" s="1066"/>
      <c r="N19" s="1066"/>
      <c r="O19" s="1069"/>
      <c r="P19" s="1068"/>
    </row>
    <row r="20" spans="1:16" s="289" customFormat="1" ht="19" customHeight="1" x14ac:dyDescent="0.15">
      <c r="A20" s="845"/>
      <c r="B20" s="845"/>
      <c r="C20" s="845"/>
      <c r="D20" s="619"/>
      <c r="E20" s="619"/>
      <c r="F20" s="619"/>
      <c r="G20" s="619"/>
      <c r="H20" s="846"/>
      <c r="I20" s="619"/>
      <c r="J20" s="619"/>
      <c r="K20" s="846"/>
      <c r="L20" s="619"/>
      <c r="M20" s="1066"/>
      <c r="N20" s="1066"/>
      <c r="O20" s="1069"/>
      <c r="P20" s="1068"/>
    </row>
    <row r="21" spans="1:16" s="289" customFormat="1" ht="19" customHeight="1" x14ac:dyDescent="0.15">
      <c r="A21" s="845"/>
      <c r="B21" s="845"/>
      <c r="C21" s="845"/>
      <c r="D21" s="619"/>
      <c r="E21" s="619"/>
      <c r="F21" s="619"/>
      <c r="G21" s="619"/>
      <c r="H21" s="846"/>
      <c r="I21" s="619"/>
      <c r="J21" s="619"/>
      <c r="K21" s="846"/>
      <c r="L21" s="619"/>
      <c r="M21" s="1066"/>
      <c r="N21" s="1066"/>
      <c r="O21" s="1069"/>
      <c r="P21" s="1068"/>
    </row>
    <row r="22" spans="1:16" s="289" customFormat="1" ht="19" customHeight="1" x14ac:dyDescent="0.15">
      <c r="A22" s="845"/>
      <c r="B22" s="845"/>
      <c r="C22" s="845"/>
      <c r="D22" s="619"/>
      <c r="E22" s="619"/>
      <c r="F22" s="619"/>
      <c r="G22" s="619"/>
      <c r="H22" s="846"/>
      <c r="I22" s="619"/>
      <c r="J22" s="619"/>
      <c r="K22" s="846"/>
      <c r="L22" s="619"/>
      <c r="M22" s="1066"/>
      <c r="N22" s="1066"/>
      <c r="O22" s="1069"/>
      <c r="P22" s="1068"/>
    </row>
    <row r="23" spans="1:16" s="289" customFormat="1" ht="19" customHeight="1" x14ac:dyDescent="0.15">
      <c r="A23" s="961" t="s">
        <v>878</v>
      </c>
      <c r="B23" s="961"/>
      <c r="C23" s="961"/>
      <c r="D23" s="961"/>
      <c r="E23" s="622"/>
      <c r="F23" s="622"/>
      <c r="G23" s="619"/>
      <c r="H23" s="623"/>
      <c r="I23" s="961" t="s">
        <v>666</v>
      </c>
      <c r="J23" s="961"/>
      <c r="K23" s="961"/>
      <c r="L23" s="961"/>
      <c r="M23" s="961"/>
      <c r="N23" s="961"/>
      <c r="O23" s="622"/>
      <c r="P23" s="622"/>
    </row>
    <row r="24" spans="1:16" s="289" customFormat="1" ht="19" customHeight="1" x14ac:dyDescent="0.15">
      <c r="A24" s="962" t="s">
        <v>879</v>
      </c>
      <c r="B24" s="962"/>
      <c r="C24" s="962"/>
      <c r="D24" s="962"/>
      <c r="E24" s="619"/>
      <c r="F24" s="619"/>
      <c r="G24" s="619"/>
      <c r="H24" s="620"/>
      <c r="I24" s="962" t="s">
        <v>667</v>
      </c>
      <c r="J24" s="962"/>
      <c r="K24" s="962"/>
      <c r="L24" s="962"/>
      <c r="M24" s="962"/>
      <c r="N24" s="962"/>
      <c r="O24" s="619"/>
      <c r="P24" s="619"/>
    </row>
    <row r="25" spans="1:16" s="289" customFormat="1" ht="19" customHeight="1" x14ac:dyDescent="0.15">
      <c r="A25" s="1070"/>
      <c r="B25" s="1070"/>
      <c r="C25" s="1070"/>
      <c r="D25" s="1070"/>
      <c r="E25" s="1068"/>
      <c r="F25" s="1068"/>
      <c r="G25" s="1068"/>
      <c r="H25" s="1071"/>
      <c r="I25" s="1071"/>
      <c r="J25" s="1071"/>
      <c r="K25" s="1070"/>
      <c r="L25" s="1070"/>
      <c r="M25" s="1070"/>
      <c r="N25" s="1070"/>
      <c r="O25" s="1070"/>
      <c r="P25" s="1068"/>
    </row>
    <row r="26" spans="1:16" x14ac:dyDescent="0.2">
      <c r="B26" s="132"/>
      <c r="C26" s="132"/>
      <c r="D26" s="155"/>
      <c r="E26" s="155"/>
      <c r="N26" s="132"/>
      <c r="O26" s="155"/>
    </row>
    <row r="27" spans="1:16" x14ac:dyDescent="0.2">
      <c r="B27" s="129"/>
      <c r="C27" s="129"/>
      <c r="N27" s="129"/>
      <c r="O27" s="156"/>
    </row>
  </sheetData>
  <mergeCells count="29">
    <mergeCell ref="I23:N23"/>
    <mergeCell ref="I24:N24"/>
    <mergeCell ref="D5:E5"/>
    <mergeCell ref="H5:I5"/>
    <mergeCell ref="D6:D7"/>
    <mergeCell ref="E6:E7"/>
    <mergeCell ref="A16:D16"/>
    <mergeCell ref="I16:N16"/>
    <mergeCell ref="A1:O1"/>
    <mergeCell ref="A2:O2"/>
    <mergeCell ref="A3:O3"/>
    <mergeCell ref="A5:A7"/>
    <mergeCell ref="B5:B7"/>
    <mergeCell ref="C5:C7"/>
    <mergeCell ref="I6:I7"/>
    <mergeCell ref="F5:F7"/>
    <mergeCell ref="G5:G7"/>
    <mergeCell ref="M5:M7"/>
    <mergeCell ref="N5:N7"/>
    <mergeCell ref="O5:O7"/>
    <mergeCell ref="J5:J7"/>
    <mergeCell ref="K5:K7"/>
    <mergeCell ref="L5:L7"/>
    <mergeCell ref="H6:H7"/>
    <mergeCell ref="A17:D17"/>
    <mergeCell ref="A18:D18"/>
    <mergeCell ref="A23:D23"/>
    <mergeCell ref="A24:D24"/>
    <mergeCell ref="I18:N18"/>
  </mergeCells>
  <phoneticPr fontId="10" type="noConversion"/>
  <pageMargins left="0.68000000000000016" right="0.79000000000000015" top="0.90999999999999992" bottom="0.75000000000000011" header="0.31" footer="0.31"/>
  <pageSetup paperSize="5" scale="70" firstPageNumber="14" orientation="landscape" useFirstPageNumber="1" horizontalDpi="4294967293" vertic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4:F75"/>
  <sheetViews>
    <sheetView workbookViewId="0">
      <selection activeCell="E6" sqref="E6"/>
    </sheetView>
  </sheetViews>
  <sheetFormatPr baseColWidth="10" defaultColWidth="9.1640625" defaultRowHeight="15" x14ac:dyDescent="0.2"/>
  <cols>
    <col min="1" max="1" width="9.1640625" style="645"/>
    <col min="2" max="2" width="5.33203125" style="642" customWidth="1"/>
    <col min="3" max="3" width="10" style="642" bestFit="1" customWidth="1"/>
    <col min="4" max="4" width="11" style="642" customWidth="1"/>
    <col min="5" max="5" width="64.1640625" style="645" bestFit="1" customWidth="1"/>
    <col min="6" max="6" width="13.6640625" style="642" bestFit="1" customWidth="1"/>
    <col min="7" max="8" width="9.1640625" style="645"/>
    <col min="9" max="9" width="33.5" style="645" customWidth="1"/>
    <col min="10" max="16384" width="9.1640625" style="645"/>
  </cols>
  <sheetData>
    <row r="4" spans="2:6" s="638" customFormat="1" x14ac:dyDescent="0.2">
      <c r="B4" s="638" t="s">
        <v>702</v>
      </c>
      <c r="C4" s="638" t="s">
        <v>703</v>
      </c>
      <c r="E4" s="638" t="s">
        <v>704</v>
      </c>
      <c r="F4" s="638" t="s">
        <v>705</v>
      </c>
    </row>
    <row r="5" spans="2:6" s="641" customFormat="1" x14ac:dyDescent="0.2">
      <c r="B5" s="639" t="s">
        <v>706</v>
      </c>
      <c r="C5" s="639"/>
      <c r="D5" s="639"/>
      <c r="E5" s="640" t="s">
        <v>707</v>
      </c>
      <c r="F5" s="639"/>
    </row>
    <row r="6" spans="2:6" x14ac:dyDescent="0.2">
      <c r="B6" s="642">
        <v>1</v>
      </c>
      <c r="C6" s="643" t="s">
        <v>708</v>
      </c>
      <c r="D6" s="644" t="str">
        <f t="shared" ref="D6:D69" si="0">MID(C6,2,7)</f>
        <v>2.02.01</v>
      </c>
      <c r="E6" s="645" t="s">
        <v>709</v>
      </c>
      <c r="F6" s="642">
        <v>10</v>
      </c>
    </row>
    <row r="7" spans="2:6" x14ac:dyDescent="0.2">
      <c r="B7" s="642">
        <v>2</v>
      </c>
      <c r="C7" s="642" t="s">
        <v>710</v>
      </c>
      <c r="D7" s="644" t="str">
        <f t="shared" si="0"/>
        <v>2.02.02</v>
      </c>
      <c r="E7" s="645" t="s">
        <v>711</v>
      </c>
      <c r="F7" s="642">
        <v>8</v>
      </c>
    </row>
    <row r="8" spans="2:6" x14ac:dyDescent="0.2">
      <c r="B8" s="642">
        <v>3</v>
      </c>
      <c r="C8" s="642" t="s">
        <v>712</v>
      </c>
      <c r="D8" s="644" t="str">
        <f t="shared" si="0"/>
        <v>2.02.03</v>
      </c>
      <c r="E8" s="645" t="s">
        <v>713</v>
      </c>
      <c r="F8" s="642">
        <v>7</v>
      </c>
    </row>
    <row r="9" spans="2:6" x14ac:dyDescent="0.2">
      <c r="B9" s="642">
        <v>4</v>
      </c>
      <c r="C9" s="642" t="s">
        <v>714</v>
      </c>
      <c r="D9" s="644" t="str">
        <f t="shared" si="0"/>
        <v>2.03.01</v>
      </c>
      <c r="E9" s="645" t="s">
        <v>715</v>
      </c>
      <c r="F9" s="642">
        <v>7</v>
      </c>
    </row>
    <row r="10" spans="2:6" x14ac:dyDescent="0.2">
      <c r="B10" s="642">
        <v>5</v>
      </c>
      <c r="C10" s="642" t="s">
        <v>716</v>
      </c>
      <c r="D10" s="644" t="str">
        <f t="shared" si="0"/>
        <v>2.03.02</v>
      </c>
      <c r="E10" s="645" t="s">
        <v>717</v>
      </c>
      <c r="F10" s="642">
        <v>2</v>
      </c>
    </row>
    <row r="11" spans="2:6" x14ac:dyDescent="0.2">
      <c r="B11" s="642">
        <v>6</v>
      </c>
      <c r="C11" s="642" t="s">
        <v>718</v>
      </c>
      <c r="D11" s="644" t="str">
        <f t="shared" si="0"/>
        <v>2.03.03</v>
      </c>
      <c r="E11" s="645" t="s">
        <v>719</v>
      </c>
      <c r="F11" s="642">
        <v>10</v>
      </c>
    </row>
    <row r="12" spans="2:6" x14ac:dyDescent="0.2">
      <c r="B12" s="642">
        <v>7</v>
      </c>
      <c r="C12" s="642" t="s">
        <v>720</v>
      </c>
      <c r="D12" s="644" t="str">
        <f t="shared" si="0"/>
        <v>2.03.04</v>
      </c>
      <c r="E12" s="645" t="s">
        <v>721</v>
      </c>
      <c r="F12" s="642">
        <v>3</v>
      </c>
    </row>
    <row r="13" spans="2:6" x14ac:dyDescent="0.2">
      <c r="B13" s="642">
        <v>8</v>
      </c>
      <c r="C13" s="642" t="s">
        <v>722</v>
      </c>
      <c r="D13" s="644" t="str">
        <f t="shared" si="0"/>
        <v>2.03.05</v>
      </c>
      <c r="E13" s="645" t="s">
        <v>723</v>
      </c>
      <c r="F13" s="642">
        <v>20</v>
      </c>
    </row>
    <row r="14" spans="2:6" x14ac:dyDescent="0.2">
      <c r="B14" s="642">
        <v>9</v>
      </c>
      <c r="C14" s="642" t="s">
        <v>724</v>
      </c>
      <c r="D14" s="644" t="str">
        <f t="shared" si="0"/>
        <v>2.04.01</v>
      </c>
      <c r="E14" s="645" t="s">
        <v>725</v>
      </c>
      <c r="F14" s="642">
        <v>10</v>
      </c>
    </row>
    <row r="15" spans="2:6" x14ac:dyDescent="0.2">
      <c r="B15" s="642">
        <v>10</v>
      </c>
      <c r="C15" s="642" t="s">
        <v>726</v>
      </c>
      <c r="D15" s="644" t="str">
        <f t="shared" si="0"/>
        <v>2.04.02</v>
      </c>
      <c r="E15" s="645" t="s">
        <v>727</v>
      </c>
      <c r="F15" s="642">
        <v>5</v>
      </c>
    </row>
    <row r="16" spans="2:6" x14ac:dyDescent="0.2">
      <c r="B16" s="642">
        <v>11</v>
      </c>
      <c r="C16" s="642" t="s">
        <v>728</v>
      </c>
      <c r="D16" s="644" t="str">
        <f t="shared" si="0"/>
        <v>2.04.03</v>
      </c>
      <c r="E16" s="645" t="s">
        <v>729</v>
      </c>
      <c r="F16" s="642">
        <v>5</v>
      </c>
    </row>
    <row r="17" spans="2:6" x14ac:dyDescent="0.2">
      <c r="B17" s="642">
        <v>12</v>
      </c>
      <c r="C17" s="642" t="s">
        <v>730</v>
      </c>
      <c r="D17" s="644" t="str">
        <f t="shared" si="0"/>
        <v>2.05.01</v>
      </c>
      <c r="E17" s="645" t="s">
        <v>731</v>
      </c>
      <c r="F17" s="642">
        <v>4</v>
      </c>
    </row>
    <row r="18" spans="2:6" x14ac:dyDescent="0.2">
      <c r="B18" s="642">
        <v>13</v>
      </c>
      <c r="C18" s="642" t="s">
        <v>732</v>
      </c>
      <c r="D18" s="644" t="str">
        <f t="shared" si="0"/>
        <v>2.05.02</v>
      </c>
      <c r="E18" s="645" t="s">
        <v>733</v>
      </c>
      <c r="F18" s="642">
        <v>4</v>
      </c>
    </row>
    <row r="19" spans="2:6" x14ac:dyDescent="0.2">
      <c r="B19" s="642">
        <v>14</v>
      </c>
      <c r="C19" s="642" t="s">
        <v>734</v>
      </c>
      <c r="D19" s="644" t="str">
        <f t="shared" si="0"/>
        <v>2.06.01</v>
      </c>
      <c r="E19" s="645" t="s">
        <v>735</v>
      </c>
      <c r="F19" s="642">
        <v>5</v>
      </c>
    </row>
    <row r="20" spans="2:6" x14ac:dyDescent="0.2">
      <c r="B20" s="642">
        <v>15</v>
      </c>
      <c r="C20" s="646" t="s">
        <v>736</v>
      </c>
      <c r="D20" s="644" t="str">
        <f t="shared" si="0"/>
        <v>2.06.02</v>
      </c>
      <c r="E20" s="645" t="s">
        <v>737</v>
      </c>
      <c r="F20" s="642">
        <v>5</v>
      </c>
    </row>
    <row r="21" spans="2:6" x14ac:dyDescent="0.2">
      <c r="B21" s="642">
        <v>16</v>
      </c>
      <c r="C21" s="642" t="s">
        <v>738</v>
      </c>
      <c r="D21" s="644" t="str">
        <f t="shared" si="0"/>
        <v>2.06.03</v>
      </c>
      <c r="E21" s="645" t="s">
        <v>739</v>
      </c>
      <c r="F21" s="642">
        <v>4</v>
      </c>
    </row>
    <row r="22" spans="2:6" x14ac:dyDescent="0.2">
      <c r="B22" s="642">
        <v>17</v>
      </c>
      <c r="C22" s="646" t="s">
        <v>740</v>
      </c>
      <c r="D22" s="644" t="str">
        <f t="shared" si="0"/>
        <v>2.06.04</v>
      </c>
      <c r="E22" s="645" t="s">
        <v>741</v>
      </c>
      <c r="F22" s="642">
        <v>5</v>
      </c>
    </row>
    <row r="23" spans="2:6" x14ac:dyDescent="0.2">
      <c r="B23" s="642">
        <v>18</v>
      </c>
      <c r="C23" s="642" t="s">
        <v>742</v>
      </c>
      <c r="D23" s="644" t="str">
        <f t="shared" si="0"/>
        <v>2.07.01</v>
      </c>
      <c r="E23" s="645" t="s">
        <v>743</v>
      </c>
      <c r="F23" s="642">
        <v>5</v>
      </c>
    </row>
    <row r="24" spans="2:6" x14ac:dyDescent="0.2">
      <c r="B24" s="642">
        <v>19</v>
      </c>
      <c r="C24" s="642" t="s">
        <v>744</v>
      </c>
      <c r="D24" s="644" t="str">
        <f t="shared" si="0"/>
        <v>2.07.02</v>
      </c>
      <c r="E24" s="645" t="s">
        <v>745</v>
      </c>
      <c r="F24" s="642">
        <v>5</v>
      </c>
    </row>
    <row r="25" spans="2:6" x14ac:dyDescent="0.2">
      <c r="B25" s="642">
        <v>20</v>
      </c>
      <c r="C25" s="642" t="s">
        <v>746</v>
      </c>
      <c r="D25" s="644" t="str">
        <f t="shared" si="0"/>
        <v>2.07.03</v>
      </c>
      <c r="E25" s="645" t="s">
        <v>747</v>
      </c>
      <c r="F25" s="642">
        <v>10</v>
      </c>
    </row>
    <row r="26" spans="2:6" x14ac:dyDescent="0.2">
      <c r="B26" s="642">
        <v>21</v>
      </c>
      <c r="C26" s="642" t="s">
        <v>748</v>
      </c>
      <c r="D26" s="644" t="str">
        <f t="shared" si="0"/>
        <v>2.08.01</v>
      </c>
      <c r="E26" s="645" t="s">
        <v>749</v>
      </c>
      <c r="F26" s="642">
        <v>5</v>
      </c>
    </row>
    <row r="27" spans="2:6" x14ac:dyDescent="0.2">
      <c r="B27" s="642">
        <v>22</v>
      </c>
      <c r="C27" s="642" t="s">
        <v>750</v>
      </c>
      <c r="D27" s="644" t="str">
        <f t="shared" si="0"/>
        <v>2.08.02</v>
      </c>
      <c r="E27" s="645" t="s">
        <v>751</v>
      </c>
      <c r="F27" s="642">
        <v>5</v>
      </c>
    </row>
    <row r="28" spans="2:6" x14ac:dyDescent="0.2">
      <c r="B28" s="642">
        <v>23</v>
      </c>
      <c r="C28" s="642" t="s">
        <v>752</v>
      </c>
      <c r="D28" s="644" t="str">
        <f t="shared" si="0"/>
        <v>2.09.01</v>
      </c>
      <c r="E28" s="645" t="s">
        <v>753</v>
      </c>
      <c r="F28" s="642">
        <v>8</v>
      </c>
    </row>
    <row r="29" spans="2:6" x14ac:dyDescent="0.2">
      <c r="B29" s="642">
        <v>24</v>
      </c>
      <c r="C29" s="642" t="s">
        <v>754</v>
      </c>
      <c r="D29" s="644" t="str">
        <f t="shared" si="0"/>
        <v>2.09.02</v>
      </c>
      <c r="E29" s="645" t="s">
        <v>755</v>
      </c>
      <c r="F29" s="642">
        <v>10</v>
      </c>
    </row>
    <row r="30" spans="2:6" x14ac:dyDescent="0.2">
      <c r="B30" s="642">
        <v>25</v>
      </c>
      <c r="C30" s="642" t="s">
        <v>756</v>
      </c>
      <c r="D30" s="644" t="str">
        <f t="shared" si="0"/>
        <v>2.09.03</v>
      </c>
      <c r="E30" s="645" t="s">
        <v>757</v>
      </c>
      <c r="F30" s="642">
        <v>15</v>
      </c>
    </row>
    <row r="31" spans="2:6" x14ac:dyDescent="0.2">
      <c r="B31" s="642">
        <v>26</v>
      </c>
      <c r="C31" s="642" t="s">
        <v>758</v>
      </c>
      <c r="D31" s="644" t="str">
        <f t="shared" si="0"/>
        <v>2.09.04</v>
      </c>
      <c r="E31" s="645" t="s">
        <v>759</v>
      </c>
      <c r="F31" s="642">
        <v>15</v>
      </c>
    </row>
    <row r="32" spans="2:6" x14ac:dyDescent="0.2">
      <c r="B32" s="642">
        <v>27</v>
      </c>
      <c r="C32" s="642" t="s">
        <v>760</v>
      </c>
      <c r="D32" s="644" t="str">
        <f t="shared" si="0"/>
        <v>2.09.05</v>
      </c>
      <c r="E32" s="645" t="s">
        <v>761</v>
      </c>
      <c r="F32" s="642">
        <v>10</v>
      </c>
    </row>
    <row r="33" spans="2:6" x14ac:dyDescent="0.2">
      <c r="B33" s="642">
        <v>28</v>
      </c>
      <c r="C33" s="642" t="s">
        <v>762</v>
      </c>
      <c r="D33" s="644" t="str">
        <f t="shared" si="0"/>
        <v>2.09.06</v>
      </c>
      <c r="E33" s="645" t="s">
        <v>763</v>
      </c>
      <c r="F33" s="642">
        <v>10</v>
      </c>
    </row>
    <row r="34" spans="2:6" x14ac:dyDescent="0.2">
      <c r="B34" s="642">
        <v>29</v>
      </c>
      <c r="C34" s="642" t="s">
        <v>764</v>
      </c>
      <c r="D34" s="644" t="str">
        <f t="shared" si="0"/>
        <v>2.09.07</v>
      </c>
      <c r="E34" s="645" t="s">
        <v>765</v>
      </c>
      <c r="F34" s="642">
        <v>7</v>
      </c>
    </row>
    <row r="35" spans="2:6" x14ac:dyDescent="0.2">
      <c r="B35" s="642">
        <v>30</v>
      </c>
      <c r="C35" s="642" t="s">
        <v>766</v>
      </c>
      <c r="D35" s="644" t="str">
        <f t="shared" si="0"/>
        <v>2.09.08</v>
      </c>
      <c r="E35" s="645" t="s">
        <v>767</v>
      </c>
      <c r="F35" s="642">
        <v>15</v>
      </c>
    </row>
    <row r="36" spans="2:6" x14ac:dyDescent="0.2">
      <c r="B36" s="642">
        <v>31</v>
      </c>
      <c r="C36" s="642" t="s">
        <v>768</v>
      </c>
      <c r="D36" s="644" t="str">
        <f t="shared" si="0"/>
        <v>2.10.01</v>
      </c>
      <c r="E36" s="645" t="s">
        <v>769</v>
      </c>
      <c r="F36" s="642">
        <v>10</v>
      </c>
    </row>
    <row r="37" spans="2:6" x14ac:dyDescent="0.2">
      <c r="B37" s="642">
        <v>32</v>
      </c>
      <c r="C37" s="642" t="s">
        <v>770</v>
      </c>
      <c r="D37" s="644" t="str">
        <f t="shared" si="0"/>
        <v>2.10.02</v>
      </c>
      <c r="E37" s="645" t="s">
        <v>771</v>
      </c>
      <c r="F37" s="642">
        <v>3</v>
      </c>
    </row>
    <row r="38" spans="2:6" x14ac:dyDescent="0.2">
      <c r="B38" s="642">
        <v>33</v>
      </c>
      <c r="C38" s="642" t="s">
        <v>772</v>
      </c>
      <c r="D38" s="644" t="str">
        <f t="shared" si="0"/>
        <v>2.10.03</v>
      </c>
      <c r="E38" s="645" t="s">
        <v>773</v>
      </c>
    </row>
    <row r="39" spans="2:6" x14ac:dyDescent="0.2">
      <c r="B39" s="642">
        <v>34</v>
      </c>
      <c r="C39" s="642" t="s">
        <v>774</v>
      </c>
      <c r="D39" s="644" t="str">
        <f t="shared" si="0"/>
        <v>2.10.04</v>
      </c>
      <c r="E39" s="645" t="s">
        <v>775</v>
      </c>
      <c r="F39" s="642">
        <v>5</v>
      </c>
    </row>
    <row r="40" spans="2:6" s="641" customFormat="1" x14ac:dyDescent="0.2">
      <c r="B40" s="639" t="s">
        <v>776</v>
      </c>
      <c r="C40" s="639"/>
      <c r="D40" s="644" t="str">
        <f t="shared" si="0"/>
        <v/>
      </c>
      <c r="E40" s="640" t="s">
        <v>777</v>
      </c>
      <c r="F40" s="639"/>
    </row>
    <row r="41" spans="2:6" x14ac:dyDescent="0.2">
      <c r="B41" s="642">
        <v>1</v>
      </c>
      <c r="C41" s="642" t="s">
        <v>778</v>
      </c>
      <c r="D41" s="644" t="str">
        <f t="shared" si="0"/>
        <v>3.11.01</v>
      </c>
      <c r="E41" s="645" t="s">
        <v>779</v>
      </c>
      <c r="F41" s="642">
        <v>50</v>
      </c>
    </row>
    <row r="42" spans="2:6" x14ac:dyDescent="0.2">
      <c r="B42" s="642">
        <v>2</v>
      </c>
      <c r="C42" s="642" t="s">
        <v>780</v>
      </c>
      <c r="D42" s="644" t="str">
        <f t="shared" si="0"/>
        <v>3.11.02</v>
      </c>
      <c r="E42" s="645" t="s">
        <v>781</v>
      </c>
      <c r="F42" s="642">
        <v>50</v>
      </c>
    </row>
    <row r="43" spans="2:6" x14ac:dyDescent="0.2">
      <c r="B43" s="642">
        <v>3</v>
      </c>
      <c r="C43" s="642" t="s">
        <v>782</v>
      </c>
      <c r="D43" s="644" t="str">
        <f t="shared" si="0"/>
        <v>3.11.03</v>
      </c>
      <c r="E43" s="645" t="s">
        <v>783</v>
      </c>
      <c r="F43" s="642">
        <v>40</v>
      </c>
    </row>
    <row r="44" spans="2:6" x14ac:dyDescent="0.2">
      <c r="B44" s="642">
        <v>4</v>
      </c>
      <c r="C44" s="642" t="s">
        <v>784</v>
      </c>
      <c r="D44" s="644" t="str">
        <f t="shared" si="0"/>
        <v>3.12.01</v>
      </c>
      <c r="E44" s="645" t="s">
        <v>785</v>
      </c>
      <c r="F44" s="642">
        <v>50</v>
      </c>
    </row>
    <row r="45" spans="2:6" x14ac:dyDescent="0.2">
      <c r="B45" s="642">
        <v>5</v>
      </c>
      <c r="C45" s="642" t="s">
        <v>786</v>
      </c>
      <c r="D45" s="644" t="str">
        <f t="shared" si="0"/>
        <v>3.12.05</v>
      </c>
      <c r="E45" s="645" t="s">
        <v>787</v>
      </c>
      <c r="F45" s="642">
        <v>50</v>
      </c>
    </row>
    <row r="46" spans="2:6" x14ac:dyDescent="0.2">
      <c r="B46" s="642">
        <v>6</v>
      </c>
      <c r="C46" s="642" t="s">
        <v>788</v>
      </c>
      <c r="D46" s="644" t="str">
        <f t="shared" si="0"/>
        <v>3.12.03</v>
      </c>
      <c r="E46" s="645" t="s">
        <v>789</v>
      </c>
      <c r="F46" s="642">
        <v>50</v>
      </c>
    </row>
    <row r="47" spans="2:6" x14ac:dyDescent="0.2">
      <c r="B47" s="642">
        <v>7</v>
      </c>
      <c r="C47" s="642" t="s">
        <v>790</v>
      </c>
      <c r="D47" s="644" t="str">
        <f t="shared" si="0"/>
        <v>3.12.04</v>
      </c>
      <c r="E47" s="645" t="s">
        <v>791</v>
      </c>
      <c r="F47" s="642">
        <v>50</v>
      </c>
    </row>
    <row r="48" spans="2:6" x14ac:dyDescent="0.2">
      <c r="B48" s="642">
        <v>8</v>
      </c>
      <c r="C48" s="642" t="s">
        <v>786</v>
      </c>
      <c r="D48" s="644" t="str">
        <f t="shared" si="0"/>
        <v>3.12.05</v>
      </c>
      <c r="E48" s="645" t="s">
        <v>792</v>
      </c>
      <c r="F48" s="642">
        <v>50</v>
      </c>
    </row>
    <row r="49" spans="2:6" x14ac:dyDescent="0.2">
      <c r="B49" s="642">
        <v>9</v>
      </c>
      <c r="C49" s="642" t="s">
        <v>793</v>
      </c>
      <c r="D49" s="644" t="str">
        <f t="shared" si="0"/>
        <v>3.12.06</v>
      </c>
      <c r="E49" s="645" t="s">
        <v>794</v>
      </c>
      <c r="F49" s="642">
        <v>50</v>
      </c>
    </row>
    <row r="50" spans="2:6" x14ac:dyDescent="0.2">
      <c r="B50" s="642">
        <v>10</v>
      </c>
      <c r="C50" s="642" t="s">
        <v>795</v>
      </c>
      <c r="D50" s="644" t="str">
        <f t="shared" si="0"/>
        <v>3.12.07</v>
      </c>
      <c r="E50" s="645" t="s">
        <v>796</v>
      </c>
      <c r="F50" s="642">
        <v>50</v>
      </c>
    </row>
    <row r="51" spans="2:6" x14ac:dyDescent="0.2">
      <c r="B51" s="642">
        <v>11</v>
      </c>
      <c r="C51" s="642" t="s">
        <v>797</v>
      </c>
      <c r="D51" s="644" t="str">
        <f t="shared" si="0"/>
        <v>3.12.08</v>
      </c>
      <c r="E51" s="645" t="s">
        <v>798</v>
      </c>
      <c r="F51" s="642">
        <v>50</v>
      </c>
    </row>
    <row r="52" spans="2:6" s="641" customFormat="1" x14ac:dyDescent="0.2">
      <c r="B52" s="639" t="s">
        <v>799</v>
      </c>
      <c r="C52" s="639"/>
      <c r="D52" s="644" t="str">
        <f t="shared" si="0"/>
        <v/>
      </c>
      <c r="E52" s="640" t="s">
        <v>800</v>
      </c>
      <c r="F52" s="639"/>
    </row>
    <row r="53" spans="2:6" x14ac:dyDescent="0.2">
      <c r="B53" s="642">
        <v>1</v>
      </c>
      <c r="C53" s="642" t="s">
        <v>801</v>
      </c>
      <c r="D53" s="644" t="str">
        <f t="shared" si="0"/>
        <v>4.13.01</v>
      </c>
      <c r="E53" s="645" t="s">
        <v>802</v>
      </c>
      <c r="F53" s="642">
        <v>10</v>
      </c>
    </row>
    <row r="54" spans="2:6" x14ac:dyDescent="0.2">
      <c r="B54" s="642">
        <v>2</v>
      </c>
      <c r="C54" s="642" t="s">
        <v>803</v>
      </c>
      <c r="D54" s="644" t="str">
        <f t="shared" si="0"/>
        <v>4.13.02</v>
      </c>
      <c r="E54" s="645" t="s">
        <v>804</v>
      </c>
      <c r="F54" s="642">
        <v>50</v>
      </c>
    </row>
    <row r="55" spans="2:6" x14ac:dyDescent="0.2">
      <c r="B55" s="642">
        <v>3</v>
      </c>
      <c r="C55" s="642" t="s">
        <v>805</v>
      </c>
      <c r="D55" s="644" t="str">
        <f t="shared" si="0"/>
        <v>4.14.01</v>
      </c>
      <c r="E55" s="645" t="s">
        <v>806</v>
      </c>
      <c r="F55" s="642">
        <v>50</v>
      </c>
    </row>
    <row r="56" spans="2:6" x14ac:dyDescent="0.2">
      <c r="B56" s="642">
        <v>4</v>
      </c>
      <c r="C56" s="642" t="s">
        <v>807</v>
      </c>
      <c r="D56" s="644" t="str">
        <f t="shared" si="0"/>
        <v>4.14.02</v>
      </c>
      <c r="E56" s="645" t="s">
        <v>808</v>
      </c>
      <c r="F56" s="642">
        <v>50</v>
      </c>
    </row>
    <row r="57" spans="2:6" x14ac:dyDescent="0.2">
      <c r="B57" s="642">
        <v>5</v>
      </c>
      <c r="C57" s="642" t="s">
        <v>809</v>
      </c>
      <c r="D57" s="644" t="str">
        <f t="shared" si="0"/>
        <v>4.14.03</v>
      </c>
      <c r="E57" s="645" t="s">
        <v>810</v>
      </c>
      <c r="F57" s="642">
        <v>25</v>
      </c>
    </row>
    <row r="58" spans="2:6" x14ac:dyDescent="0.2">
      <c r="B58" s="642">
        <v>6</v>
      </c>
      <c r="C58" s="642" t="s">
        <v>811</v>
      </c>
      <c r="D58" s="644" t="str">
        <f t="shared" si="0"/>
        <v>4.14.04</v>
      </c>
      <c r="E58" s="645" t="s">
        <v>812</v>
      </c>
      <c r="F58" s="642">
        <v>10</v>
      </c>
    </row>
    <row r="59" spans="2:6" x14ac:dyDescent="0.2">
      <c r="B59" s="642">
        <v>7</v>
      </c>
      <c r="C59" s="642" t="s">
        <v>813</v>
      </c>
      <c r="D59" s="644" t="str">
        <f t="shared" si="0"/>
        <v>4.14.05</v>
      </c>
      <c r="E59" s="645" t="s">
        <v>814</v>
      </c>
      <c r="F59" s="642">
        <v>30</v>
      </c>
    </row>
    <row r="60" spans="2:6" x14ac:dyDescent="0.2">
      <c r="B60" s="642">
        <v>8</v>
      </c>
      <c r="C60" s="642" t="s">
        <v>815</v>
      </c>
      <c r="D60" s="644" t="str">
        <f t="shared" si="0"/>
        <v>4.14.06</v>
      </c>
      <c r="E60" s="645" t="s">
        <v>816</v>
      </c>
      <c r="F60" s="642">
        <v>40</v>
      </c>
    </row>
    <row r="61" spans="2:6" x14ac:dyDescent="0.2">
      <c r="B61" s="642">
        <v>9</v>
      </c>
      <c r="C61" s="642" t="s">
        <v>817</v>
      </c>
      <c r="D61" s="644" t="str">
        <f t="shared" si="0"/>
        <v>4.14.07</v>
      </c>
      <c r="E61" s="645" t="s">
        <v>818</v>
      </c>
      <c r="F61" s="642">
        <v>40</v>
      </c>
    </row>
    <row r="62" spans="2:6" x14ac:dyDescent="0.2">
      <c r="B62" s="642">
        <v>10</v>
      </c>
      <c r="C62" s="642" t="s">
        <v>819</v>
      </c>
      <c r="D62" s="644" t="str">
        <f t="shared" si="0"/>
        <v>4.14.08</v>
      </c>
      <c r="E62" s="645" t="s">
        <v>820</v>
      </c>
      <c r="F62" s="642">
        <v>40</v>
      </c>
    </row>
    <row r="63" spans="2:6" x14ac:dyDescent="0.2">
      <c r="B63" s="642">
        <v>11</v>
      </c>
      <c r="C63" s="642" t="s">
        <v>821</v>
      </c>
      <c r="D63" s="644" t="str">
        <f t="shared" si="0"/>
        <v>4.15.01</v>
      </c>
      <c r="E63" s="645" t="s">
        <v>822</v>
      </c>
      <c r="F63" s="642">
        <v>30</v>
      </c>
    </row>
    <row r="64" spans="2:6" x14ac:dyDescent="0.2">
      <c r="B64" s="642">
        <v>12</v>
      </c>
      <c r="C64" s="642" t="s">
        <v>823</v>
      </c>
      <c r="D64" s="644" t="str">
        <f t="shared" si="0"/>
        <v>4.15.02</v>
      </c>
      <c r="E64" s="645" t="s">
        <v>824</v>
      </c>
      <c r="F64" s="642">
        <v>30</v>
      </c>
    </row>
    <row r="65" spans="2:6" x14ac:dyDescent="0.2">
      <c r="B65" s="642">
        <v>13</v>
      </c>
      <c r="C65" s="642" t="s">
        <v>825</v>
      </c>
      <c r="D65" s="644" t="str">
        <f t="shared" si="0"/>
        <v>4.15.03</v>
      </c>
      <c r="E65" s="645" t="s">
        <v>826</v>
      </c>
      <c r="F65" s="642">
        <v>10</v>
      </c>
    </row>
    <row r="66" spans="2:6" x14ac:dyDescent="0.2">
      <c r="B66" s="642">
        <v>14</v>
      </c>
      <c r="C66" s="642" t="s">
        <v>827</v>
      </c>
      <c r="D66" s="644" t="str">
        <f t="shared" si="0"/>
        <v>4.15.04</v>
      </c>
      <c r="E66" s="645" t="s">
        <v>828</v>
      </c>
      <c r="F66" s="642">
        <v>10</v>
      </c>
    </row>
    <row r="67" spans="2:6" x14ac:dyDescent="0.2">
      <c r="B67" s="642">
        <v>15</v>
      </c>
      <c r="C67" s="642" t="s">
        <v>829</v>
      </c>
      <c r="D67" s="644" t="str">
        <f t="shared" si="0"/>
        <v>4.15.05</v>
      </c>
      <c r="E67" s="645" t="s">
        <v>830</v>
      </c>
      <c r="F67" s="642">
        <v>40</v>
      </c>
    </row>
    <row r="68" spans="2:6" x14ac:dyDescent="0.2">
      <c r="B68" s="642">
        <v>16</v>
      </c>
      <c r="C68" s="642" t="s">
        <v>831</v>
      </c>
      <c r="D68" s="644" t="str">
        <f t="shared" si="0"/>
        <v>4.15.06</v>
      </c>
      <c r="E68" s="645" t="s">
        <v>832</v>
      </c>
      <c r="F68" s="642">
        <v>40</v>
      </c>
    </row>
    <row r="69" spans="2:6" x14ac:dyDescent="0.2">
      <c r="B69" s="642">
        <v>17</v>
      </c>
      <c r="C69" s="642" t="s">
        <v>833</v>
      </c>
      <c r="D69" s="644" t="str">
        <f t="shared" si="0"/>
        <v>4.15.07</v>
      </c>
      <c r="E69" s="645" t="s">
        <v>834</v>
      </c>
      <c r="F69" s="642">
        <v>30</v>
      </c>
    </row>
    <row r="70" spans="2:6" x14ac:dyDescent="0.2">
      <c r="B70" s="642">
        <v>18</v>
      </c>
      <c r="C70" s="642" t="s">
        <v>835</v>
      </c>
      <c r="D70" s="644" t="str">
        <f t="shared" ref="D70:D75" si="1">MID(C70,2,7)</f>
        <v>4.15.08</v>
      </c>
      <c r="E70" s="645" t="s">
        <v>836</v>
      </c>
      <c r="F70" s="642">
        <v>30</v>
      </c>
    </row>
    <row r="71" spans="2:6" x14ac:dyDescent="0.2">
      <c r="B71" s="642">
        <v>19</v>
      </c>
      <c r="C71" s="642" t="s">
        <v>837</v>
      </c>
      <c r="D71" s="644" t="str">
        <f t="shared" si="1"/>
        <v>4.15.09</v>
      </c>
      <c r="E71" s="645" t="s">
        <v>838</v>
      </c>
      <c r="F71" s="642">
        <v>20</v>
      </c>
    </row>
    <row r="72" spans="2:6" x14ac:dyDescent="0.2">
      <c r="B72" s="642">
        <v>20</v>
      </c>
      <c r="C72" s="642" t="s">
        <v>839</v>
      </c>
      <c r="D72" s="644" t="str">
        <f t="shared" si="1"/>
        <v>4.16.01</v>
      </c>
      <c r="E72" s="645" t="s">
        <v>840</v>
      </c>
      <c r="F72" s="642">
        <v>30</v>
      </c>
    </row>
    <row r="73" spans="2:6" x14ac:dyDescent="0.2">
      <c r="B73" s="642">
        <v>21</v>
      </c>
      <c r="C73" s="642" t="s">
        <v>841</v>
      </c>
      <c r="D73" s="644" t="str">
        <f t="shared" si="1"/>
        <v>4.16.02</v>
      </c>
      <c r="E73" s="645" t="s">
        <v>842</v>
      </c>
      <c r="F73" s="642">
        <v>40</v>
      </c>
    </row>
    <row r="74" spans="2:6" x14ac:dyDescent="0.2">
      <c r="B74" s="642">
        <v>22</v>
      </c>
      <c r="C74" s="642" t="s">
        <v>843</v>
      </c>
      <c r="D74" s="644" t="str">
        <f t="shared" si="1"/>
        <v>4.16.03</v>
      </c>
      <c r="E74" s="645" t="s">
        <v>844</v>
      </c>
      <c r="F74" s="642">
        <v>20</v>
      </c>
    </row>
    <row r="75" spans="2:6" x14ac:dyDescent="0.2">
      <c r="B75" s="642">
        <v>23</v>
      </c>
      <c r="C75" s="642" t="s">
        <v>845</v>
      </c>
      <c r="D75" s="644" t="str">
        <f t="shared" si="1"/>
        <v>4.16.04</v>
      </c>
      <c r="E75" s="645" t="s">
        <v>846</v>
      </c>
      <c r="F75" s="642">
        <v>30</v>
      </c>
    </row>
  </sheetData>
  <pageMargins left="0.7" right="0.7" top="0.75" bottom="0.75" header="0.3" footer="0.3"/>
  <pageSetup paperSize="9"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R31"/>
  <sheetViews>
    <sheetView zoomScale="70" zoomScaleNormal="70" workbookViewId="0">
      <selection activeCell="D13" sqref="D13:E13"/>
    </sheetView>
  </sheetViews>
  <sheetFormatPr baseColWidth="10" defaultColWidth="8.83203125" defaultRowHeight="15" x14ac:dyDescent="0.2"/>
  <sheetData>
    <row r="3" spans="1:18" x14ac:dyDescent="0.2">
      <c r="A3" s="983" t="s">
        <v>118</v>
      </c>
      <c r="B3" s="982" t="s">
        <v>119</v>
      </c>
      <c r="C3" s="984" t="s">
        <v>2</v>
      </c>
      <c r="D3" s="982" t="s">
        <v>9</v>
      </c>
      <c r="E3" s="982"/>
      <c r="F3" s="982" t="s">
        <v>120</v>
      </c>
      <c r="G3" s="858" t="s">
        <v>93</v>
      </c>
      <c r="H3" s="858" t="s">
        <v>121</v>
      </c>
      <c r="I3" s="982" t="s">
        <v>5</v>
      </c>
      <c r="J3" s="982"/>
      <c r="K3" s="982"/>
      <c r="L3" s="982" t="s">
        <v>13</v>
      </c>
      <c r="M3" s="981" t="s">
        <v>14</v>
      </c>
      <c r="N3" s="858" t="s">
        <v>122</v>
      </c>
      <c r="O3" s="981" t="s">
        <v>106</v>
      </c>
    </row>
    <row r="4" spans="1:18" x14ac:dyDescent="0.2">
      <c r="A4" s="983"/>
      <c r="B4" s="982"/>
      <c r="C4" s="984"/>
      <c r="D4" s="982"/>
      <c r="E4" s="982"/>
      <c r="F4" s="982"/>
      <c r="G4" s="858"/>
      <c r="H4" s="858"/>
      <c r="I4" s="982" t="s">
        <v>11</v>
      </c>
      <c r="J4" s="982" t="s">
        <v>12</v>
      </c>
      <c r="K4" s="982"/>
      <c r="L4" s="982"/>
      <c r="M4" s="981"/>
      <c r="N4" s="858"/>
      <c r="O4" s="981"/>
    </row>
    <row r="5" spans="1:18" x14ac:dyDescent="0.2">
      <c r="A5" s="983"/>
      <c r="B5" s="982"/>
      <c r="C5" s="984"/>
      <c r="D5" s="17" t="s">
        <v>3</v>
      </c>
      <c r="E5" s="17" t="s">
        <v>123</v>
      </c>
      <c r="F5" s="982"/>
      <c r="G5" s="858"/>
      <c r="H5" s="858"/>
      <c r="I5" s="982"/>
      <c r="J5" s="18" t="s">
        <v>20</v>
      </c>
      <c r="K5" s="18" t="s">
        <v>9</v>
      </c>
      <c r="L5" s="982"/>
      <c r="M5" s="981"/>
      <c r="N5" s="858"/>
      <c r="O5" s="981"/>
    </row>
    <row r="6" spans="1:18" x14ac:dyDescent="0.2">
      <c r="A6" s="983"/>
      <c r="B6" s="19">
        <v>1</v>
      </c>
      <c r="C6" s="19">
        <v>2</v>
      </c>
      <c r="D6" s="19">
        <v>3</v>
      </c>
      <c r="E6" s="19">
        <v>4</v>
      </c>
      <c r="F6" s="19">
        <v>5</v>
      </c>
      <c r="G6" s="7">
        <v>6</v>
      </c>
      <c r="H6" s="7">
        <v>7</v>
      </c>
      <c r="I6" s="19">
        <v>8</v>
      </c>
      <c r="J6" s="19">
        <v>9</v>
      </c>
      <c r="K6" s="19">
        <v>10</v>
      </c>
      <c r="L6" s="19">
        <v>11</v>
      </c>
      <c r="M6" s="7">
        <v>12</v>
      </c>
      <c r="N6" s="7">
        <v>13</v>
      </c>
      <c r="O6" s="7">
        <v>14</v>
      </c>
    </row>
    <row r="7" spans="1:18" ht="21" x14ac:dyDescent="0.2">
      <c r="A7" s="20"/>
    </row>
    <row r="8" spans="1:18" x14ac:dyDescent="0.2">
      <c r="A8" s="983" t="s">
        <v>124</v>
      </c>
      <c r="B8" s="984" t="s">
        <v>0</v>
      </c>
      <c r="C8" s="984" t="s">
        <v>3</v>
      </c>
      <c r="D8" s="984" t="s">
        <v>2</v>
      </c>
      <c r="E8" s="984" t="s">
        <v>4</v>
      </c>
      <c r="F8" s="982" t="s">
        <v>6</v>
      </c>
      <c r="G8" s="984" t="s">
        <v>7</v>
      </c>
      <c r="H8" s="984" t="s">
        <v>8</v>
      </c>
      <c r="I8" s="858" t="s">
        <v>94</v>
      </c>
      <c r="J8" s="982" t="s">
        <v>9</v>
      </c>
      <c r="K8" s="982"/>
      <c r="L8" s="982"/>
      <c r="M8" s="982"/>
      <c r="N8" s="982"/>
      <c r="O8" s="858" t="s">
        <v>10</v>
      </c>
      <c r="P8" s="981" t="s">
        <v>125</v>
      </c>
      <c r="Q8" s="981" t="s">
        <v>106</v>
      </c>
    </row>
    <row r="9" spans="1:18" x14ac:dyDescent="0.2">
      <c r="A9" s="983"/>
      <c r="B9" s="984"/>
      <c r="C9" s="984"/>
      <c r="D9" s="984"/>
      <c r="E9" s="984"/>
      <c r="F9" s="982"/>
      <c r="G9" s="984"/>
      <c r="H9" s="984"/>
      <c r="I9" s="858"/>
      <c r="J9" s="982" t="s">
        <v>15</v>
      </c>
      <c r="K9" s="982" t="s">
        <v>16</v>
      </c>
      <c r="L9" s="982" t="s">
        <v>17</v>
      </c>
      <c r="M9" s="982" t="s">
        <v>18</v>
      </c>
      <c r="N9" s="982" t="s">
        <v>19</v>
      </c>
      <c r="O9" s="858"/>
      <c r="P9" s="981"/>
      <c r="Q9" s="981"/>
    </row>
    <row r="10" spans="1:18" x14ac:dyDescent="0.2">
      <c r="A10" s="983"/>
      <c r="B10" s="984"/>
      <c r="C10" s="984"/>
      <c r="D10" s="984"/>
      <c r="E10" s="984"/>
      <c r="F10" s="982"/>
      <c r="G10" s="984"/>
      <c r="H10" s="984"/>
      <c r="I10" s="858"/>
      <c r="J10" s="982"/>
      <c r="K10" s="982"/>
      <c r="L10" s="982"/>
      <c r="M10" s="982"/>
      <c r="N10" s="982"/>
      <c r="O10" s="858"/>
      <c r="P10" s="981"/>
      <c r="Q10" s="981"/>
    </row>
    <row r="11" spans="1:18" x14ac:dyDescent="0.2">
      <c r="A11" s="983"/>
      <c r="B11" s="19">
        <v>1</v>
      </c>
      <c r="C11" s="19">
        <v>2</v>
      </c>
      <c r="D11" s="19">
        <v>3</v>
      </c>
      <c r="E11" s="19">
        <v>4</v>
      </c>
      <c r="F11" s="19">
        <v>5</v>
      </c>
      <c r="G11" s="19">
        <v>6</v>
      </c>
      <c r="H11" s="19">
        <v>7</v>
      </c>
      <c r="I11" s="7">
        <v>8</v>
      </c>
      <c r="J11" s="19">
        <v>9</v>
      </c>
      <c r="K11" s="19">
        <v>10</v>
      </c>
      <c r="L11" s="19">
        <v>11</v>
      </c>
      <c r="M11" s="19">
        <v>12</v>
      </c>
      <c r="N11" s="19">
        <v>13</v>
      </c>
      <c r="O11" s="7">
        <v>14</v>
      </c>
      <c r="P11" s="7">
        <v>15</v>
      </c>
      <c r="Q11" s="7">
        <v>16</v>
      </c>
    </row>
    <row r="12" spans="1:18" ht="21" x14ac:dyDescent="0.2">
      <c r="A12" s="20"/>
    </row>
    <row r="13" spans="1:18" x14ac:dyDescent="0.2">
      <c r="A13" s="983" t="s">
        <v>126</v>
      </c>
      <c r="B13" s="985" t="s">
        <v>0</v>
      </c>
      <c r="C13" s="984" t="s">
        <v>2</v>
      </c>
      <c r="D13" s="984" t="s">
        <v>9</v>
      </c>
      <c r="E13" s="984"/>
      <c r="F13" s="988" t="s">
        <v>127</v>
      </c>
      <c r="G13" s="984" t="s">
        <v>74</v>
      </c>
      <c r="H13" s="984"/>
      <c r="I13" s="984" t="s">
        <v>75</v>
      </c>
      <c r="J13" s="988" t="s">
        <v>95</v>
      </c>
      <c r="K13" s="993" t="s">
        <v>78</v>
      </c>
      <c r="L13" s="994"/>
      <c r="M13" s="985" t="s">
        <v>92</v>
      </c>
      <c r="N13" s="985" t="s">
        <v>5</v>
      </c>
      <c r="O13" s="985" t="s">
        <v>79</v>
      </c>
      <c r="P13" s="988" t="s">
        <v>128</v>
      </c>
      <c r="Q13" s="988" t="s">
        <v>102</v>
      </c>
      <c r="R13" s="981" t="s">
        <v>106</v>
      </c>
    </row>
    <row r="14" spans="1:18" x14ac:dyDescent="0.2">
      <c r="A14" s="983"/>
      <c r="B14" s="986"/>
      <c r="C14" s="984"/>
      <c r="D14" s="984" t="s">
        <v>3</v>
      </c>
      <c r="E14" s="984" t="s">
        <v>123</v>
      </c>
      <c r="F14" s="989"/>
      <c r="G14" s="986" t="s">
        <v>76</v>
      </c>
      <c r="H14" s="986" t="s">
        <v>77</v>
      </c>
      <c r="I14" s="984"/>
      <c r="J14" s="989"/>
      <c r="K14" s="991" t="s">
        <v>20</v>
      </c>
      <c r="L14" s="991" t="s">
        <v>9</v>
      </c>
      <c r="M14" s="986"/>
      <c r="N14" s="986"/>
      <c r="O14" s="986"/>
      <c r="P14" s="989"/>
      <c r="Q14" s="989"/>
      <c r="R14" s="981"/>
    </row>
    <row r="15" spans="1:18" x14ac:dyDescent="0.2">
      <c r="A15" s="983"/>
      <c r="B15" s="987"/>
      <c r="C15" s="984"/>
      <c r="D15" s="984"/>
      <c r="E15" s="984"/>
      <c r="F15" s="990"/>
      <c r="G15" s="987"/>
      <c r="H15" s="987"/>
      <c r="I15" s="984"/>
      <c r="J15" s="990"/>
      <c r="K15" s="992"/>
      <c r="L15" s="992"/>
      <c r="M15" s="987"/>
      <c r="N15" s="987"/>
      <c r="O15" s="987"/>
      <c r="P15" s="990"/>
      <c r="Q15" s="990"/>
      <c r="R15" s="981"/>
    </row>
    <row r="16" spans="1:18" x14ac:dyDescent="0.2">
      <c r="A16" s="983"/>
      <c r="B16" s="19">
        <v>1</v>
      </c>
      <c r="C16" s="19">
        <v>2</v>
      </c>
      <c r="D16" s="19">
        <v>3</v>
      </c>
      <c r="E16" s="19">
        <v>4</v>
      </c>
      <c r="F16" s="7">
        <v>5</v>
      </c>
      <c r="G16" s="19">
        <v>6</v>
      </c>
      <c r="H16" s="19">
        <v>7</v>
      </c>
      <c r="I16" s="19">
        <v>8</v>
      </c>
      <c r="J16" s="7">
        <v>9</v>
      </c>
      <c r="K16" s="19">
        <v>10</v>
      </c>
      <c r="L16" s="19">
        <v>11</v>
      </c>
      <c r="M16" s="19">
        <v>12</v>
      </c>
      <c r="N16" s="19">
        <v>13</v>
      </c>
      <c r="O16" s="19">
        <v>14</v>
      </c>
      <c r="P16" s="7">
        <v>15</v>
      </c>
      <c r="Q16" s="7">
        <v>16</v>
      </c>
      <c r="R16" s="7">
        <v>17</v>
      </c>
    </row>
    <row r="17" spans="1:18" ht="21" x14ac:dyDescent="0.2">
      <c r="A17" s="20"/>
    </row>
    <row r="18" spans="1:18" x14ac:dyDescent="0.2">
      <c r="A18" s="983" t="s">
        <v>129</v>
      </c>
      <c r="B18" s="985" t="s">
        <v>0</v>
      </c>
      <c r="C18" s="984" t="s">
        <v>2</v>
      </c>
      <c r="D18" s="984" t="s">
        <v>9</v>
      </c>
      <c r="E18" s="984"/>
      <c r="F18" s="985" t="s">
        <v>130</v>
      </c>
      <c r="G18" s="858" t="s">
        <v>90</v>
      </c>
      <c r="H18" s="988" t="s">
        <v>91</v>
      </c>
      <c r="I18" s="858" t="s">
        <v>92</v>
      </c>
      <c r="J18" s="988" t="s">
        <v>131</v>
      </c>
      <c r="K18" s="993" t="s">
        <v>132</v>
      </c>
      <c r="L18" s="994"/>
      <c r="M18" s="985" t="s">
        <v>5</v>
      </c>
      <c r="N18" s="985" t="s">
        <v>79</v>
      </c>
      <c r="O18" s="988" t="s">
        <v>128</v>
      </c>
      <c r="P18" s="988" t="s">
        <v>102</v>
      </c>
      <c r="Q18" s="988" t="s">
        <v>108</v>
      </c>
      <c r="R18" s="981" t="s">
        <v>106</v>
      </c>
    </row>
    <row r="19" spans="1:18" x14ac:dyDescent="0.2">
      <c r="A19" s="983"/>
      <c r="B19" s="986"/>
      <c r="C19" s="984"/>
      <c r="D19" s="984" t="s">
        <v>3</v>
      </c>
      <c r="E19" s="984" t="s">
        <v>123</v>
      </c>
      <c r="F19" s="986"/>
      <c r="G19" s="858"/>
      <c r="H19" s="989"/>
      <c r="I19" s="858"/>
      <c r="J19" s="989"/>
      <c r="K19" s="991" t="s">
        <v>20</v>
      </c>
      <c r="L19" s="991" t="s">
        <v>9</v>
      </c>
      <c r="M19" s="986"/>
      <c r="N19" s="986"/>
      <c r="O19" s="989"/>
      <c r="P19" s="989"/>
      <c r="Q19" s="989"/>
      <c r="R19" s="981"/>
    </row>
    <row r="20" spans="1:18" x14ac:dyDescent="0.2">
      <c r="A20" s="983"/>
      <c r="B20" s="987"/>
      <c r="C20" s="984"/>
      <c r="D20" s="984"/>
      <c r="E20" s="984"/>
      <c r="F20" s="987"/>
      <c r="G20" s="858"/>
      <c r="H20" s="990"/>
      <c r="I20" s="858"/>
      <c r="J20" s="990"/>
      <c r="K20" s="992"/>
      <c r="L20" s="992"/>
      <c r="M20" s="987"/>
      <c r="N20" s="987"/>
      <c r="O20" s="990"/>
      <c r="P20" s="990"/>
      <c r="Q20" s="990"/>
      <c r="R20" s="981"/>
    </row>
    <row r="21" spans="1:18" x14ac:dyDescent="0.2">
      <c r="A21" s="983"/>
      <c r="B21" s="19">
        <v>1</v>
      </c>
      <c r="C21" s="19">
        <v>2</v>
      </c>
      <c r="D21" s="19">
        <v>3</v>
      </c>
      <c r="E21" s="19">
        <v>4</v>
      </c>
      <c r="F21" s="19">
        <v>5</v>
      </c>
      <c r="G21" s="7">
        <v>6</v>
      </c>
      <c r="H21" s="7">
        <v>7</v>
      </c>
      <c r="I21" s="7">
        <v>8</v>
      </c>
      <c r="J21" s="7">
        <v>9</v>
      </c>
      <c r="K21" s="19">
        <v>10</v>
      </c>
      <c r="L21" s="19">
        <v>11</v>
      </c>
      <c r="M21" s="19">
        <v>12</v>
      </c>
      <c r="N21" s="19">
        <v>13</v>
      </c>
      <c r="O21" s="7">
        <v>14</v>
      </c>
      <c r="P21" s="7">
        <v>15</v>
      </c>
      <c r="Q21" s="7">
        <v>16</v>
      </c>
      <c r="R21" s="7">
        <v>17</v>
      </c>
    </row>
    <row r="22" spans="1:18" ht="21" x14ac:dyDescent="0.2">
      <c r="A22" s="20"/>
    </row>
    <row r="23" spans="1:18" x14ac:dyDescent="0.2">
      <c r="A23" s="983" t="s">
        <v>133</v>
      </c>
      <c r="B23" s="985" t="s">
        <v>0</v>
      </c>
      <c r="C23" s="984" t="s">
        <v>2</v>
      </c>
      <c r="D23" s="995" t="s">
        <v>9</v>
      </c>
      <c r="E23" s="996"/>
      <c r="F23" s="995" t="s">
        <v>80</v>
      </c>
      <c r="G23" s="996"/>
      <c r="H23" s="995" t="s">
        <v>81</v>
      </c>
      <c r="I23" s="997"/>
      <c r="J23" s="996"/>
      <c r="K23" s="993" t="s">
        <v>82</v>
      </c>
      <c r="L23" s="994"/>
      <c r="M23" s="988" t="s">
        <v>100</v>
      </c>
      <c r="N23" s="988" t="s">
        <v>134</v>
      </c>
      <c r="O23" s="988" t="s">
        <v>10</v>
      </c>
      <c r="P23" s="988" t="s">
        <v>102</v>
      </c>
      <c r="Q23" s="981" t="s">
        <v>106</v>
      </c>
    </row>
    <row r="24" spans="1:18" x14ac:dyDescent="0.2">
      <c r="A24" s="983"/>
      <c r="B24" s="986"/>
      <c r="C24" s="984"/>
      <c r="D24" s="984" t="s">
        <v>3</v>
      </c>
      <c r="E24" s="984" t="s">
        <v>123</v>
      </c>
      <c r="F24" s="984" t="s">
        <v>83</v>
      </c>
      <c r="G24" s="984" t="s">
        <v>84</v>
      </c>
      <c r="H24" s="984" t="s">
        <v>85</v>
      </c>
      <c r="I24" s="984" t="s">
        <v>86</v>
      </c>
      <c r="J24" s="984" t="s">
        <v>8</v>
      </c>
      <c r="K24" s="991" t="s">
        <v>87</v>
      </c>
      <c r="L24" s="991" t="s">
        <v>88</v>
      </c>
      <c r="M24" s="989"/>
      <c r="N24" s="989"/>
      <c r="O24" s="989"/>
      <c r="P24" s="989"/>
      <c r="Q24" s="981"/>
    </row>
    <row r="25" spans="1:18" x14ac:dyDescent="0.2">
      <c r="A25" s="983"/>
      <c r="B25" s="987"/>
      <c r="C25" s="984"/>
      <c r="D25" s="984"/>
      <c r="E25" s="984"/>
      <c r="F25" s="984"/>
      <c r="G25" s="984"/>
      <c r="H25" s="984"/>
      <c r="I25" s="984"/>
      <c r="J25" s="984"/>
      <c r="K25" s="992"/>
      <c r="L25" s="992"/>
      <c r="M25" s="990"/>
      <c r="N25" s="990"/>
      <c r="O25" s="990"/>
      <c r="P25" s="990"/>
      <c r="Q25" s="981"/>
    </row>
    <row r="26" spans="1:18" x14ac:dyDescent="0.2">
      <c r="A26" s="983"/>
      <c r="B26" s="19">
        <v>1</v>
      </c>
      <c r="C26" s="19">
        <v>2</v>
      </c>
      <c r="D26" s="19">
        <v>3</v>
      </c>
      <c r="E26" s="19">
        <v>4</v>
      </c>
      <c r="F26" s="19">
        <v>5</v>
      </c>
      <c r="G26" s="19">
        <v>6</v>
      </c>
      <c r="H26" s="19">
        <v>7</v>
      </c>
      <c r="I26" s="19">
        <v>8</v>
      </c>
      <c r="J26" s="19">
        <v>9</v>
      </c>
      <c r="K26" s="19">
        <v>10</v>
      </c>
      <c r="L26" s="19">
        <v>11</v>
      </c>
      <c r="M26" s="7">
        <v>12</v>
      </c>
      <c r="N26" s="7">
        <v>13</v>
      </c>
      <c r="O26" s="7">
        <v>14</v>
      </c>
      <c r="P26" s="7">
        <v>15</v>
      </c>
      <c r="Q26" s="7">
        <v>16</v>
      </c>
    </row>
    <row r="27" spans="1:18" ht="21" x14ac:dyDescent="0.2">
      <c r="A27" s="20"/>
    </row>
    <row r="28" spans="1:18" x14ac:dyDescent="0.2">
      <c r="A28" s="983" t="s">
        <v>135</v>
      </c>
      <c r="B28" s="1000" t="s">
        <v>0</v>
      </c>
      <c r="C28" s="1000" t="s">
        <v>2</v>
      </c>
      <c r="D28" s="1000" t="s">
        <v>89</v>
      </c>
      <c r="E28" s="1000" t="s">
        <v>74</v>
      </c>
      <c r="F28" s="1000"/>
      <c r="G28" s="1000" t="s">
        <v>92</v>
      </c>
      <c r="H28" s="998" t="s">
        <v>95</v>
      </c>
      <c r="I28" s="1000" t="s">
        <v>132</v>
      </c>
      <c r="J28" s="1000"/>
      <c r="K28" s="1000" t="s">
        <v>117</v>
      </c>
      <c r="L28" s="1000" t="s">
        <v>5</v>
      </c>
      <c r="M28" s="1000" t="s">
        <v>79</v>
      </c>
      <c r="N28" s="998" t="s">
        <v>136</v>
      </c>
      <c r="O28" s="998" t="s">
        <v>137</v>
      </c>
      <c r="P28" s="999" t="s">
        <v>106</v>
      </c>
    </row>
    <row r="29" spans="1:18" x14ac:dyDescent="0.2">
      <c r="A29" s="983"/>
      <c r="B29" s="1000"/>
      <c r="C29" s="1000"/>
      <c r="D29" s="1000"/>
      <c r="E29" s="1000" t="s">
        <v>138</v>
      </c>
      <c r="F29" s="1000" t="s">
        <v>77</v>
      </c>
      <c r="G29" s="1000"/>
      <c r="H29" s="998"/>
      <c r="I29" s="1000" t="s">
        <v>20</v>
      </c>
      <c r="J29" s="1000" t="s">
        <v>9</v>
      </c>
      <c r="K29" s="1000"/>
      <c r="L29" s="1000"/>
      <c r="M29" s="1000"/>
      <c r="N29" s="998"/>
      <c r="O29" s="998"/>
      <c r="P29" s="999"/>
    </row>
    <row r="30" spans="1:18" x14ac:dyDescent="0.2">
      <c r="A30" s="983"/>
      <c r="B30" s="1000"/>
      <c r="C30" s="1000"/>
      <c r="D30" s="1000"/>
      <c r="E30" s="1000"/>
      <c r="F30" s="1000"/>
      <c r="G30" s="1000"/>
      <c r="H30" s="998"/>
      <c r="I30" s="1000"/>
      <c r="J30" s="1000"/>
      <c r="K30" s="1000"/>
      <c r="L30" s="1000"/>
      <c r="M30" s="1000"/>
      <c r="N30" s="998"/>
      <c r="O30" s="998"/>
      <c r="P30" s="999"/>
    </row>
    <row r="31" spans="1:18" x14ac:dyDescent="0.2">
      <c r="A31" s="983"/>
      <c r="B31" s="15">
        <v>1</v>
      </c>
      <c r="C31" s="15">
        <v>2</v>
      </c>
      <c r="D31" s="15">
        <v>3</v>
      </c>
      <c r="E31" s="15">
        <v>4</v>
      </c>
      <c r="F31" s="15">
        <v>5</v>
      </c>
      <c r="G31" s="15">
        <v>6</v>
      </c>
      <c r="H31" s="16">
        <v>7</v>
      </c>
      <c r="I31" s="15">
        <v>8</v>
      </c>
      <c r="J31" s="15">
        <v>9</v>
      </c>
      <c r="K31" s="15">
        <v>10</v>
      </c>
      <c r="L31" s="15">
        <v>11</v>
      </c>
      <c r="M31" s="15">
        <v>12</v>
      </c>
      <c r="N31" s="16">
        <v>13</v>
      </c>
      <c r="O31" s="16">
        <v>14</v>
      </c>
      <c r="P31" s="16">
        <v>15</v>
      </c>
    </row>
  </sheetData>
  <mergeCells count="112">
    <mergeCell ref="A28:A31"/>
    <mergeCell ref="B28:B30"/>
    <mergeCell ref="C28:C30"/>
    <mergeCell ref="D28:D30"/>
    <mergeCell ref="E28:F28"/>
    <mergeCell ref="E29:E30"/>
    <mergeCell ref="F29:F30"/>
    <mergeCell ref="G28:G30"/>
    <mergeCell ref="H28:H30"/>
    <mergeCell ref="Q23:Q25"/>
    <mergeCell ref="O28:O30"/>
    <mergeCell ref="P28:P30"/>
    <mergeCell ref="N28:N30"/>
    <mergeCell ref="I29:I30"/>
    <mergeCell ref="J29:J30"/>
    <mergeCell ref="K28:K30"/>
    <mergeCell ref="L24:L25"/>
    <mergeCell ref="K23:L23"/>
    <mergeCell ref="N23:N25"/>
    <mergeCell ref="O23:O25"/>
    <mergeCell ref="I28:J28"/>
    <mergeCell ref="M23:M25"/>
    <mergeCell ref="I24:I25"/>
    <mergeCell ref="J24:J25"/>
    <mergeCell ref="K24:K25"/>
    <mergeCell ref="L28:L30"/>
    <mergeCell ref="M28:M30"/>
    <mergeCell ref="P23:P25"/>
    <mergeCell ref="A23:A26"/>
    <mergeCell ref="B23:B25"/>
    <mergeCell ref="C23:C25"/>
    <mergeCell ref="D23:E23"/>
    <mergeCell ref="F23:G23"/>
    <mergeCell ref="H23:J23"/>
    <mergeCell ref="D24:D25"/>
    <mergeCell ref="E24:E25"/>
    <mergeCell ref="F24:F25"/>
    <mergeCell ref="G24:G25"/>
    <mergeCell ref="H24:H25"/>
    <mergeCell ref="A18:A21"/>
    <mergeCell ref="B18:B20"/>
    <mergeCell ref="C18:C20"/>
    <mergeCell ref="D18:E18"/>
    <mergeCell ref="F18:F20"/>
    <mergeCell ref="G18:G20"/>
    <mergeCell ref="P18:P20"/>
    <mergeCell ref="Q18:Q20"/>
    <mergeCell ref="R18:R20"/>
    <mergeCell ref="D19:D20"/>
    <mergeCell ref="E19:E20"/>
    <mergeCell ref="K19:K20"/>
    <mergeCell ref="L19:L20"/>
    <mergeCell ref="H18:H20"/>
    <mergeCell ref="I18:I20"/>
    <mergeCell ref="J18:J20"/>
    <mergeCell ref="O18:O20"/>
    <mergeCell ref="K18:L18"/>
    <mergeCell ref="M18:M20"/>
    <mergeCell ref="N18:N20"/>
    <mergeCell ref="A13:A16"/>
    <mergeCell ref="B13:B15"/>
    <mergeCell ref="C13:C15"/>
    <mergeCell ref="D13:E13"/>
    <mergeCell ref="F13:F15"/>
    <mergeCell ref="P13:P15"/>
    <mergeCell ref="Q13:Q15"/>
    <mergeCell ref="R13:R15"/>
    <mergeCell ref="D14:D15"/>
    <mergeCell ref="E14:E15"/>
    <mergeCell ref="G14:G15"/>
    <mergeCell ref="H14:H15"/>
    <mergeCell ref="K14:K15"/>
    <mergeCell ref="L14:L15"/>
    <mergeCell ref="I13:I15"/>
    <mergeCell ref="G13:H13"/>
    <mergeCell ref="J13:J15"/>
    <mergeCell ref="K13:L13"/>
    <mergeCell ref="M13:M15"/>
    <mergeCell ref="N13:N15"/>
    <mergeCell ref="O13:O15"/>
    <mergeCell ref="Q8:Q10"/>
    <mergeCell ref="J9:J10"/>
    <mergeCell ref="K9:K10"/>
    <mergeCell ref="L9:L10"/>
    <mergeCell ref="M9:M10"/>
    <mergeCell ref="N9:N10"/>
    <mergeCell ref="G8:G10"/>
    <mergeCell ref="H8:H10"/>
    <mergeCell ref="I8:I10"/>
    <mergeCell ref="M3:M5"/>
    <mergeCell ref="N3:N5"/>
    <mergeCell ref="O3:O5"/>
    <mergeCell ref="I4:I5"/>
    <mergeCell ref="J4:K4"/>
    <mergeCell ref="J8:N8"/>
    <mergeCell ref="O8:O10"/>
    <mergeCell ref="P8:P10"/>
    <mergeCell ref="A8:A11"/>
    <mergeCell ref="B8:B10"/>
    <mergeCell ref="C8:C10"/>
    <mergeCell ref="D8:D10"/>
    <mergeCell ref="E8:E10"/>
    <mergeCell ref="F8:F10"/>
    <mergeCell ref="A3:A6"/>
    <mergeCell ref="B3:B5"/>
    <mergeCell ref="C3:C5"/>
    <mergeCell ref="D3:E4"/>
    <mergeCell ref="F3:F5"/>
    <mergeCell ref="G3:G5"/>
    <mergeCell ref="H3:H5"/>
    <mergeCell ref="I3:K3"/>
    <mergeCell ref="L3:L5"/>
  </mergeCells>
  <pageMargins left="0.75" right="0.75" top="1" bottom="1"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0"/>
  <sheetViews>
    <sheetView view="pageBreakPreview" zoomScale="85" zoomScaleNormal="80" zoomScaleSheetLayoutView="85" workbookViewId="0">
      <selection activeCell="B20" sqref="B20:M28"/>
    </sheetView>
  </sheetViews>
  <sheetFormatPr baseColWidth="10" defaultColWidth="8.83203125" defaultRowHeight="15" x14ac:dyDescent="0.2"/>
  <cols>
    <col min="1" max="1" width="9.6640625" style="32" bestFit="1" customWidth="1"/>
    <col min="2" max="2" width="26.5" style="32" customWidth="1"/>
    <col min="3" max="3" width="16" style="32" customWidth="1"/>
    <col min="4" max="4" width="15" style="32" customWidth="1"/>
    <col min="5" max="5" width="13" style="32" customWidth="1"/>
    <col min="6" max="6" width="15.5" style="32" customWidth="1"/>
    <col min="7" max="7" width="20" style="32" customWidth="1"/>
    <col min="8" max="8" width="8.83203125" style="32" customWidth="1"/>
    <col min="9" max="9" width="12" style="32" customWidth="1"/>
    <col min="10" max="10" width="10" style="32" customWidth="1"/>
    <col min="11" max="11" width="15.5" style="32" customWidth="1"/>
    <col min="12" max="12" width="12.1640625" style="32" customWidth="1"/>
    <col min="13" max="13" width="16.83203125" style="32" customWidth="1"/>
    <col min="14" max="14" width="15.5" style="32" customWidth="1"/>
    <col min="15" max="15" width="11.6640625" style="32" hidden="1" customWidth="1"/>
    <col min="16" max="16" width="12" style="32" hidden="1" customWidth="1"/>
    <col min="17" max="17" width="10.83203125" style="32" hidden="1" customWidth="1"/>
    <col min="20" max="20" width="12.33203125" bestFit="1" customWidth="1"/>
  </cols>
  <sheetData>
    <row r="1" spans="1:17" s="289" customFormat="1" ht="25" x14ac:dyDescent="0.25">
      <c r="A1" s="886" t="s">
        <v>883</v>
      </c>
      <c r="B1" s="886"/>
      <c r="C1" s="886"/>
      <c r="D1" s="886"/>
      <c r="E1" s="886"/>
      <c r="F1" s="886"/>
      <c r="G1" s="886"/>
      <c r="H1" s="886"/>
      <c r="I1" s="886"/>
      <c r="J1" s="886"/>
      <c r="K1" s="886"/>
      <c r="L1" s="886"/>
      <c r="M1" s="886"/>
      <c r="N1" s="886"/>
      <c r="O1" s="886"/>
      <c r="P1" s="886"/>
      <c r="Q1" s="886"/>
    </row>
    <row r="2" spans="1:17" s="289" customFormat="1" ht="25" x14ac:dyDescent="0.25">
      <c r="A2" s="886" t="s">
        <v>884</v>
      </c>
      <c r="B2" s="886"/>
      <c r="C2" s="886"/>
      <c r="D2" s="886"/>
      <c r="E2" s="886"/>
      <c r="F2" s="886"/>
      <c r="G2" s="886"/>
      <c r="H2" s="886"/>
      <c r="I2" s="886"/>
      <c r="J2" s="886"/>
      <c r="K2" s="886"/>
      <c r="L2" s="886"/>
      <c r="M2" s="886"/>
      <c r="N2" s="886"/>
      <c r="O2" s="886"/>
      <c r="P2" s="886"/>
      <c r="Q2" s="886"/>
    </row>
    <row r="3" spans="1:17" s="289" customFormat="1" ht="25" x14ac:dyDescent="0.25">
      <c r="A3" s="886"/>
      <c r="B3" s="886"/>
      <c r="C3" s="886"/>
      <c r="D3" s="886"/>
      <c r="E3" s="886"/>
      <c r="F3" s="886"/>
      <c r="G3" s="886"/>
      <c r="H3" s="886"/>
      <c r="I3" s="886"/>
      <c r="J3" s="886"/>
      <c r="K3" s="886"/>
      <c r="L3" s="886"/>
      <c r="M3" s="886"/>
      <c r="N3" s="886"/>
      <c r="O3" s="886"/>
      <c r="P3" s="886"/>
      <c r="Q3" s="886"/>
    </row>
    <row r="4" spans="1:17" s="293" customFormat="1" thickBot="1" x14ac:dyDescent="0.2">
      <c r="A4" s="871" t="s">
        <v>651</v>
      </c>
      <c r="B4" s="871"/>
      <c r="C4" s="871"/>
      <c r="D4" s="291"/>
      <c r="E4" s="291"/>
      <c r="F4" s="291"/>
      <c r="G4" s="291"/>
      <c r="H4" s="291"/>
      <c r="I4" s="291"/>
      <c r="J4" s="291"/>
      <c r="K4" s="291"/>
      <c r="L4" s="291"/>
      <c r="M4" s="292"/>
      <c r="N4" s="291"/>
      <c r="O4" s="292"/>
      <c r="P4" s="292"/>
      <c r="Q4" s="292"/>
    </row>
    <row r="5" spans="1:17" s="294" customFormat="1" ht="21.75" customHeight="1" thickTop="1" x14ac:dyDescent="0.15">
      <c r="A5" s="887" t="s">
        <v>655</v>
      </c>
      <c r="B5" s="873" t="s">
        <v>545</v>
      </c>
      <c r="C5" s="873" t="s">
        <v>546</v>
      </c>
      <c r="D5" s="873"/>
      <c r="E5" s="873" t="s">
        <v>547</v>
      </c>
      <c r="F5" s="873" t="s">
        <v>548</v>
      </c>
      <c r="G5" s="873" t="s">
        <v>654</v>
      </c>
      <c r="H5" s="873" t="s">
        <v>549</v>
      </c>
      <c r="I5" s="873"/>
      <c r="J5" s="873"/>
      <c r="K5" s="873"/>
      <c r="L5" s="873" t="s">
        <v>550</v>
      </c>
      <c r="M5" s="873" t="s">
        <v>557</v>
      </c>
      <c r="N5" s="868" t="s">
        <v>652</v>
      </c>
      <c r="O5" s="882" t="s">
        <v>139</v>
      </c>
      <c r="P5" s="882"/>
      <c r="Q5" s="883"/>
    </row>
    <row r="6" spans="1:17" s="289" customFormat="1" ht="19.5" customHeight="1" x14ac:dyDescent="0.15">
      <c r="A6" s="888"/>
      <c r="B6" s="874"/>
      <c r="C6" s="874" t="s">
        <v>551</v>
      </c>
      <c r="D6" s="874" t="s">
        <v>653</v>
      </c>
      <c r="E6" s="874"/>
      <c r="F6" s="874"/>
      <c r="G6" s="874"/>
      <c r="H6" s="876" t="s">
        <v>552</v>
      </c>
      <c r="I6" s="876" t="s">
        <v>553</v>
      </c>
      <c r="J6" s="876"/>
      <c r="K6" s="876" t="s">
        <v>554</v>
      </c>
      <c r="L6" s="874"/>
      <c r="M6" s="874"/>
      <c r="N6" s="869"/>
      <c r="O6" s="890" t="s">
        <v>140</v>
      </c>
      <c r="P6" s="879" t="s">
        <v>141</v>
      </c>
      <c r="Q6" s="880"/>
    </row>
    <row r="7" spans="1:17" s="289" customFormat="1" ht="20.25" customHeight="1" thickBot="1" x14ac:dyDescent="0.2">
      <c r="A7" s="889"/>
      <c r="B7" s="875"/>
      <c r="C7" s="875"/>
      <c r="D7" s="875"/>
      <c r="E7" s="875"/>
      <c r="F7" s="875"/>
      <c r="G7" s="875"/>
      <c r="H7" s="877"/>
      <c r="I7" s="339" t="s">
        <v>555</v>
      </c>
      <c r="J7" s="339" t="s">
        <v>546</v>
      </c>
      <c r="K7" s="877"/>
      <c r="L7" s="875"/>
      <c r="M7" s="875"/>
      <c r="N7" s="870"/>
      <c r="O7" s="891"/>
      <c r="P7" s="295" t="s">
        <v>119</v>
      </c>
      <c r="Q7" s="296" t="s">
        <v>142</v>
      </c>
    </row>
    <row r="8" spans="1:17" s="289" customFormat="1" ht="12.75" hidden="1" customHeight="1" x14ac:dyDescent="0.15">
      <c r="A8" s="297">
        <v>1</v>
      </c>
      <c r="B8" s="298">
        <v>3</v>
      </c>
      <c r="C8" s="298">
        <v>4</v>
      </c>
      <c r="D8" s="299">
        <v>5</v>
      </c>
      <c r="E8" s="299"/>
      <c r="F8" s="299"/>
      <c r="G8" s="299"/>
      <c r="H8" s="298">
        <v>6</v>
      </c>
      <c r="I8" s="298">
        <v>7</v>
      </c>
      <c r="J8" s="299">
        <v>8</v>
      </c>
      <c r="K8" s="298">
        <v>9</v>
      </c>
      <c r="L8" s="299">
        <v>15</v>
      </c>
      <c r="M8" s="298">
        <v>17</v>
      </c>
      <c r="N8" s="300">
        <v>25</v>
      </c>
      <c r="O8" s="301">
        <v>26</v>
      </c>
      <c r="P8" s="302">
        <v>27</v>
      </c>
      <c r="Q8" s="303">
        <v>28</v>
      </c>
    </row>
    <row r="9" spans="1:17" s="289" customFormat="1" ht="12.75" customHeight="1" thickTop="1" x14ac:dyDescent="0.15">
      <c r="A9" s="304">
        <v>1</v>
      </c>
      <c r="B9" s="305">
        <v>2</v>
      </c>
      <c r="C9" s="306">
        <v>3</v>
      </c>
      <c r="D9" s="305">
        <v>4</v>
      </c>
      <c r="E9" s="306">
        <v>5</v>
      </c>
      <c r="F9" s="305">
        <v>6</v>
      </c>
      <c r="G9" s="306">
        <v>7</v>
      </c>
      <c r="H9" s="305">
        <v>8</v>
      </c>
      <c r="I9" s="306">
        <v>9</v>
      </c>
      <c r="J9" s="305">
        <v>10</v>
      </c>
      <c r="K9" s="306">
        <v>11</v>
      </c>
      <c r="L9" s="305">
        <v>12</v>
      </c>
      <c r="M9" s="306">
        <v>13</v>
      </c>
      <c r="N9" s="307">
        <v>14</v>
      </c>
      <c r="O9" s="301"/>
      <c r="P9" s="302"/>
      <c r="Q9" s="303"/>
    </row>
    <row r="10" spans="1:17" s="310" customFormat="1" ht="23.25" customHeight="1" x14ac:dyDescent="0.2">
      <c r="A10" s="308"/>
      <c r="B10" s="303"/>
      <c r="C10" s="303"/>
      <c r="D10" s="302"/>
      <c r="E10" s="302"/>
      <c r="F10" s="302"/>
      <c r="G10" s="302"/>
      <c r="H10" s="303"/>
      <c r="I10" s="303"/>
      <c r="J10" s="302"/>
      <c r="K10" s="303"/>
      <c r="L10" s="302"/>
      <c r="M10" s="303"/>
      <c r="N10" s="309"/>
      <c r="O10" s="301"/>
      <c r="P10" s="302"/>
      <c r="Q10" s="303"/>
    </row>
    <row r="11" spans="1:17" s="310" customFormat="1" ht="23.25" customHeight="1" x14ac:dyDescent="0.2">
      <c r="A11" s="340" t="s">
        <v>22</v>
      </c>
      <c r="B11" s="312" t="s">
        <v>556</v>
      </c>
      <c r="C11" s="313"/>
      <c r="D11" s="313"/>
      <c r="E11" s="313"/>
      <c r="F11" s="313"/>
      <c r="G11" s="313"/>
      <c r="H11" s="313"/>
      <c r="I11" s="313"/>
      <c r="J11" s="313"/>
      <c r="K11" s="313"/>
      <c r="L11" s="314"/>
      <c r="M11" s="314"/>
      <c r="N11" s="315"/>
      <c r="O11" s="316"/>
      <c r="P11" s="314"/>
      <c r="Q11" s="314"/>
    </row>
    <row r="12" spans="1:17" s="318" customFormat="1" ht="23.25" customHeight="1" x14ac:dyDescent="0.2">
      <c r="A12" s="340" t="s">
        <v>24</v>
      </c>
      <c r="B12" s="312" t="s">
        <v>556</v>
      </c>
      <c r="C12" s="306" t="s">
        <v>241</v>
      </c>
      <c r="D12" s="317"/>
      <c r="E12" s="317"/>
      <c r="F12" s="317"/>
      <c r="G12" s="317"/>
      <c r="H12" s="317"/>
      <c r="I12" s="317"/>
      <c r="J12" s="317"/>
      <c r="K12" s="317"/>
      <c r="L12" s="317"/>
      <c r="M12" s="314"/>
      <c r="N12" s="315"/>
      <c r="O12" s="316"/>
      <c r="P12" s="314"/>
      <c r="Q12" s="314"/>
    </row>
    <row r="13" spans="1:17" s="310" customFormat="1" ht="23.25" customHeight="1" x14ac:dyDescent="0.2">
      <c r="A13" s="311"/>
      <c r="B13" s="319"/>
      <c r="C13" s="313"/>
      <c r="D13" s="317"/>
      <c r="E13" s="317"/>
      <c r="F13" s="317"/>
      <c r="G13" s="317"/>
      <c r="H13" s="317"/>
      <c r="I13" s="317"/>
      <c r="J13" s="317"/>
      <c r="K13" s="317"/>
      <c r="L13" s="317"/>
      <c r="M13" s="314"/>
      <c r="N13" s="315"/>
      <c r="O13" s="316"/>
      <c r="P13" s="314"/>
      <c r="Q13" s="314"/>
    </row>
    <row r="14" spans="1:17" s="310" customFormat="1" ht="23.25" customHeight="1" x14ac:dyDescent="0.2">
      <c r="A14" s="320"/>
      <c r="B14" s="314"/>
      <c r="C14" s="314"/>
      <c r="D14" s="314"/>
      <c r="E14" s="314"/>
      <c r="F14" s="314"/>
      <c r="G14" s="314"/>
      <c r="H14" s="314"/>
      <c r="I14" s="314"/>
      <c r="J14" s="314"/>
      <c r="K14" s="314"/>
      <c r="L14" s="314"/>
      <c r="M14" s="314"/>
      <c r="N14" s="315"/>
      <c r="O14" s="316"/>
      <c r="P14" s="314"/>
      <c r="Q14" s="314"/>
    </row>
    <row r="15" spans="1:17" s="310" customFormat="1" ht="23.25" customHeight="1" x14ac:dyDescent="0.2">
      <c r="A15" s="320"/>
      <c r="B15" s="314"/>
      <c r="C15" s="314"/>
      <c r="D15" s="314"/>
      <c r="E15" s="314"/>
      <c r="F15" s="314"/>
      <c r="G15" s="314"/>
      <c r="H15" s="314"/>
      <c r="I15" s="314"/>
      <c r="J15" s="314"/>
      <c r="K15" s="314"/>
      <c r="L15" s="314"/>
      <c r="M15" s="314"/>
      <c r="N15" s="315"/>
      <c r="O15" s="321"/>
      <c r="P15" s="302"/>
      <c r="Q15" s="302"/>
    </row>
    <row r="16" spans="1:17" s="310" customFormat="1" ht="23.25" customHeight="1" thickBot="1" x14ac:dyDescent="0.25">
      <c r="A16" s="322"/>
      <c r="B16" s="323"/>
      <c r="C16" s="323"/>
      <c r="D16" s="323"/>
      <c r="E16" s="323"/>
      <c r="F16" s="323"/>
      <c r="G16" s="323"/>
      <c r="H16" s="323"/>
      <c r="I16" s="323"/>
      <c r="J16" s="323"/>
      <c r="K16" s="323"/>
      <c r="L16" s="323"/>
      <c r="M16" s="323"/>
      <c r="N16" s="324"/>
      <c r="O16" s="316"/>
      <c r="P16" s="314"/>
      <c r="Q16" s="314"/>
    </row>
    <row r="17" spans="1:34" s="289" customFormat="1" ht="14" x14ac:dyDescent="0.15">
      <c r="A17" s="292"/>
      <c r="B17" s="292"/>
      <c r="C17" s="292"/>
      <c r="D17" s="292"/>
      <c r="E17" s="292"/>
      <c r="F17" s="292"/>
      <c r="G17" s="292"/>
      <c r="H17" s="292"/>
      <c r="I17" s="292"/>
      <c r="J17" s="292"/>
      <c r="K17" s="292"/>
      <c r="L17" s="292"/>
      <c r="M17" s="292"/>
      <c r="N17" s="292"/>
      <c r="O17" s="292"/>
      <c r="P17" s="292"/>
      <c r="Q17" s="292"/>
    </row>
    <row r="18" spans="1:34" s="310" customFormat="1" ht="19" customHeight="1" x14ac:dyDescent="0.2">
      <c r="A18" s="352"/>
      <c r="B18" s="352"/>
      <c r="C18" s="352"/>
      <c r="D18" s="352"/>
      <c r="E18" s="352"/>
      <c r="F18" s="352"/>
      <c r="G18" s="352"/>
      <c r="H18" s="352"/>
      <c r="I18" s="352"/>
      <c r="J18" s="352"/>
      <c r="K18" s="352"/>
      <c r="L18" s="352"/>
      <c r="M18" s="352"/>
      <c r="N18" s="352"/>
      <c r="O18" s="352"/>
      <c r="P18" s="352"/>
      <c r="Q18" s="352"/>
    </row>
    <row r="19" spans="1:34" s="310" customFormat="1" ht="19" customHeight="1" x14ac:dyDescent="0.2">
      <c r="A19" s="355"/>
      <c r="B19" s="352"/>
      <c r="C19" s="537"/>
      <c r="D19" s="537"/>
      <c r="E19" s="537"/>
      <c r="F19" s="537"/>
      <c r="G19" s="537"/>
      <c r="H19" s="352"/>
      <c r="I19" s="538"/>
      <c r="J19" s="538"/>
      <c r="K19" s="538"/>
      <c r="L19" s="878"/>
      <c r="M19" s="878"/>
      <c r="N19" s="878"/>
      <c r="O19" s="878"/>
      <c r="P19" s="878"/>
      <c r="R19" s="538"/>
      <c r="S19" s="538"/>
      <c r="T19" s="538"/>
      <c r="U19" s="538"/>
      <c r="V19" s="538"/>
      <c r="W19" s="538"/>
      <c r="X19" s="538"/>
      <c r="Y19" s="538"/>
      <c r="Z19" s="538"/>
      <c r="AA19" s="538"/>
      <c r="AB19" s="538"/>
      <c r="AC19" s="538"/>
      <c r="AD19" s="538"/>
      <c r="AE19" s="538"/>
      <c r="AF19" s="538"/>
      <c r="AG19" s="538"/>
      <c r="AH19" s="538"/>
    </row>
    <row r="20" spans="1:34" s="542" customFormat="1" ht="19" customHeight="1" x14ac:dyDescent="0.2">
      <c r="A20" s="539"/>
      <c r="B20" s="881" t="s">
        <v>371</v>
      </c>
      <c r="C20" s="881"/>
      <c r="D20" s="881"/>
      <c r="E20" s="881"/>
      <c r="F20" s="537"/>
      <c r="G20" s="537"/>
      <c r="H20" s="540"/>
      <c r="I20" s="541"/>
      <c r="J20" s="885" t="s">
        <v>880</v>
      </c>
      <c r="K20" s="885"/>
      <c r="L20" s="885"/>
      <c r="M20" s="885"/>
      <c r="N20" s="551"/>
      <c r="O20" s="551"/>
      <c r="P20" s="551"/>
      <c r="R20" s="540"/>
      <c r="S20" s="540"/>
      <c r="T20" s="540"/>
      <c r="U20" s="540"/>
      <c r="V20" s="540"/>
      <c r="W20" s="540"/>
      <c r="X20" s="540"/>
      <c r="Y20" s="540"/>
      <c r="Z20" s="540"/>
      <c r="AA20" s="540"/>
      <c r="AB20" s="540"/>
      <c r="AC20" s="540"/>
      <c r="AD20" s="540"/>
      <c r="AE20" s="540"/>
      <c r="AF20" s="540"/>
      <c r="AG20" s="540"/>
      <c r="AH20" s="540"/>
    </row>
    <row r="21" spans="1:34" s="542" customFormat="1" ht="19" customHeight="1" x14ac:dyDescent="0.2">
      <c r="A21" s="543"/>
      <c r="B21" s="867" t="s">
        <v>381</v>
      </c>
      <c r="C21" s="867"/>
      <c r="D21" s="867"/>
      <c r="E21" s="867"/>
      <c r="F21" s="537"/>
      <c r="G21" s="537"/>
      <c r="H21" s="540"/>
      <c r="I21" s="544"/>
      <c r="J21" s="544"/>
      <c r="K21" s="544"/>
      <c r="L21" s="544"/>
      <c r="M21" s="544"/>
      <c r="N21" s="544"/>
      <c r="O21" s="544"/>
      <c r="P21" s="544"/>
      <c r="R21" s="544"/>
      <c r="S21" s="544"/>
      <c r="T21" s="544"/>
      <c r="U21" s="544"/>
      <c r="V21" s="544"/>
      <c r="W21" s="544"/>
      <c r="X21" s="544"/>
      <c r="Y21" s="544"/>
      <c r="Z21" s="544"/>
      <c r="AA21" s="544"/>
      <c r="AB21" s="544"/>
      <c r="AC21" s="544"/>
      <c r="AD21" s="544"/>
      <c r="AE21" s="544"/>
      <c r="AF21" s="544"/>
      <c r="AG21" s="544"/>
      <c r="AH21" s="544"/>
    </row>
    <row r="22" spans="1:34" s="542" customFormat="1" ht="19" customHeight="1" x14ac:dyDescent="0.2">
      <c r="A22" s="543"/>
      <c r="B22" s="867" t="s">
        <v>881</v>
      </c>
      <c r="C22" s="867"/>
      <c r="D22" s="867"/>
      <c r="E22" s="867"/>
      <c r="F22" s="537"/>
      <c r="G22" s="537"/>
      <c r="H22" s="540"/>
      <c r="I22" s="545"/>
      <c r="J22" s="884" t="s">
        <v>882</v>
      </c>
      <c r="K22" s="884"/>
      <c r="L22" s="884"/>
      <c r="M22" s="884"/>
      <c r="N22" s="544"/>
      <c r="O22" s="544"/>
      <c r="P22" s="544"/>
      <c r="R22" s="540"/>
      <c r="S22" s="540"/>
      <c r="T22" s="540"/>
      <c r="U22" s="540"/>
      <c r="V22" s="540"/>
      <c r="W22" s="540"/>
      <c r="X22" s="540"/>
      <c r="Y22" s="540"/>
      <c r="Z22" s="540"/>
      <c r="AA22" s="540"/>
      <c r="AB22" s="540"/>
      <c r="AC22" s="540"/>
      <c r="AD22" s="540"/>
      <c r="AE22" s="540"/>
      <c r="AF22" s="540"/>
      <c r="AG22" s="540"/>
      <c r="AH22" s="540"/>
    </row>
    <row r="23" spans="1:34" s="542" customFormat="1" ht="19" customHeight="1" x14ac:dyDescent="0.2">
      <c r="A23" s="546"/>
      <c r="B23" s="867"/>
      <c r="C23" s="867"/>
      <c r="D23" s="867"/>
      <c r="E23" s="867"/>
      <c r="F23" s="537"/>
      <c r="G23" s="537"/>
      <c r="H23" s="540"/>
      <c r="I23" s="545"/>
      <c r="J23" s="884"/>
      <c r="K23" s="884"/>
      <c r="L23" s="884"/>
      <c r="M23" s="884"/>
      <c r="N23" s="540"/>
      <c r="O23" s="540"/>
      <c r="P23" s="547"/>
      <c r="R23" s="540"/>
      <c r="S23" s="540"/>
      <c r="T23" s="540"/>
      <c r="U23" s="540"/>
      <c r="V23" s="540"/>
      <c r="W23" s="540"/>
      <c r="X23" s="540"/>
      <c r="Y23" s="540"/>
      <c r="Z23" s="540"/>
      <c r="AA23" s="540"/>
      <c r="AB23" s="540"/>
      <c r="AC23" s="540"/>
      <c r="AD23" s="540"/>
      <c r="AE23" s="540"/>
      <c r="AF23" s="540"/>
      <c r="AG23" s="540"/>
      <c r="AH23" s="540"/>
    </row>
    <row r="24" spans="1:34" s="542" customFormat="1" ht="19" customHeight="1" x14ac:dyDescent="0.2">
      <c r="A24" s="546"/>
      <c r="B24" s="546"/>
      <c r="C24" s="546"/>
      <c r="D24" s="546"/>
      <c r="E24" s="539"/>
      <c r="F24" s="537"/>
      <c r="G24" s="537"/>
      <c r="H24" s="540"/>
      <c r="I24" s="545"/>
      <c r="J24" s="540"/>
      <c r="K24" s="540"/>
      <c r="L24" s="545"/>
      <c r="M24" s="540"/>
      <c r="N24" s="540"/>
      <c r="O24" s="540"/>
      <c r="P24" s="547"/>
      <c r="R24" s="540"/>
      <c r="S24" s="540"/>
      <c r="T24" s="540"/>
      <c r="U24" s="540"/>
      <c r="V24" s="540"/>
      <c r="W24" s="540"/>
      <c r="X24" s="540"/>
      <c r="Y24" s="540"/>
      <c r="Z24" s="540"/>
      <c r="AA24" s="540"/>
      <c r="AB24" s="540"/>
      <c r="AC24" s="540"/>
      <c r="AD24" s="540"/>
      <c r="AE24" s="540"/>
      <c r="AF24" s="540"/>
      <c r="AG24" s="540"/>
      <c r="AH24" s="540"/>
    </row>
    <row r="25" spans="1:34" s="542" customFormat="1" ht="19" customHeight="1" x14ac:dyDescent="0.2">
      <c r="A25" s="546"/>
      <c r="B25" s="546"/>
      <c r="C25" s="546"/>
      <c r="D25" s="546"/>
      <c r="E25" s="539"/>
      <c r="F25" s="537"/>
      <c r="G25" s="537"/>
      <c r="H25" s="540"/>
      <c r="I25" s="545"/>
      <c r="J25" s="540"/>
      <c r="K25" s="540"/>
      <c r="L25" s="545"/>
      <c r="M25" s="540"/>
      <c r="N25" s="540"/>
      <c r="O25" s="540"/>
      <c r="P25" s="547"/>
      <c r="R25" s="540"/>
      <c r="S25" s="540"/>
      <c r="T25" s="540"/>
      <c r="U25" s="540"/>
      <c r="V25" s="540"/>
      <c r="W25" s="540"/>
      <c r="X25" s="540"/>
      <c r="Y25" s="540"/>
      <c r="Z25" s="540"/>
      <c r="AA25" s="540"/>
      <c r="AB25" s="540"/>
      <c r="AC25" s="540"/>
      <c r="AD25" s="540"/>
      <c r="AE25" s="540"/>
      <c r="AF25" s="540"/>
      <c r="AG25" s="540"/>
      <c r="AH25" s="540"/>
    </row>
    <row r="26" spans="1:34" s="542" customFormat="1" ht="19" customHeight="1" x14ac:dyDescent="0.2">
      <c r="A26" s="546"/>
      <c r="B26" s="546"/>
      <c r="C26" s="546"/>
      <c r="D26" s="546"/>
      <c r="E26" s="539"/>
      <c r="F26" s="537"/>
      <c r="G26" s="537"/>
      <c r="H26" s="540"/>
      <c r="I26" s="545"/>
      <c r="J26" s="540"/>
      <c r="K26" s="540"/>
      <c r="L26" s="545"/>
      <c r="M26" s="540"/>
      <c r="N26" s="540"/>
      <c r="O26" s="540"/>
      <c r="P26" s="547"/>
      <c r="R26" s="540"/>
      <c r="S26" s="540"/>
      <c r="T26" s="540"/>
      <c r="U26" s="540"/>
      <c r="V26" s="540"/>
      <c r="W26" s="540"/>
      <c r="X26" s="540"/>
      <c r="Y26" s="540"/>
      <c r="Z26" s="540"/>
      <c r="AA26" s="540"/>
      <c r="AB26" s="540"/>
      <c r="AC26" s="540"/>
      <c r="AD26" s="540"/>
      <c r="AE26" s="540"/>
      <c r="AF26" s="540"/>
      <c r="AG26" s="540"/>
      <c r="AH26" s="540"/>
    </row>
    <row r="27" spans="1:34" s="542" customFormat="1" ht="19" customHeight="1" x14ac:dyDescent="0.2">
      <c r="A27" s="548"/>
      <c r="B27" s="872" t="s">
        <v>878</v>
      </c>
      <c r="C27" s="872"/>
      <c r="D27" s="872"/>
      <c r="E27" s="872"/>
      <c r="F27" s="549"/>
      <c r="G27" s="549"/>
      <c r="H27" s="540"/>
      <c r="I27" s="550"/>
      <c r="J27" s="872" t="s">
        <v>666</v>
      </c>
      <c r="K27" s="872"/>
      <c r="L27" s="872"/>
      <c r="M27" s="872"/>
      <c r="N27" s="548"/>
      <c r="O27" s="548"/>
      <c r="P27" s="548"/>
      <c r="R27" s="550"/>
      <c r="S27" s="550"/>
      <c r="T27" s="550"/>
      <c r="U27" s="550"/>
      <c r="V27" s="550"/>
      <c r="W27" s="550"/>
      <c r="X27" s="550"/>
      <c r="Y27" s="550"/>
      <c r="Z27" s="550"/>
      <c r="AA27" s="550"/>
      <c r="AB27" s="550"/>
      <c r="AC27" s="550"/>
      <c r="AD27" s="550"/>
      <c r="AE27" s="550"/>
      <c r="AF27" s="550"/>
      <c r="AG27" s="550"/>
      <c r="AH27" s="550"/>
    </row>
    <row r="28" spans="1:34" s="542" customFormat="1" ht="19" customHeight="1" x14ac:dyDescent="0.2">
      <c r="A28" s="543"/>
      <c r="B28" s="867" t="s">
        <v>879</v>
      </c>
      <c r="C28" s="867"/>
      <c r="D28" s="867"/>
      <c r="E28" s="867"/>
      <c r="F28" s="537"/>
      <c r="G28" s="537"/>
      <c r="H28" s="540"/>
      <c r="I28" s="544"/>
      <c r="J28" s="867" t="s">
        <v>667</v>
      </c>
      <c r="K28" s="867"/>
      <c r="L28" s="867"/>
      <c r="M28" s="867"/>
      <c r="N28" s="543"/>
      <c r="O28" s="543"/>
      <c r="P28" s="543"/>
      <c r="R28" s="544"/>
      <c r="S28" s="544"/>
      <c r="T28" s="544"/>
      <c r="U28" s="544"/>
      <c r="V28" s="544"/>
      <c r="W28" s="544"/>
      <c r="X28" s="544"/>
      <c r="Y28" s="544"/>
      <c r="Z28" s="544"/>
      <c r="AA28" s="544"/>
      <c r="AB28" s="544"/>
      <c r="AC28" s="544"/>
      <c r="AD28" s="544"/>
      <c r="AE28" s="544"/>
      <c r="AF28" s="544"/>
      <c r="AG28" s="544"/>
      <c r="AH28" s="544"/>
    </row>
    <row r="29" spans="1:34" x14ac:dyDescent="0.2">
      <c r="C29" s="132"/>
      <c r="D29" s="132"/>
      <c r="E29" s="285"/>
      <c r="F29" s="285"/>
      <c r="O29" s="132"/>
      <c r="P29" s="285"/>
      <c r="Q29"/>
    </row>
    <row r="30" spans="1:34" x14ac:dyDescent="0.2">
      <c r="C30" s="129"/>
      <c r="D30" s="129"/>
      <c r="O30" s="129"/>
      <c r="P30" s="286"/>
      <c r="Q30"/>
    </row>
  </sheetData>
  <autoFilter ref="A8:Q16" xr:uid="{00000000-0009-0000-0000-000001000000}"/>
  <mergeCells count="34">
    <mergeCell ref="A1:Q1"/>
    <mergeCell ref="A2:Q2"/>
    <mergeCell ref="A3:Q3"/>
    <mergeCell ref="A5:A7"/>
    <mergeCell ref="M5:M7"/>
    <mergeCell ref="H5:K5"/>
    <mergeCell ref="C6:C7"/>
    <mergeCell ref="O6:O7"/>
    <mergeCell ref="I6:J6"/>
    <mergeCell ref="L5:L7"/>
    <mergeCell ref="B5:B7"/>
    <mergeCell ref="D6:D7"/>
    <mergeCell ref="E5:E7"/>
    <mergeCell ref="J28:M28"/>
    <mergeCell ref="G5:G7"/>
    <mergeCell ref="B28:E28"/>
    <mergeCell ref="H6:H7"/>
    <mergeCell ref="L19:P19"/>
    <mergeCell ref="B27:E27"/>
    <mergeCell ref="K6:K7"/>
    <mergeCell ref="P6:Q6"/>
    <mergeCell ref="B21:E21"/>
    <mergeCell ref="B20:E20"/>
    <mergeCell ref="F5:F7"/>
    <mergeCell ref="C5:D5"/>
    <mergeCell ref="O5:Q5"/>
    <mergeCell ref="J23:M23"/>
    <mergeCell ref="J20:M20"/>
    <mergeCell ref="J22:M22"/>
    <mergeCell ref="B22:E22"/>
    <mergeCell ref="B23:E23"/>
    <mergeCell ref="N5:N7"/>
    <mergeCell ref="A4:C4"/>
    <mergeCell ref="J27:M27"/>
  </mergeCells>
  <phoneticPr fontId="10" type="noConversion"/>
  <pageMargins left="0.47685039370078741" right="0.67" top="0.90999999999999992" bottom="0.75000000000000011" header="0.31" footer="0.31"/>
  <pageSetup paperSize="5" scale="70" orientation="landscape" useFirstPageNumber="1" horizontalDpi="4294967293" verticalDpi="4294967293" copies="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72"/>
  <sheetViews>
    <sheetView view="pageBreakPreview" topLeftCell="B48" zoomScale="71" zoomScaleNormal="80" zoomScaleSheetLayoutView="71" workbookViewId="0">
      <selection activeCell="O60" sqref="O60"/>
    </sheetView>
  </sheetViews>
  <sheetFormatPr baseColWidth="10" defaultColWidth="8.83203125" defaultRowHeight="15" x14ac:dyDescent="0.2"/>
  <cols>
    <col min="1" max="1" width="7.1640625" style="32" customWidth="1"/>
    <col min="2" max="2" width="27.6640625" style="32" customWidth="1"/>
    <col min="3" max="3" width="21.5" style="32" customWidth="1"/>
    <col min="4" max="4" width="15.83203125" style="162" customWidth="1"/>
    <col min="5" max="5" width="22.6640625" style="32" customWidth="1"/>
    <col min="6" max="6" width="10.1640625" style="32" customWidth="1"/>
    <col min="7" max="7" width="16.5" style="32" customWidth="1"/>
    <col min="8" max="8" width="12.83203125" style="157" customWidth="1"/>
    <col min="9" max="9" width="14.1640625" style="32" customWidth="1"/>
    <col min="10" max="10" width="13.33203125" style="32" customWidth="1"/>
    <col min="11" max="11" width="14.33203125" style="32" bestFit="1" customWidth="1"/>
    <col min="12" max="12" width="10.6640625" style="32" bestFit="1" customWidth="1"/>
    <col min="13" max="13" width="10.5" style="32" customWidth="1"/>
    <col min="14" max="14" width="16.1640625" style="175" customWidth="1"/>
    <col min="15" max="15" width="19.33203125" style="287" customWidth="1"/>
    <col min="16" max="16" width="11.1640625" style="164" customWidth="1"/>
    <col min="17" max="17" width="11.6640625" style="32" hidden="1" customWidth="1"/>
    <col min="18" max="18" width="12" style="32" hidden="1" customWidth="1"/>
    <col min="19" max="19" width="10.83203125" style="32" hidden="1" customWidth="1"/>
    <col min="20" max="20" width="19.1640625" style="283" customWidth="1"/>
    <col min="21" max="21" width="9.1640625" style="284" customWidth="1"/>
    <col min="22" max="22" width="12.33203125" style="284" bestFit="1" customWidth="1"/>
    <col min="23" max="36" width="9.1640625" style="284" customWidth="1"/>
  </cols>
  <sheetData>
    <row r="1" spans="1:36" s="289" customFormat="1" ht="25" x14ac:dyDescent="0.25">
      <c r="A1" s="886" t="s">
        <v>369</v>
      </c>
      <c r="B1" s="886"/>
      <c r="C1" s="886"/>
      <c r="D1" s="886"/>
      <c r="E1" s="886"/>
      <c r="F1" s="886"/>
      <c r="G1" s="886"/>
      <c r="H1" s="886"/>
      <c r="I1" s="886"/>
      <c r="J1" s="886"/>
      <c r="K1" s="886"/>
      <c r="L1" s="886"/>
      <c r="M1" s="886"/>
      <c r="N1" s="886"/>
      <c r="O1" s="886"/>
      <c r="P1" s="886"/>
      <c r="Q1" s="886"/>
      <c r="R1" s="886"/>
      <c r="S1" s="886"/>
      <c r="T1" s="357"/>
      <c r="U1" s="358"/>
      <c r="V1" s="358"/>
      <c r="W1" s="358"/>
      <c r="X1" s="358"/>
      <c r="Y1" s="358"/>
      <c r="Z1" s="358"/>
      <c r="AA1" s="358"/>
      <c r="AB1" s="358"/>
      <c r="AC1" s="358"/>
      <c r="AD1" s="358"/>
      <c r="AE1" s="358"/>
      <c r="AF1" s="358"/>
      <c r="AG1" s="358"/>
      <c r="AH1" s="358"/>
      <c r="AI1" s="358"/>
      <c r="AJ1" s="358"/>
    </row>
    <row r="2" spans="1:36" s="289" customFormat="1" ht="25" x14ac:dyDescent="0.25">
      <c r="A2" s="886" t="s">
        <v>378</v>
      </c>
      <c r="B2" s="886"/>
      <c r="C2" s="886"/>
      <c r="D2" s="886"/>
      <c r="E2" s="886"/>
      <c r="F2" s="886"/>
      <c r="G2" s="886"/>
      <c r="H2" s="886"/>
      <c r="I2" s="886"/>
      <c r="J2" s="886"/>
      <c r="K2" s="886"/>
      <c r="L2" s="886"/>
      <c r="M2" s="886"/>
      <c r="N2" s="886"/>
      <c r="O2" s="886"/>
      <c r="P2" s="886"/>
      <c r="Q2" s="886"/>
      <c r="R2" s="886"/>
      <c r="S2" s="886"/>
      <c r="T2" s="357"/>
      <c r="U2" s="358"/>
      <c r="V2" s="358"/>
      <c r="W2" s="358"/>
      <c r="X2" s="358"/>
      <c r="Y2" s="358"/>
      <c r="Z2" s="358"/>
      <c r="AA2" s="358"/>
      <c r="AB2" s="358"/>
      <c r="AC2" s="358"/>
      <c r="AD2" s="358"/>
      <c r="AE2" s="358"/>
      <c r="AF2" s="358"/>
      <c r="AG2" s="358"/>
      <c r="AH2" s="358"/>
      <c r="AI2" s="358"/>
      <c r="AJ2" s="358"/>
    </row>
    <row r="3" spans="1:36" s="289" customFormat="1" ht="15" customHeight="1" x14ac:dyDescent="0.25">
      <c r="A3" s="886"/>
      <c r="B3" s="886"/>
      <c r="C3" s="886"/>
      <c r="D3" s="886"/>
      <c r="E3" s="886"/>
      <c r="F3" s="886"/>
      <c r="G3" s="886"/>
      <c r="H3" s="886"/>
      <c r="I3" s="886"/>
      <c r="J3" s="886"/>
      <c r="K3" s="886"/>
      <c r="L3" s="886"/>
      <c r="M3" s="886"/>
      <c r="N3" s="886"/>
      <c r="O3" s="886"/>
      <c r="P3" s="886"/>
      <c r="Q3" s="886"/>
      <c r="R3" s="886"/>
      <c r="S3" s="886"/>
      <c r="T3" s="357"/>
      <c r="U3" s="358"/>
      <c r="V3" s="358"/>
      <c r="W3" s="358"/>
      <c r="X3" s="358"/>
      <c r="Y3" s="358"/>
      <c r="Z3" s="358"/>
      <c r="AA3" s="358"/>
      <c r="AB3" s="358"/>
      <c r="AC3" s="358"/>
      <c r="AD3" s="358"/>
      <c r="AE3" s="358"/>
      <c r="AF3" s="358"/>
      <c r="AG3" s="358"/>
      <c r="AH3" s="358"/>
      <c r="AI3" s="358"/>
      <c r="AJ3" s="358"/>
    </row>
    <row r="4" spans="1:36" s="289" customFormat="1" thickBot="1" x14ac:dyDescent="0.2">
      <c r="A4" s="871" t="s">
        <v>651</v>
      </c>
      <c r="B4" s="871"/>
      <c r="C4" s="871"/>
      <c r="D4" s="352"/>
      <c r="E4" s="292"/>
      <c r="F4" s="292"/>
      <c r="G4" s="292"/>
      <c r="H4" s="353"/>
      <c r="I4" s="292"/>
      <c r="J4" s="292"/>
      <c r="K4" s="292"/>
      <c r="L4" s="292"/>
      <c r="M4" s="292"/>
      <c r="N4" s="354"/>
      <c r="O4" s="359" t="e">
        <f>O11-#REF!</f>
        <v>#REF!</v>
      </c>
      <c r="P4" s="356"/>
      <c r="Q4" s="292"/>
      <c r="R4" s="292"/>
      <c r="S4" s="292"/>
      <c r="T4" s="357"/>
      <c r="U4" s="358"/>
      <c r="V4" s="358"/>
      <c r="W4" s="358"/>
      <c r="X4" s="358"/>
      <c r="Y4" s="358"/>
      <c r="Z4" s="358"/>
      <c r="AA4" s="358"/>
      <c r="AB4" s="358"/>
      <c r="AC4" s="358"/>
      <c r="AD4" s="358"/>
      <c r="AE4" s="358"/>
      <c r="AF4" s="358"/>
      <c r="AG4" s="358"/>
      <c r="AH4" s="358"/>
      <c r="AI4" s="358"/>
      <c r="AJ4" s="358"/>
    </row>
    <row r="5" spans="1:36" s="437" customFormat="1" ht="26.25" customHeight="1" thickTop="1" x14ac:dyDescent="0.15">
      <c r="A5" s="887" t="s">
        <v>544</v>
      </c>
      <c r="B5" s="897" t="s">
        <v>551</v>
      </c>
      <c r="C5" s="873" t="s">
        <v>545</v>
      </c>
      <c r="D5" s="873" t="s">
        <v>558</v>
      </c>
      <c r="E5" s="873" t="s">
        <v>559</v>
      </c>
      <c r="F5" s="873" t="s">
        <v>560</v>
      </c>
      <c r="G5" s="873" t="s">
        <v>561</v>
      </c>
      <c r="H5" s="873" t="s">
        <v>562</v>
      </c>
      <c r="I5" s="873" t="s">
        <v>546</v>
      </c>
      <c r="J5" s="873"/>
      <c r="K5" s="873"/>
      <c r="L5" s="873"/>
      <c r="M5" s="873"/>
      <c r="N5" s="873" t="s">
        <v>567</v>
      </c>
      <c r="O5" s="873" t="s">
        <v>593</v>
      </c>
      <c r="P5" s="868" t="s">
        <v>652</v>
      </c>
      <c r="Q5" s="882" t="s">
        <v>139</v>
      </c>
      <c r="R5" s="882"/>
      <c r="S5" s="883"/>
      <c r="T5" s="435"/>
      <c r="U5" s="436"/>
      <c r="V5" s="436"/>
      <c r="W5" s="436"/>
      <c r="X5" s="436"/>
      <c r="Y5" s="436"/>
      <c r="Z5" s="436"/>
      <c r="AA5" s="436"/>
      <c r="AB5" s="436"/>
      <c r="AC5" s="436"/>
      <c r="AD5" s="436"/>
      <c r="AE5" s="436"/>
      <c r="AF5" s="436"/>
      <c r="AG5" s="436"/>
      <c r="AH5" s="436"/>
      <c r="AI5" s="436"/>
      <c r="AJ5" s="436"/>
    </row>
    <row r="6" spans="1:36" s="292" customFormat="1" ht="14.25" customHeight="1" x14ac:dyDescent="0.15">
      <c r="A6" s="888"/>
      <c r="B6" s="898"/>
      <c r="C6" s="874"/>
      <c r="D6" s="874"/>
      <c r="E6" s="874"/>
      <c r="F6" s="874"/>
      <c r="G6" s="874"/>
      <c r="H6" s="874"/>
      <c r="I6" s="876" t="s">
        <v>563</v>
      </c>
      <c r="J6" s="876" t="s">
        <v>564</v>
      </c>
      <c r="K6" s="876" t="s">
        <v>565</v>
      </c>
      <c r="L6" s="876" t="s">
        <v>566</v>
      </c>
      <c r="M6" s="876" t="s">
        <v>19</v>
      </c>
      <c r="N6" s="874"/>
      <c r="O6" s="874"/>
      <c r="P6" s="869"/>
      <c r="Q6" s="890" t="s">
        <v>140</v>
      </c>
      <c r="R6" s="879" t="s">
        <v>141</v>
      </c>
      <c r="S6" s="880"/>
      <c r="T6" s="357"/>
      <c r="U6" s="358"/>
      <c r="V6" s="358"/>
      <c r="W6" s="358"/>
      <c r="X6" s="358"/>
      <c r="Y6" s="358"/>
      <c r="Z6" s="358"/>
      <c r="AA6" s="358"/>
      <c r="AB6" s="358"/>
      <c r="AC6" s="358"/>
      <c r="AD6" s="358"/>
      <c r="AE6" s="358"/>
      <c r="AF6" s="358"/>
      <c r="AG6" s="358"/>
      <c r="AH6" s="358"/>
      <c r="AI6" s="358"/>
      <c r="AJ6" s="358"/>
    </row>
    <row r="7" spans="1:36" s="292" customFormat="1" ht="16" thickBot="1" x14ac:dyDescent="0.2">
      <c r="A7" s="889"/>
      <c r="B7" s="899"/>
      <c r="C7" s="875"/>
      <c r="D7" s="875"/>
      <c r="E7" s="875"/>
      <c r="F7" s="875"/>
      <c r="G7" s="875"/>
      <c r="H7" s="875"/>
      <c r="I7" s="877"/>
      <c r="J7" s="877"/>
      <c r="K7" s="877"/>
      <c r="L7" s="877"/>
      <c r="M7" s="877"/>
      <c r="N7" s="875"/>
      <c r="O7" s="875"/>
      <c r="P7" s="870"/>
      <c r="Q7" s="891"/>
      <c r="R7" s="295" t="s">
        <v>119</v>
      </c>
      <c r="S7" s="296" t="s">
        <v>142</v>
      </c>
      <c r="T7" s="357"/>
      <c r="U7" s="358"/>
      <c r="V7" s="358"/>
      <c r="W7" s="358"/>
      <c r="X7" s="358"/>
      <c r="Y7" s="358"/>
      <c r="Z7" s="358"/>
      <c r="AA7" s="358"/>
      <c r="AB7" s="358"/>
      <c r="AC7" s="358"/>
      <c r="AD7" s="358"/>
      <c r="AE7" s="358"/>
      <c r="AF7" s="358"/>
      <c r="AG7" s="358"/>
      <c r="AH7" s="358"/>
      <c r="AI7" s="358"/>
      <c r="AJ7" s="358"/>
    </row>
    <row r="8" spans="1:36" s="289" customFormat="1" hidden="1" thickTop="1" x14ac:dyDescent="0.15">
      <c r="A8" s="297">
        <v>1</v>
      </c>
      <c r="B8" s="299">
        <v>2</v>
      </c>
      <c r="C8" s="298">
        <v>3</v>
      </c>
      <c r="D8" s="298">
        <v>4</v>
      </c>
      <c r="E8" s="298">
        <v>10</v>
      </c>
      <c r="F8" s="299">
        <v>11</v>
      </c>
      <c r="G8" s="298">
        <v>12</v>
      </c>
      <c r="H8" s="298"/>
      <c r="I8" s="298">
        <v>13</v>
      </c>
      <c r="J8" s="299">
        <v>14</v>
      </c>
      <c r="K8" s="298">
        <v>15</v>
      </c>
      <c r="L8" s="298">
        <v>16</v>
      </c>
      <c r="M8" s="299">
        <v>17</v>
      </c>
      <c r="N8" s="362">
        <v>15</v>
      </c>
      <c r="O8" s="298">
        <v>20</v>
      </c>
      <c r="P8" s="300">
        <v>25</v>
      </c>
      <c r="Q8" s="301">
        <v>26</v>
      </c>
      <c r="R8" s="302">
        <v>27</v>
      </c>
      <c r="S8" s="303">
        <v>28</v>
      </c>
      <c r="T8" s="357"/>
      <c r="U8" s="358"/>
      <c r="V8" s="358"/>
      <c r="W8" s="358"/>
      <c r="X8" s="358"/>
      <c r="Y8" s="358"/>
      <c r="Z8" s="358"/>
      <c r="AA8" s="358"/>
      <c r="AB8" s="358"/>
      <c r="AC8" s="358"/>
      <c r="AD8" s="358"/>
      <c r="AE8" s="358"/>
      <c r="AF8" s="358"/>
      <c r="AG8" s="358"/>
      <c r="AH8" s="358"/>
      <c r="AI8" s="358"/>
      <c r="AJ8" s="358"/>
    </row>
    <row r="9" spans="1:36" s="289" customFormat="1" thickTop="1" x14ac:dyDescent="0.15">
      <c r="A9" s="304">
        <v>1</v>
      </c>
      <c r="B9" s="494">
        <v>2</v>
      </c>
      <c r="C9" s="305">
        <v>3</v>
      </c>
      <c r="D9" s="494">
        <v>4</v>
      </c>
      <c r="E9" s="305">
        <v>5</v>
      </c>
      <c r="F9" s="494">
        <v>6</v>
      </c>
      <c r="G9" s="305">
        <v>7</v>
      </c>
      <c r="H9" s="494">
        <v>8</v>
      </c>
      <c r="I9" s="305">
        <v>9</v>
      </c>
      <c r="J9" s="494">
        <v>10</v>
      </c>
      <c r="K9" s="494">
        <v>11</v>
      </c>
      <c r="L9" s="305">
        <v>12</v>
      </c>
      <c r="M9" s="494">
        <v>13</v>
      </c>
      <c r="N9" s="494">
        <v>14</v>
      </c>
      <c r="O9" s="305">
        <v>15</v>
      </c>
      <c r="P9" s="363">
        <v>16</v>
      </c>
      <c r="Q9" s="301"/>
      <c r="R9" s="302"/>
      <c r="S9" s="303"/>
      <c r="T9" s="357"/>
      <c r="U9" s="358"/>
      <c r="V9" s="358"/>
      <c r="W9" s="358"/>
      <c r="X9" s="358"/>
      <c r="Y9" s="358"/>
      <c r="Z9" s="358"/>
      <c r="AA9" s="358"/>
      <c r="AB9" s="358"/>
      <c r="AC9" s="358"/>
      <c r="AD9" s="358"/>
      <c r="AE9" s="358"/>
      <c r="AF9" s="358"/>
      <c r="AG9" s="358"/>
      <c r="AH9" s="358"/>
      <c r="AI9" s="358"/>
      <c r="AJ9" s="358"/>
    </row>
    <row r="10" spans="1:36" s="325" customFormat="1" ht="15.75" customHeight="1" x14ac:dyDescent="0.15">
      <c r="A10" s="311"/>
      <c r="B10" s="364"/>
      <c r="C10" s="365"/>
      <c r="D10" s="366"/>
      <c r="E10" s="365"/>
      <c r="F10" s="365"/>
      <c r="G10" s="365"/>
      <c r="H10" s="338"/>
      <c r="I10" s="365"/>
      <c r="J10" s="365"/>
      <c r="K10" s="365"/>
      <c r="L10" s="365"/>
      <c r="M10" s="365"/>
      <c r="N10" s="367"/>
      <c r="O10" s="368"/>
      <c r="P10" s="369"/>
      <c r="Q10" s="370"/>
      <c r="R10" s="371"/>
      <c r="S10" s="371"/>
      <c r="T10" s="360"/>
      <c r="U10" s="361"/>
      <c r="V10" s="361"/>
      <c r="W10" s="361"/>
      <c r="X10" s="361"/>
      <c r="Y10" s="361"/>
      <c r="Z10" s="361"/>
      <c r="AA10" s="361"/>
      <c r="AB10" s="361"/>
      <c r="AC10" s="361"/>
      <c r="AD10" s="361"/>
      <c r="AE10" s="361"/>
      <c r="AF10" s="361"/>
      <c r="AG10" s="361"/>
      <c r="AH10" s="361"/>
      <c r="AI10" s="361"/>
      <c r="AJ10" s="361"/>
    </row>
    <row r="11" spans="1:36" s="355" customFormat="1" ht="22.5" customHeight="1" x14ac:dyDescent="0.2">
      <c r="A11" s="340" t="s">
        <v>25</v>
      </c>
      <c r="B11" s="372" t="s">
        <v>568</v>
      </c>
      <c r="C11" s="366"/>
      <c r="D11" s="366"/>
      <c r="E11" s="366"/>
      <c r="F11" s="366"/>
      <c r="G11" s="366"/>
      <c r="H11" s="373"/>
      <c r="I11" s="366"/>
      <c r="J11" s="366"/>
      <c r="K11" s="366"/>
      <c r="L11" s="366"/>
      <c r="M11" s="366"/>
      <c r="N11" s="374"/>
      <c r="O11" s="375">
        <f>O12+O14+O20+O22+O24+O144+O151+O153+O155+O157</f>
        <v>499910222.22000003</v>
      </c>
      <c r="P11" s="369"/>
      <c r="Q11" s="376"/>
      <c r="R11" s="366"/>
      <c r="S11" s="366"/>
      <c r="T11" s="377"/>
      <c r="U11" s="378" t="str">
        <f t="shared" ref="U11:U58" si="0">IF(O11&lt;300000,O11,"0")</f>
        <v>0</v>
      </c>
      <c r="V11" s="379"/>
      <c r="W11" s="379"/>
      <c r="X11" s="379"/>
      <c r="Y11" s="379"/>
      <c r="Z11" s="379"/>
      <c r="AA11" s="379"/>
      <c r="AB11" s="379"/>
      <c r="AC11" s="379"/>
      <c r="AD11" s="379"/>
      <c r="AE11" s="379"/>
      <c r="AF11" s="379"/>
      <c r="AG11" s="379"/>
      <c r="AH11" s="379"/>
      <c r="AI11" s="379"/>
      <c r="AJ11" s="379"/>
    </row>
    <row r="12" spans="1:36" s="355" customFormat="1" ht="25.5" customHeight="1" x14ac:dyDescent="0.2">
      <c r="A12" s="340" t="s">
        <v>27</v>
      </c>
      <c r="B12" s="372" t="s">
        <v>569</v>
      </c>
      <c r="C12" s="380" t="s">
        <v>372</v>
      </c>
      <c r="D12" s="381"/>
      <c r="E12" s="366"/>
      <c r="F12" s="366"/>
      <c r="G12" s="366"/>
      <c r="H12" s="373"/>
      <c r="I12" s="366"/>
      <c r="J12" s="366"/>
      <c r="K12" s="366"/>
      <c r="L12" s="366"/>
      <c r="M12" s="366"/>
      <c r="N12" s="374"/>
      <c r="O12" s="366"/>
      <c r="P12" s="369"/>
      <c r="Q12" s="316"/>
      <c r="R12" s="314"/>
      <c r="S12" s="314"/>
      <c r="T12" s="377"/>
      <c r="U12" s="378">
        <f t="shared" si="0"/>
        <v>0</v>
      </c>
      <c r="V12" s="379"/>
      <c r="W12" s="379"/>
      <c r="X12" s="379"/>
      <c r="Y12" s="379"/>
      <c r="Z12" s="379"/>
      <c r="AA12" s="379"/>
      <c r="AB12" s="379"/>
      <c r="AC12" s="379"/>
      <c r="AD12" s="379"/>
      <c r="AE12" s="379"/>
      <c r="AF12" s="379"/>
      <c r="AG12" s="379"/>
      <c r="AH12" s="379"/>
      <c r="AI12" s="379"/>
      <c r="AJ12" s="379"/>
    </row>
    <row r="13" spans="1:36" s="355" customFormat="1" ht="22.5" customHeight="1" x14ac:dyDescent="0.2">
      <c r="A13" s="311"/>
      <c r="B13" s="319" t="s">
        <v>570</v>
      </c>
      <c r="C13" s="382"/>
      <c r="D13" s="381"/>
      <c r="E13" s="366"/>
      <c r="F13" s="366"/>
      <c r="G13" s="366"/>
      <c r="H13" s="373"/>
      <c r="I13" s="366"/>
      <c r="J13" s="366"/>
      <c r="K13" s="366"/>
      <c r="L13" s="366"/>
      <c r="M13" s="366"/>
      <c r="N13" s="374"/>
      <c r="O13" s="383"/>
      <c r="P13" s="369"/>
      <c r="Q13" s="316"/>
      <c r="R13" s="314"/>
      <c r="S13" s="314"/>
      <c r="T13" s="377"/>
      <c r="U13" s="378">
        <f t="shared" si="0"/>
        <v>0</v>
      </c>
      <c r="V13" s="379"/>
      <c r="W13" s="379"/>
      <c r="X13" s="379"/>
      <c r="Y13" s="379"/>
      <c r="Z13" s="379"/>
      <c r="AA13" s="379"/>
      <c r="AB13" s="379"/>
      <c r="AC13" s="379"/>
      <c r="AD13" s="379"/>
      <c r="AE13" s="379"/>
      <c r="AF13" s="379"/>
      <c r="AG13" s="379"/>
      <c r="AH13" s="379"/>
      <c r="AI13" s="379"/>
      <c r="AJ13" s="379"/>
    </row>
    <row r="14" spans="1:36" s="355" customFormat="1" ht="27" customHeight="1" x14ac:dyDescent="0.2">
      <c r="A14" s="340" t="s">
        <v>29</v>
      </c>
      <c r="B14" s="372" t="s">
        <v>571</v>
      </c>
      <c r="C14" s="384"/>
      <c r="D14" s="384"/>
      <c r="E14" s="384"/>
      <c r="F14" s="384"/>
      <c r="G14" s="384"/>
      <c r="H14" s="380"/>
      <c r="I14" s="384"/>
      <c r="J14" s="384"/>
      <c r="K14" s="384"/>
      <c r="L14" s="384"/>
      <c r="M14" s="384"/>
      <c r="N14" s="385"/>
      <c r="O14" s="386">
        <f>SUM(O15:O18)</f>
        <v>333312222.22000003</v>
      </c>
      <c r="P14" s="387"/>
      <c r="Q14" s="316"/>
      <c r="R14" s="314"/>
      <c r="S14" s="314"/>
      <c r="T14" s="377"/>
      <c r="U14" s="378" t="str">
        <f t="shared" si="0"/>
        <v>0</v>
      </c>
      <c r="V14" s="379"/>
      <c r="W14" s="379"/>
      <c r="X14" s="379"/>
      <c r="Y14" s="379"/>
      <c r="Z14" s="379"/>
      <c r="AA14" s="379"/>
      <c r="AB14" s="379"/>
      <c r="AC14" s="379"/>
      <c r="AD14" s="379"/>
      <c r="AE14" s="379"/>
      <c r="AF14" s="379"/>
      <c r="AG14" s="379"/>
      <c r="AH14" s="379"/>
      <c r="AI14" s="379"/>
      <c r="AJ14" s="379"/>
    </row>
    <row r="15" spans="1:36" s="355" customFormat="1" ht="22.5" customHeight="1" x14ac:dyDescent="0.2">
      <c r="A15" s="388">
        <v>1</v>
      </c>
      <c r="B15" s="389" t="s">
        <v>615</v>
      </c>
      <c r="C15" s="389" t="s">
        <v>334</v>
      </c>
      <c r="D15" s="390"/>
      <c r="E15" s="391" t="s">
        <v>383</v>
      </c>
      <c r="F15" s="392" t="s">
        <v>375</v>
      </c>
      <c r="G15" s="366"/>
      <c r="H15" s="393" t="s">
        <v>391</v>
      </c>
      <c r="I15" s="366"/>
      <c r="J15" s="366"/>
      <c r="K15" s="366"/>
      <c r="L15" s="394" t="s">
        <v>393</v>
      </c>
      <c r="M15" s="366"/>
      <c r="N15" s="395" t="s">
        <v>146</v>
      </c>
      <c r="O15" s="383">
        <v>150000000</v>
      </c>
      <c r="P15" s="369" t="s">
        <v>124</v>
      </c>
      <c r="Q15" s="316"/>
      <c r="R15" s="314"/>
      <c r="S15" s="314"/>
      <c r="T15" s="377"/>
      <c r="U15" s="378" t="str">
        <f t="shared" si="0"/>
        <v>0</v>
      </c>
      <c r="V15" s="379"/>
      <c r="W15" s="379"/>
      <c r="X15" s="379"/>
      <c r="Y15" s="379"/>
      <c r="Z15" s="379"/>
      <c r="AA15" s="379"/>
      <c r="AB15" s="379"/>
      <c r="AC15" s="379"/>
      <c r="AD15" s="379"/>
      <c r="AE15" s="379"/>
      <c r="AF15" s="379"/>
      <c r="AG15" s="379"/>
      <c r="AH15" s="379"/>
      <c r="AI15" s="379"/>
      <c r="AJ15" s="379"/>
    </row>
    <row r="16" spans="1:36" s="355" customFormat="1" ht="22.5" customHeight="1" x14ac:dyDescent="0.2">
      <c r="A16" s="388">
        <v>24</v>
      </c>
      <c r="B16" s="389" t="s">
        <v>631</v>
      </c>
      <c r="C16" s="389" t="s">
        <v>333</v>
      </c>
      <c r="D16" s="396"/>
      <c r="E16" s="391" t="s">
        <v>388</v>
      </c>
      <c r="F16" s="392" t="s">
        <v>389</v>
      </c>
      <c r="G16" s="366"/>
      <c r="H16" s="393" t="s">
        <v>392</v>
      </c>
      <c r="I16" s="366"/>
      <c r="J16" s="394"/>
      <c r="K16" s="366"/>
      <c r="L16" s="394" t="s">
        <v>416</v>
      </c>
      <c r="M16" s="366"/>
      <c r="N16" s="395" t="s">
        <v>146</v>
      </c>
      <c r="O16" s="383">
        <v>7500000</v>
      </c>
      <c r="P16" s="369" t="s">
        <v>124</v>
      </c>
      <c r="Q16" s="316"/>
      <c r="R16" s="314"/>
      <c r="S16" s="314"/>
      <c r="T16" s="377"/>
      <c r="U16" s="378" t="str">
        <f t="shared" si="0"/>
        <v>0</v>
      </c>
      <c r="V16" s="379"/>
      <c r="W16" s="379"/>
      <c r="X16" s="379"/>
      <c r="Y16" s="379"/>
      <c r="Z16" s="379"/>
      <c r="AA16" s="379"/>
      <c r="AB16" s="379"/>
      <c r="AC16" s="379"/>
      <c r="AD16" s="379"/>
      <c r="AE16" s="379"/>
      <c r="AF16" s="379"/>
      <c r="AG16" s="379"/>
      <c r="AH16" s="379"/>
      <c r="AI16" s="379"/>
      <c r="AJ16" s="379"/>
    </row>
    <row r="17" spans="1:36" s="355" customFormat="1" ht="22.5" customHeight="1" x14ac:dyDescent="0.2">
      <c r="A17" s="388">
        <v>25</v>
      </c>
      <c r="B17" s="389" t="s">
        <v>631</v>
      </c>
      <c r="C17" s="389" t="s">
        <v>333</v>
      </c>
      <c r="D17" s="396"/>
      <c r="E17" s="391" t="s">
        <v>390</v>
      </c>
      <c r="F17" s="392" t="s">
        <v>373</v>
      </c>
      <c r="G17" s="366"/>
      <c r="H17" s="393" t="s">
        <v>374</v>
      </c>
      <c r="I17" s="366"/>
      <c r="J17" s="394"/>
      <c r="K17" s="366"/>
      <c r="L17" s="394" t="s">
        <v>417</v>
      </c>
      <c r="M17" s="366"/>
      <c r="N17" s="395" t="s">
        <v>146</v>
      </c>
      <c r="O17" s="383">
        <v>6500000</v>
      </c>
      <c r="P17" s="369" t="s">
        <v>124</v>
      </c>
      <c r="Q17" s="316"/>
      <c r="R17" s="314"/>
      <c r="S17" s="314"/>
      <c r="T17" s="377"/>
      <c r="U17" s="378" t="str">
        <f t="shared" si="0"/>
        <v>0</v>
      </c>
      <c r="V17" s="379"/>
      <c r="W17" s="379"/>
      <c r="X17" s="379"/>
      <c r="Y17" s="379"/>
      <c r="Z17" s="379"/>
      <c r="AA17" s="379"/>
      <c r="AB17" s="379"/>
      <c r="AC17" s="379"/>
      <c r="AD17" s="379"/>
      <c r="AE17" s="379"/>
      <c r="AF17" s="379"/>
      <c r="AG17" s="379"/>
      <c r="AH17" s="379"/>
      <c r="AI17" s="379"/>
      <c r="AJ17" s="379"/>
    </row>
    <row r="18" spans="1:36" s="355" customFormat="1" ht="22.5" customHeight="1" x14ac:dyDescent="0.2">
      <c r="A18" s="388"/>
      <c r="B18" s="389" t="s">
        <v>615</v>
      </c>
      <c r="C18" s="389" t="s">
        <v>668</v>
      </c>
      <c r="D18" s="396"/>
      <c r="E18" s="391" t="s">
        <v>669</v>
      </c>
      <c r="F18" s="392" t="s">
        <v>670</v>
      </c>
      <c r="G18" s="366"/>
      <c r="H18" s="393">
        <v>2007</v>
      </c>
      <c r="I18" s="366"/>
      <c r="J18" s="394"/>
      <c r="K18" s="366"/>
      <c r="L18" s="394" t="s">
        <v>671</v>
      </c>
      <c r="M18" s="366"/>
      <c r="N18" s="395" t="s">
        <v>146</v>
      </c>
      <c r="O18" s="383">
        <v>169312222.22</v>
      </c>
      <c r="P18" s="369" t="s">
        <v>124</v>
      </c>
      <c r="Q18" s="316"/>
      <c r="R18" s="314"/>
      <c r="S18" s="314"/>
      <c r="T18" s="377"/>
      <c r="U18" s="378" t="str">
        <f t="shared" si="0"/>
        <v>0</v>
      </c>
      <c r="V18" s="379"/>
      <c r="W18" s="379"/>
      <c r="X18" s="379"/>
      <c r="Y18" s="379"/>
      <c r="Z18" s="379"/>
      <c r="AA18" s="379"/>
      <c r="AB18" s="379"/>
      <c r="AC18" s="379"/>
      <c r="AD18" s="379"/>
      <c r="AE18" s="379"/>
      <c r="AF18" s="379"/>
      <c r="AG18" s="379"/>
      <c r="AH18" s="379"/>
      <c r="AI18" s="379"/>
      <c r="AJ18" s="379"/>
    </row>
    <row r="19" spans="1:36" s="355" customFormat="1" ht="22.5" customHeight="1" x14ac:dyDescent="0.2">
      <c r="A19" s="340"/>
      <c r="B19" s="372" t="s">
        <v>570</v>
      </c>
      <c r="C19" s="384"/>
      <c r="D19" s="384"/>
      <c r="E19" s="384"/>
      <c r="F19" s="384"/>
      <c r="G19" s="384"/>
      <c r="H19" s="380"/>
      <c r="I19" s="384"/>
      <c r="J19" s="384"/>
      <c r="K19" s="384"/>
      <c r="L19" s="384"/>
      <c r="M19" s="384"/>
      <c r="N19" s="385"/>
      <c r="O19" s="386"/>
      <c r="P19" s="387"/>
      <c r="Q19" s="316"/>
      <c r="R19" s="314"/>
      <c r="S19" s="314"/>
      <c r="T19" s="377"/>
      <c r="U19" s="378">
        <f t="shared" si="0"/>
        <v>0</v>
      </c>
      <c r="V19" s="379"/>
      <c r="W19" s="379"/>
      <c r="X19" s="379"/>
      <c r="Y19" s="379"/>
      <c r="Z19" s="379"/>
      <c r="AA19" s="379"/>
      <c r="AB19" s="379"/>
      <c r="AC19" s="379"/>
      <c r="AD19" s="379"/>
      <c r="AE19" s="379"/>
      <c r="AF19" s="379"/>
      <c r="AG19" s="379"/>
      <c r="AH19" s="379"/>
      <c r="AI19" s="379"/>
      <c r="AJ19" s="379"/>
    </row>
    <row r="20" spans="1:36" s="355" customFormat="1" ht="26.25" customHeight="1" x14ac:dyDescent="0.2">
      <c r="A20" s="340" t="s">
        <v>31</v>
      </c>
      <c r="B20" s="372" t="s">
        <v>572</v>
      </c>
      <c r="C20" s="380" t="s">
        <v>372</v>
      </c>
      <c r="D20" s="366"/>
      <c r="E20" s="366"/>
      <c r="F20" s="366"/>
      <c r="G20" s="366"/>
      <c r="H20" s="397"/>
      <c r="I20" s="366"/>
      <c r="J20" s="366"/>
      <c r="K20" s="366"/>
      <c r="L20" s="366"/>
      <c r="M20" s="366"/>
      <c r="N20" s="398"/>
      <c r="O20" s="399"/>
      <c r="P20" s="369"/>
      <c r="Q20" s="400"/>
      <c r="R20" s="401"/>
      <c r="S20" s="401"/>
      <c r="T20" s="377"/>
      <c r="U20" s="378">
        <f t="shared" si="0"/>
        <v>0</v>
      </c>
      <c r="V20" s="379"/>
      <c r="W20" s="379"/>
      <c r="X20" s="379"/>
      <c r="Y20" s="379"/>
      <c r="Z20" s="379"/>
      <c r="AA20" s="379"/>
      <c r="AB20" s="379"/>
      <c r="AC20" s="379"/>
      <c r="AD20" s="379"/>
      <c r="AE20" s="379"/>
      <c r="AF20" s="379"/>
      <c r="AG20" s="379"/>
      <c r="AH20" s="379"/>
      <c r="AI20" s="379"/>
      <c r="AJ20" s="379"/>
    </row>
    <row r="21" spans="1:36" s="355" customFormat="1" ht="22.5" customHeight="1" x14ac:dyDescent="0.2">
      <c r="A21" s="311"/>
      <c r="B21" s="319" t="s">
        <v>570</v>
      </c>
      <c r="C21" s="402"/>
      <c r="D21" s="403"/>
      <c r="E21" s="404"/>
      <c r="F21" s="394"/>
      <c r="G21" s="373"/>
      <c r="H21" s="405"/>
      <c r="I21" s="366"/>
      <c r="J21" s="391"/>
      <c r="K21" s="391"/>
      <c r="L21" s="391"/>
      <c r="M21" s="366"/>
      <c r="N21" s="397"/>
      <c r="O21" s="406"/>
      <c r="P21" s="369"/>
      <c r="Q21" s="400"/>
      <c r="R21" s="401"/>
      <c r="S21" s="401"/>
      <c r="T21" s="377"/>
      <c r="U21" s="378">
        <f t="shared" si="0"/>
        <v>0</v>
      </c>
      <c r="V21" s="379"/>
      <c r="W21" s="379"/>
      <c r="X21" s="379"/>
      <c r="Y21" s="379"/>
      <c r="Z21" s="379"/>
      <c r="AA21" s="379"/>
      <c r="AB21" s="379"/>
      <c r="AC21" s="379"/>
      <c r="AD21" s="379"/>
      <c r="AE21" s="379"/>
      <c r="AF21" s="379"/>
      <c r="AG21" s="379"/>
      <c r="AH21" s="379"/>
      <c r="AI21" s="379"/>
      <c r="AJ21" s="379"/>
    </row>
    <row r="22" spans="1:36" s="355" customFormat="1" ht="32.25" customHeight="1" x14ac:dyDescent="0.2">
      <c r="A22" s="340" t="s">
        <v>33</v>
      </c>
      <c r="B22" s="372" t="s">
        <v>573</v>
      </c>
      <c r="C22" s="380" t="s">
        <v>372</v>
      </c>
      <c r="D22" s="403"/>
      <c r="E22" s="404"/>
      <c r="F22" s="394"/>
      <c r="G22" s="373"/>
      <c r="H22" s="405"/>
      <c r="I22" s="366"/>
      <c r="J22" s="391"/>
      <c r="K22" s="391"/>
      <c r="L22" s="391"/>
      <c r="M22" s="366"/>
      <c r="N22" s="397"/>
      <c r="O22" s="406"/>
      <c r="P22" s="369"/>
      <c r="Q22" s="400"/>
      <c r="R22" s="401"/>
      <c r="S22" s="401"/>
      <c r="T22" s="377"/>
      <c r="U22" s="378">
        <f t="shared" si="0"/>
        <v>0</v>
      </c>
      <c r="V22" s="379"/>
      <c r="W22" s="379"/>
      <c r="X22" s="379"/>
      <c r="Y22" s="379"/>
      <c r="Z22" s="379"/>
      <c r="AA22" s="379"/>
      <c r="AB22" s="379"/>
      <c r="AC22" s="379"/>
      <c r="AD22" s="379"/>
      <c r="AE22" s="379"/>
      <c r="AF22" s="379"/>
      <c r="AG22" s="379"/>
      <c r="AH22" s="379"/>
      <c r="AI22" s="379"/>
      <c r="AJ22" s="379"/>
    </row>
    <row r="23" spans="1:36" s="355" customFormat="1" ht="22.5" customHeight="1" x14ac:dyDescent="0.2">
      <c r="A23" s="311"/>
      <c r="B23" s="319" t="s">
        <v>570</v>
      </c>
      <c r="C23" s="407"/>
      <c r="D23" s="403"/>
      <c r="E23" s="404"/>
      <c r="F23" s="394"/>
      <c r="G23" s="373"/>
      <c r="H23" s="405"/>
      <c r="I23" s="366"/>
      <c r="J23" s="391"/>
      <c r="K23" s="391"/>
      <c r="L23" s="391"/>
      <c r="M23" s="366"/>
      <c r="N23" s="397"/>
      <c r="O23" s="406"/>
      <c r="P23" s="369"/>
      <c r="Q23" s="400"/>
      <c r="R23" s="401"/>
      <c r="S23" s="401"/>
      <c r="T23" s="377"/>
      <c r="U23" s="378">
        <f t="shared" si="0"/>
        <v>0</v>
      </c>
      <c r="V23" s="379"/>
      <c r="W23" s="379"/>
      <c r="X23" s="379"/>
      <c r="Y23" s="379"/>
      <c r="Z23" s="379"/>
      <c r="AA23" s="379"/>
      <c r="AB23" s="379"/>
      <c r="AC23" s="379"/>
      <c r="AD23" s="379"/>
      <c r="AE23" s="379"/>
      <c r="AF23" s="379"/>
      <c r="AG23" s="379"/>
      <c r="AH23" s="379"/>
      <c r="AI23" s="379"/>
      <c r="AJ23" s="379"/>
    </row>
    <row r="24" spans="1:36" s="412" customFormat="1" ht="30.75" customHeight="1" x14ac:dyDescent="0.2">
      <c r="A24" s="340" t="s">
        <v>35</v>
      </c>
      <c r="B24" s="372" t="s">
        <v>574</v>
      </c>
      <c r="C24" s="384"/>
      <c r="D24" s="384"/>
      <c r="E24" s="384"/>
      <c r="F24" s="384"/>
      <c r="G24" s="384"/>
      <c r="H24" s="492"/>
      <c r="I24" s="384"/>
      <c r="J24" s="384"/>
      <c r="K24" s="384"/>
      <c r="L24" s="384"/>
      <c r="M24" s="384"/>
      <c r="N24" s="409"/>
      <c r="O24" s="386">
        <f>SUBTOTAL(9,O25:O142)</f>
        <v>161423000</v>
      </c>
      <c r="P24" s="369"/>
      <c r="Q24" s="400"/>
      <c r="R24" s="401"/>
      <c r="S24" s="401"/>
      <c r="T24" s="410">
        <v>160810500</v>
      </c>
      <c r="U24" s="378">
        <f>O24-T24</f>
        <v>612500</v>
      </c>
      <c r="V24" s="411"/>
      <c r="W24" s="411"/>
      <c r="X24" s="411"/>
      <c r="Y24" s="411"/>
      <c r="Z24" s="411"/>
      <c r="AA24" s="411"/>
      <c r="AB24" s="411"/>
      <c r="AC24" s="411"/>
      <c r="AD24" s="411"/>
      <c r="AE24" s="411"/>
      <c r="AF24" s="411"/>
      <c r="AG24" s="411"/>
      <c r="AH24" s="411"/>
      <c r="AI24" s="411"/>
      <c r="AJ24" s="411"/>
    </row>
    <row r="25" spans="1:36" s="412" customFormat="1" ht="21.75" customHeight="1" x14ac:dyDescent="0.2">
      <c r="A25" s="388">
        <v>27</v>
      </c>
      <c r="B25" s="389" t="s">
        <v>616</v>
      </c>
      <c r="C25" s="389" t="s">
        <v>419</v>
      </c>
      <c r="D25" s="389"/>
      <c r="E25" s="391" t="s">
        <v>473</v>
      </c>
      <c r="F25" s="392"/>
      <c r="G25" s="366"/>
      <c r="H25" s="393">
        <v>1983</v>
      </c>
      <c r="I25" s="366"/>
      <c r="J25" s="394"/>
      <c r="K25" s="366"/>
      <c r="L25" s="394"/>
      <c r="M25" s="366"/>
      <c r="N25" s="397" t="s">
        <v>146</v>
      </c>
      <c r="O25" s="383">
        <v>1050000</v>
      </c>
      <c r="P25" s="369" t="s">
        <v>367</v>
      </c>
      <c r="Q25" s="400"/>
      <c r="R25" s="401"/>
      <c r="S25" s="401"/>
      <c r="T25" s="410"/>
      <c r="U25" s="378" t="str">
        <f t="shared" si="0"/>
        <v>0</v>
      </c>
      <c r="V25" s="411"/>
      <c r="W25" s="411"/>
      <c r="X25" s="411"/>
      <c r="Y25" s="411"/>
      <c r="Z25" s="411"/>
      <c r="AA25" s="411"/>
      <c r="AB25" s="411"/>
      <c r="AC25" s="411"/>
      <c r="AD25" s="411"/>
      <c r="AE25" s="411"/>
      <c r="AF25" s="411"/>
      <c r="AG25" s="411"/>
      <c r="AH25" s="411"/>
      <c r="AI25" s="411"/>
      <c r="AJ25" s="411"/>
    </row>
    <row r="26" spans="1:36" s="412" customFormat="1" ht="21.75" customHeight="1" x14ac:dyDescent="0.2">
      <c r="A26" s="388">
        <v>28</v>
      </c>
      <c r="B26" s="389" t="s">
        <v>251</v>
      </c>
      <c r="C26" s="389" t="s">
        <v>163</v>
      </c>
      <c r="D26" s="389"/>
      <c r="E26" s="391" t="s">
        <v>474</v>
      </c>
      <c r="F26" s="392"/>
      <c r="G26" s="366"/>
      <c r="H26" s="393">
        <v>1984</v>
      </c>
      <c r="I26" s="366"/>
      <c r="J26" s="394"/>
      <c r="K26" s="366"/>
      <c r="L26" s="394"/>
      <c r="M26" s="366"/>
      <c r="N26" s="397" t="s">
        <v>146</v>
      </c>
      <c r="O26" s="383">
        <v>1100000</v>
      </c>
      <c r="P26" s="369" t="s">
        <v>124</v>
      </c>
      <c r="Q26" s="400"/>
      <c r="R26" s="401"/>
      <c r="S26" s="401"/>
      <c r="T26" s="410"/>
      <c r="U26" s="378" t="str">
        <f t="shared" si="0"/>
        <v>0</v>
      </c>
      <c r="V26" s="411"/>
      <c r="W26" s="411"/>
      <c r="X26" s="411"/>
      <c r="Y26" s="411"/>
      <c r="Z26" s="411"/>
      <c r="AA26" s="411"/>
      <c r="AB26" s="411"/>
      <c r="AC26" s="411"/>
      <c r="AD26" s="411"/>
      <c r="AE26" s="411"/>
      <c r="AF26" s="411"/>
      <c r="AG26" s="411"/>
      <c r="AH26" s="411"/>
      <c r="AI26" s="411"/>
      <c r="AJ26" s="411"/>
    </row>
    <row r="27" spans="1:36" s="412" customFormat="1" ht="21.75" customHeight="1" x14ac:dyDescent="0.2">
      <c r="A27" s="388">
        <v>29</v>
      </c>
      <c r="B27" s="389" t="s">
        <v>640</v>
      </c>
      <c r="C27" s="389" t="s">
        <v>420</v>
      </c>
      <c r="D27" s="389"/>
      <c r="E27" s="391" t="s">
        <v>475</v>
      </c>
      <c r="F27" s="392"/>
      <c r="G27" s="366"/>
      <c r="H27" s="393">
        <v>1986</v>
      </c>
      <c r="I27" s="366"/>
      <c r="J27" s="394"/>
      <c r="K27" s="366"/>
      <c r="L27" s="394"/>
      <c r="M27" s="366"/>
      <c r="N27" s="397" t="s">
        <v>146</v>
      </c>
      <c r="O27" s="383">
        <v>1800000</v>
      </c>
      <c r="P27" s="369"/>
      <c r="Q27" s="400"/>
      <c r="R27" s="401"/>
      <c r="S27" s="401"/>
      <c r="T27" s="410"/>
      <c r="U27" s="378" t="str">
        <f t="shared" si="0"/>
        <v>0</v>
      </c>
      <c r="V27" s="411"/>
      <c r="W27" s="411"/>
      <c r="X27" s="411"/>
      <c r="Y27" s="411"/>
      <c r="Z27" s="411"/>
      <c r="AA27" s="411"/>
      <c r="AB27" s="411"/>
      <c r="AC27" s="411"/>
      <c r="AD27" s="411"/>
      <c r="AE27" s="411"/>
      <c r="AF27" s="411"/>
      <c r="AG27" s="411"/>
      <c r="AH27" s="411"/>
      <c r="AI27" s="411"/>
      <c r="AJ27" s="411"/>
    </row>
    <row r="28" spans="1:36" s="412" customFormat="1" ht="21.75" customHeight="1" x14ac:dyDescent="0.2">
      <c r="A28" s="388">
        <v>30</v>
      </c>
      <c r="B28" s="389" t="s">
        <v>296</v>
      </c>
      <c r="C28" s="389" t="s">
        <v>421</v>
      </c>
      <c r="D28" s="389"/>
      <c r="E28" s="391" t="s">
        <v>195</v>
      </c>
      <c r="F28" s="392"/>
      <c r="G28" s="366"/>
      <c r="H28" s="393">
        <v>1989</v>
      </c>
      <c r="I28" s="366"/>
      <c r="J28" s="394"/>
      <c r="K28" s="366"/>
      <c r="L28" s="394"/>
      <c r="M28" s="366"/>
      <c r="N28" s="397" t="s">
        <v>146</v>
      </c>
      <c r="O28" s="383">
        <v>2275000</v>
      </c>
      <c r="P28" s="369" t="s">
        <v>124</v>
      </c>
      <c r="Q28" s="400"/>
      <c r="R28" s="401"/>
      <c r="S28" s="401"/>
      <c r="T28" s="410"/>
      <c r="U28" s="378" t="str">
        <f t="shared" si="0"/>
        <v>0</v>
      </c>
      <c r="V28" s="411"/>
      <c r="W28" s="411"/>
      <c r="X28" s="411"/>
      <c r="Y28" s="411"/>
      <c r="Z28" s="411"/>
      <c r="AA28" s="411"/>
      <c r="AB28" s="411"/>
      <c r="AC28" s="411"/>
      <c r="AD28" s="411"/>
      <c r="AE28" s="411"/>
      <c r="AF28" s="411"/>
      <c r="AG28" s="411"/>
      <c r="AH28" s="411"/>
      <c r="AI28" s="411"/>
      <c r="AJ28" s="411"/>
    </row>
    <row r="29" spans="1:36" s="412" customFormat="1" ht="21.75" customHeight="1" x14ac:dyDescent="0.2">
      <c r="A29" s="388">
        <v>31</v>
      </c>
      <c r="B29" s="389" t="s">
        <v>618</v>
      </c>
      <c r="C29" s="389" t="s">
        <v>152</v>
      </c>
      <c r="D29" s="389"/>
      <c r="E29" s="391" t="s">
        <v>195</v>
      </c>
      <c r="F29" s="392"/>
      <c r="G29" s="366"/>
      <c r="H29" s="393">
        <v>1989</v>
      </c>
      <c r="I29" s="366"/>
      <c r="J29" s="394"/>
      <c r="K29" s="366"/>
      <c r="L29" s="394"/>
      <c r="M29" s="366"/>
      <c r="N29" s="397" t="s">
        <v>146</v>
      </c>
      <c r="O29" s="383">
        <v>2210000</v>
      </c>
      <c r="P29" s="369" t="s">
        <v>124</v>
      </c>
      <c r="Q29" s="400"/>
      <c r="R29" s="401"/>
      <c r="S29" s="401"/>
      <c r="T29" s="410"/>
      <c r="U29" s="378" t="str">
        <f t="shared" si="0"/>
        <v>0</v>
      </c>
      <c r="V29" s="411"/>
      <c r="W29" s="411"/>
      <c r="X29" s="411"/>
      <c r="Y29" s="411"/>
      <c r="Z29" s="411"/>
      <c r="AA29" s="411"/>
      <c r="AB29" s="411"/>
      <c r="AC29" s="411"/>
      <c r="AD29" s="411"/>
      <c r="AE29" s="411"/>
      <c r="AF29" s="411"/>
      <c r="AG29" s="411"/>
      <c r="AH29" s="411"/>
      <c r="AI29" s="411"/>
      <c r="AJ29" s="411"/>
    </row>
    <row r="30" spans="1:36" s="412" customFormat="1" ht="21.75" customHeight="1" x14ac:dyDescent="0.2">
      <c r="A30" s="388">
        <v>32</v>
      </c>
      <c r="B30" s="389" t="s">
        <v>619</v>
      </c>
      <c r="C30" s="389" t="s">
        <v>162</v>
      </c>
      <c r="D30" s="389"/>
      <c r="E30" s="391" t="s">
        <v>206</v>
      </c>
      <c r="F30" s="392"/>
      <c r="G30" s="366"/>
      <c r="H30" s="393">
        <v>1989</v>
      </c>
      <c r="I30" s="366"/>
      <c r="J30" s="394"/>
      <c r="K30" s="366"/>
      <c r="L30" s="394"/>
      <c r="M30" s="366"/>
      <c r="N30" s="397" t="s">
        <v>146</v>
      </c>
      <c r="O30" s="383">
        <v>2100000</v>
      </c>
      <c r="P30" s="369"/>
      <c r="Q30" s="400"/>
      <c r="R30" s="401"/>
      <c r="S30" s="401"/>
      <c r="T30" s="410"/>
      <c r="U30" s="378" t="str">
        <f t="shared" si="0"/>
        <v>0</v>
      </c>
      <c r="V30" s="411"/>
      <c r="W30" s="411"/>
      <c r="X30" s="411"/>
      <c r="Y30" s="411"/>
      <c r="Z30" s="411"/>
      <c r="AA30" s="411"/>
      <c r="AB30" s="411"/>
      <c r="AC30" s="411"/>
      <c r="AD30" s="411"/>
      <c r="AE30" s="411"/>
      <c r="AF30" s="411"/>
      <c r="AG30" s="411"/>
      <c r="AH30" s="411"/>
      <c r="AI30" s="411"/>
      <c r="AJ30" s="411"/>
    </row>
    <row r="31" spans="1:36" s="412" customFormat="1" ht="21.75" customHeight="1" x14ac:dyDescent="0.2">
      <c r="A31" s="388">
        <v>33</v>
      </c>
      <c r="B31" s="389" t="s">
        <v>620</v>
      </c>
      <c r="C31" s="389" t="s">
        <v>422</v>
      </c>
      <c r="D31" s="389"/>
      <c r="E31" s="391" t="s">
        <v>195</v>
      </c>
      <c r="F31" s="392"/>
      <c r="G31" s="366"/>
      <c r="H31" s="393">
        <v>1989</v>
      </c>
      <c r="I31" s="366"/>
      <c r="J31" s="394"/>
      <c r="K31" s="366"/>
      <c r="L31" s="394"/>
      <c r="M31" s="366"/>
      <c r="N31" s="397" t="s">
        <v>146</v>
      </c>
      <c r="O31" s="383">
        <v>1200000</v>
      </c>
      <c r="P31" s="369" t="s">
        <v>367</v>
      </c>
      <c r="Q31" s="400"/>
      <c r="R31" s="401"/>
      <c r="S31" s="401"/>
      <c r="T31" s="410"/>
      <c r="U31" s="378" t="str">
        <f t="shared" si="0"/>
        <v>0</v>
      </c>
      <c r="V31" s="411"/>
      <c r="W31" s="411"/>
      <c r="X31" s="411"/>
      <c r="Y31" s="411"/>
      <c r="Z31" s="411"/>
      <c r="AA31" s="411"/>
      <c r="AB31" s="411"/>
      <c r="AC31" s="411"/>
      <c r="AD31" s="411"/>
      <c r="AE31" s="411"/>
      <c r="AF31" s="411"/>
      <c r="AG31" s="411"/>
      <c r="AH31" s="411"/>
      <c r="AI31" s="411"/>
      <c r="AJ31" s="411"/>
    </row>
    <row r="32" spans="1:36" s="412" customFormat="1" ht="21.75" customHeight="1" x14ac:dyDescent="0.2">
      <c r="A32" s="388">
        <v>34</v>
      </c>
      <c r="B32" s="389" t="s">
        <v>620</v>
      </c>
      <c r="C32" s="389" t="s">
        <v>155</v>
      </c>
      <c r="D32" s="389"/>
      <c r="E32" s="391" t="s">
        <v>195</v>
      </c>
      <c r="F32" s="392"/>
      <c r="G32" s="366"/>
      <c r="H32" s="393">
        <v>1989</v>
      </c>
      <c r="I32" s="366"/>
      <c r="J32" s="394"/>
      <c r="K32" s="366"/>
      <c r="L32" s="394"/>
      <c r="M32" s="366"/>
      <c r="N32" s="397" t="s">
        <v>146</v>
      </c>
      <c r="O32" s="383">
        <v>600000</v>
      </c>
      <c r="P32" s="369" t="s">
        <v>367</v>
      </c>
      <c r="Q32" s="400"/>
      <c r="R32" s="401"/>
      <c r="S32" s="401"/>
      <c r="T32" s="410"/>
      <c r="U32" s="378" t="str">
        <f t="shared" si="0"/>
        <v>0</v>
      </c>
      <c r="V32" s="411"/>
      <c r="W32" s="411"/>
      <c r="X32" s="411"/>
      <c r="Y32" s="411"/>
      <c r="Z32" s="411"/>
      <c r="AA32" s="411"/>
      <c r="AB32" s="411"/>
      <c r="AC32" s="411"/>
      <c r="AD32" s="411"/>
      <c r="AE32" s="411"/>
      <c r="AF32" s="411"/>
      <c r="AG32" s="411"/>
      <c r="AH32" s="411"/>
      <c r="AI32" s="411"/>
      <c r="AJ32" s="411"/>
    </row>
    <row r="33" spans="1:36" s="412" customFormat="1" ht="21.75" customHeight="1" x14ac:dyDescent="0.2">
      <c r="A33" s="388">
        <v>37</v>
      </c>
      <c r="B33" s="389" t="s">
        <v>618</v>
      </c>
      <c r="C33" s="389" t="s">
        <v>152</v>
      </c>
      <c r="D33" s="389"/>
      <c r="E33" s="391" t="s">
        <v>195</v>
      </c>
      <c r="F33" s="392"/>
      <c r="G33" s="366"/>
      <c r="H33" s="393">
        <v>1990</v>
      </c>
      <c r="I33" s="366"/>
      <c r="J33" s="394"/>
      <c r="K33" s="366"/>
      <c r="L33" s="394"/>
      <c r="M33" s="366"/>
      <c r="N33" s="397" t="s">
        <v>146</v>
      </c>
      <c r="O33" s="383">
        <v>2040000</v>
      </c>
      <c r="P33" s="369"/>
      <c r="Q33" s="400"/>
      <c r="R33" s="401"/>
      <c r="S33" s="401"/>
      <c r="T33" s="410"/>
      <c r="U33" s="378" t="str">
        <f t="shared" si="0"/>
        <v>0</v>
      </c>
      <c r="V33" s="411"/>
      <c r="W33" s="411"/>
      <c r="X33" s="411"/>
      <c r="Y33" s="411"/>
      <c r="Z33" s="411"/>
      <c r="AA33" s="411"/>
      <c r="AB33" s="411"/>
      <c r="AC33" s="411"/>
      <c r="AD33" s="411"/>
      <c r="AE33" s="411"/>
      <c r="AF33" s="411"/>
      <c r="AG33" s="411"/>
      <c r="AH33" s="411"/>
      <c r="AI33" s="411"/>
      <c r="AJ33" s="411"/>
    </row>
    <row r="34" spans="1:36" s="412" customFormat="1" ht="21.75" customHeight="1" thickBot="1" x14ac:dyDescent="0.25">
      <c r="A34" s="448">
        <v>38</v>
      </c>
      <c r="B34" s="449" t="s">
        <v>296</v>
      </c>
      <c r="C34" s="449" t="s">
        <v>421</v>
      </c>
      <c r="D34" s="449"/>
      <c r="E34" s="450" t="s">
        <v>195</v>
      </c>
      <c r="F34" s="451"/>
      <c r="G34" s="430"/>
      <c r="H34" s="452">
        <v>1990</v>
      </c>
      <c r="I34" s="430"/>
      <c r="J34" s="453"/>
      <c r="K34" s="430"/>
      <c r="L34" s="453"/>
      <c r="M34" s="430"/>
      <c r="N34" s="454" t="s">
        <v>146</v>
      </c>
      <c r="O34" s="455">
        <v>1950000</v>
      </c>
      <c r="P34" s="432"/>
      <c r="Q34" s="400"/>
      <c r="R34" s="401"/>
      <c r="S34" s="401"/>
      <c r="T34" s="410"/>
      <c r="U34" s="378" t="str">
        <f t="shared" si="0"/>
        <v>0</v>
      </c>
      <c r="V34" s="411"/>
      <c r="W34" s="411"/>
      <c r="X34" s="411"/>
      <c r="Y34" s="411"/>
      <c r="Z34" s="411"/>
      <c r="AA34" s="411"/>
      <c r="AB34" s="411"/>
      <c r="AC34" s="411"/>
      <c r="AD34" s="411"/>
      <c r="AE34" s="411"/>
      <c r="AF34" s="411"/>
      <c r="AG34" s="411"/>
      <c r="AH34" s="411"/>
      <c r="AI34" s="411"/>
      <c r="AJ34" s="411"/>
    </row>
    <row r="35" spans="1:36" s="412" customFormat="1" ht="21.75" customHeight="1" x14ac:dyDescent="0.2">
      <c r="A35" s="438">
        <v>39</v>
      </c>
      <c r="B35" s="439" t="s">
        <v>616</v>
      </c>
      <c r="C35" s="439" t="s">
        <v>419</v>
      </c>
      <c r="D35" s="439"/>
      <c r="E35" s="440" t="s">
        <v>473</v>
      </c>
      <c r="F35" s="441"/>
      <c r="G35" s="442"/>
      <c r="H35" s="443">
        <v>1991</v>
      </c>
      <c r="I35" s="442"/>
      <c r="J35" s="444"/>
      <c r="K35" s="442"/>
      <c r="L35" s="444"/>
      <c r="M35" s="442"/>
      <c r="N35" s="445" t="s">
        <v>146</v>
      </c>
      <c r="O35" s="446">
        <v>600000</v>
      </c>
      <c r="P35" s="447"/>
      <c r="Q35" s="400"/>
      <c r="R35" s="401"/>
      <c r="S35" s="401"/>
      <c r="T35" s="410"/>
      <c r="U35" s="378" t="str">
        <f t="shared" si="0"/>
        <v>0</v>
      </c>
      <c r="V35" s="411"/>
      <c r="W35" s="411"/>
      <c r="X35" s="411"/>
      <c r="Y35" s="411"/>
      <c r="Z35" s="411"/>
      <c r="AA35" s="411"/>
      <c r="AB35" s="411"/>
      <c r="AC35" s="411"/>
      <c r="AD35" s="411"/>
      <c r="AE35" s="411"/>
      <c r="AF35" s="411"/>
      <c r="AG35" s="411"/>
      <c r="AH35" s="411"/>
      <c r="AI35" s="411"/>
      <c r="AJ35" s="411"/>
    </row>
    <row r="36" spans="1:36" s="412" customFormat="1" ht="21.75" customHeight="1" x14ac:dyDescent="0.2">
      <c r="A36" s="388">
        <v>41</v>
      </c>
      <c r="B36" s="389" t="s">
        <v>296</v>
      </c>
      <c r="C36" s="389" t="s">
        <v>421</v>
      </c>
      <c r="D36" s="389"/>
      <c r="E36" s="391" t="s">
        <v>195</v>
      </c>
      <c r="F36" s="392"/>
      <c r="G36" s="366"/>
      <c r="H36" s="393">
        <v>1997</v>
      </c>
      <c r="I36" s="366"/>
      <c r="J36" s="394"/>
      <c r="K36" s="366"/>
      <c r="L36" s="394"/>
      <c r="M36" s="366"/>
      <c r="N36" s="397" t="s">
        <v>146</v>
      </c>
      <c r="O36" s="383">
        <v>2450000</v>
      </c>
      <c r="P36" s="369" t="s">
        <v>124</v>
      </c>
      <c r="Q36" s="400"/>
      <c r="R36" s="401"/>
      <c r="S36" s="401"/>
      <c r="T36" s="410"/>
      <c r="U36" s="378" t="str">
        <f t="shared" si="0"/>
        <v>0</v>
      </c>
      <c r="V36" s="411"/>
      <c r="W36" s="411"/>
      <c r="X36" s="411"/>
      <c r="Y36" s="411"/>
      <c r="Z36" s="411"/>
      <c r="AA36" s="411"/>
      <c r="AB36" s="411"/>
      <c r="AC36" s="411"/>
      <c r="AD36" s="411"/>
      <c r="AE36" s="411"/>
      <c r="AF36" s="411"/>
      <c r="AG36" s="411"/>
      <c r="AH36" s="411"/>
      <c r="AI36" s="411"/>
      <c r="AJ36" s="411"/>
    </row>
    <row r="37" spans="1:36" s="412" customFormat="1" ht="21.75" customHeight="1" x14ac:dyDescent="0.2">
      <c r="A37" s="388">
        <v>42</v>
      </c>
      <c r="B37" s="389" t="s">
        <v>251</v>
      </c>
      <c r="C37" s="389" t="s">
        <v>163</v>
      </c>
      <c r="D37" s="389"/>
      <c r="E37" s="391" t="s">
        <v>474</v>
      </c>
      <c r="F37" s="392"/>
      <c r="G37" s="366"/>
      <c r="H37" s="393">
        <v>1998</v>
      </c>
      <c r="I37" s="366"/>
      <c r="J37" s="394"/>
      <c r="K37" s="366"/>
      <c r="L37" s="394"/>
      <c r="M37" s="366"/>
      <c r="N37" s="397" t="s">
        <v>146</v>
      </c>
      <c r="O37" s="383">
        <v>1000000</v>
      </c>
      <c r="P37" s="369" t="s">
        <v>124</v>
      </c>
      <c r="Q37" s="400"/>
      <c r="R37" s="401"/>
      <c r="S37" s="401"/>
      <c r="T37" s="410"/>
      <c r="U37" s="378" t="str">
        <f t="shared" si="0"/>
        <v>0</v>
      </c>
      <c r="V37" s="411"/>
      <c r="W37" s="411"/>
      <c r="X37" s="411"/>
      <c r="Y37" s="411"/>
      <c r="Z37" s="411"/>
      <c r="AA37" s="411"/>
      <c r="AB37" s="411"/>
      <c r="AC37" s="411"/>
      <c r="AD37" s="411"/>
      <c r="AE37" s="411"/>
      <c r="AF37" s="411"/>
      <c r="AG37" s="411"/>
      <c r="AH37" s="411"/>
      <c r="AI37" s="411"/>
      <c r="AJ37" s="411"/>
    </row>
    <row r="38" spans="1:36" s="412" customFormat="1" ht="21.75" customHeight="1" x14ac:dyDescent="0.2">
      <c r="A38" s="388">
        <v>43</v>
      </c>
      <c r="B38" s="389" t="s">
        <v>621</v>
      </c>
      <c r="C38" s="389" t="s">
        <v>148</v>
      </c>
      <c r="D38" s="389"/>
      <c r="E38" s="391" t="s">
        <v>476</v>
      </c>
      <c r="F38" s="392"/>
      <c r="G38" s="366"/>
      <c r="H38" s="393">
        <v>2000</v>
      </c>
      <c r="I38" s="366"/>
      <c r="J38" s="394"/>
      <c r="K38" s="366"/>
      <c r="L38" s="394"/>
      <c r="M38" s="366"/>
      <c r="N38" s="397" t="s">
        <v>146</v>
      </c>
      <c r="O38" s="383">
        <v>562500</v>
      </c>
      <c r="P38" s="369" t="s">
        <v>367</v>
      </c>
      <c r="Q38" s="400"/>
      <c r="R38" s="401"/>
      <c r="S38" s="401"/>
      <c r="T38" s="410"/>
      <c r="U38" s="378" t="str">
        <f t="shared" si="0"/>
        <v>0</v>
      </c>
      <c r="V38" s="411"/>
      <c r="W38" s="411"/>
      <c r="X38" s="411"/>
      <c r="Y38" s="411"/>
      <c r="Z38" s="411"/>
      <c r="AA38" s="411"/>
      <c r="AB38" s="411"/>
      <c r="AC38" s="411"/>
      <c r="AD38" s="411"/>
      <c r="AE38" s="411"/>
      <c r="AF38" s="411"/>
      <c r="AG38" s="411"/>
      <c r="AH38" s="411"/>
      <c r="AI38" s="411"/>
      <c r="AJ38" s="411"/>
    </row>
    <row r="39" spans="1:36" s="412" customFormat="1" ht="21.75" customHeight="1" x14ac:dyDescent="0.2">
      <c r="A39" s="388">
        <v>45</v>
      </c>
      <c r="B39" s="389" t="s">
        <v>618</v>
      </c>
      <c r="C39" s="389" t="s">
        <v>152</v>
      </c>
      <c r="D39" s="389"/>
      <c r="E39" s="391" t="s">
        <v>477</v>
      </c>
      <c r="F39" s="392"/>
      <c r="G39" s="366"/>
      <c r="H39" s="393">
        <v>2000</v>
      </c>
      <c r="I39" s="366"/>
      <c r="J39" s="394"/>
      <c r="K39" s="366"/>
      <c r="L39" s="394"/>
      <c r="M39" s="366"/>
      <c r="N39" s="397" t="s">
        <v>146</v>
      </c>
      <c r="O39" s="383">
        <v>595000</v>
      </c>
      <c r="P39" s="369" t="s">
        <v>124</v>
      </c>
      <c r="Q39" s="400"/>
      <c r="R39" s="401"/>
      <c r="S39" s="401"/>
      <c r="T39" s="410"/>
      <c r="U39" s="378" t="str">
        <f t="shared" si="0"/>
        <v>0</v>
      </c>
      <c r="V39" s="411"/>
      <c r="W39" s="411"/>
      <c r="X39" s="411"/>
      <c r="Y39" s="411"/>
      <c r="Z39" s="411"/>
      <c r="AA39" s="411"/>
      <c r="AB39" s="411"/>
      <c r="AC39" s="411"/>
      <c r="AD39" s="411"/>
      <c r="AE39" s="411"/>
      <c r="AF39" s="411"/>
      <c r="AG39" s="411"/>
      <c r="AH39" s="411"/>
      <c r="AI39" s="411"/>
      <c r="AJ39" s="411"/>
    </row>
    <row r="40" spans="1:36" s="412" customFormat="1" ht="21.75" customHeight="1" x14ac:dyDescent="0.2">
      <c r="A40" s="388">
        <v>48</v>
      </c>
      <c r="B40" s="389" t="s">
        <v>617</v>
      </c>
      <c r="C40" s="389" t="s">
        <v>163</v>
      </c>
      <c r="D40" s="389"/>
      <c r="E40" s="391" t="s">
        <v>217</v>
      </c>
      <c r="F40" s="392"/>
      <c r="G40" s="366"/>
      <c r="H40" s="393">
        <v>2000</v>
      </c>
      <c r="I40" s="366"/>
      <c r="J40" s="394"/>
      <c r="K40" s="366"/>
      <c r="L40" s="394"/>
      <c r="M40" s="366"/>
      <c r="N40" s="397" t="s">
        <v>146</v>
      </c>
      <c r="O40" s="383">
        <v>1200000</v>
      </c>
      <c r="P40" s="369"/>
      <c r="Q40" s="400"/>
      <c r="R40" s="401"/>
      <c r="S40" s="401"/>
      <c r="T40" s="410"/>
      <c r="U40" s="378" t="str">
        <f t="shared" si="0"/>
        <v>0</v>
      </c>
      <c r="V40" s="411"/>
      <c r="W40" s="411"/>
      <c r="X40" s="411"/>
      <c r="Y40" s="411"/>
      <c r="Z40" s="411"/>
      <c r="AA40" s="411"/>
      <c r="AB40" s="411"/>
      <c r="AC40" s="411"/>
      <c r="AD40" s="411"/>
      <c r="AE40" s="411"/>
      <c r="AF40" s="411"/>
      <c r="AG40" s="411"/>
      <c r="AH40" s="411"/>
      <c r="AI40" s="411"/>
      <c r="AJ40" s="411"/>
    </row>
    <row r="41" spans="1:36" s="412" customFormat="1" ht="21.75" customHeight="1" x14ac:dyDescent="0.2">
      <c r="A41" s="388">
        <v>50</v>
      </c>
      <c r="B41" s="389" t="s">
        <v>617</v>
      </c>
      <c r="C41" s="389" t="s">
        <v>163</v>
      </c>
      <c r="D41" s="389"/>
      <c r="E41" s="391" t="s">
        <v>217</v>
      </c>
      <c r="F41" s="392"/>
      <c r="G41" s="366"/>
      <c r="H41" s="393">
        <v>2000</v>
      </c>
      <c r="I41" s="366"/>
      <c r="J41" s="394"/>
      <c r="K41" s="366"/>
      <c r="L41" s="394"/>
      <c r="M41" s="366"/>
      <c r="N41" s="397" t="s">
        <v>146</v>
      </c>
      <c r="O41" s="383">
        <v>900000</v>
      </c>
      <c r="P41" s="369" t="s">
        <v>367</v>
      </c>
      <c r="Q41" s="400"/>
      <c r="R41" s="401"/>
      <c r="S41" s="401"/>
      <c r="T41" s="410"/>
      <c r="U41" s="378" t="str">
        <f t="shared" si="0"/>
        <v>0</v>
      </c>
      <c r="V41" s="411"/>
      <c r="W41" s="411"/>
      <c r="X41" s="411"/>
      <c r="Y41" s="411"/>
      <c r="Z41" s="411"/>
      <c r="AA41" s="411"/>
      <c r="AB41" s="411"/>
      <c r="AC41" s="411"/>
      <c r="AD41" s="411"/>
      <c r="AE41" s="411"/>
      <c r="AF41" s="411"/>
      <c r="AG41" s="411"/>
      <c r="AH41" s="411"/>
      <c r="AI41" s="411"/>
      <c r="AJ41" s="411"/>
    </row>
    <row r="42" spans="1:36" s="412" customFormat="1" ht="21.75" customHeight="1" x14ac:dyDescent="0.2">
      <c r="A42" s="388">
        <v>51</v>
      </c>
      <c r="B42" s="389" t="s">
        <v>296</v>
      </c>
      <c r="C42" s="389" t="s">
        <v>421</v>
      </c>
      <c r="D42" s="389"/>
      <c r="E42" s="391" t="s">
        <v>195</v>
      </c>
      <c r="F42" s="392"/>
      <c r="G42" s="366"/>
      <c r="H42" s="393">
        <v>2000</v>
      </c>
      <c r="I42" s="366"/>
      <c r="J42" s="394"/>
      <c r="K42" s="366"/>
      <c r="L42" s="394"/>
      <c r="M42" s="366"/>
      <c r="N42" s="397" t="s">
        <v>146</v>
      </c>
      <c r="O42" s="383">
        <v>2280000</v>
      </c>
      <c r="P42" s="369" t="s">
        <v>367</v>
      </c>
      <c r="Q42" s="400"/>
      <c r="R42" s="401"/>
      <c r="S42" s="401"/>
      <c r="T42" s="410"/>
      <c r="U42" s="378" t="str">
        <f t="shared" si="0"/>
        <v>0</v>
      </c>
      <c r="V42" s="411"/>
      <c r="W42" s="411"/>
      <c r="X42" s="411"/>
      <c r="Y42" s="411"/>
      <c r="Z42" s="411"/>
      <c r="AA42" s="411"/>
      <c r="AB42" s="411"/>
      <c r="AC42" s="411"/>
      <c r="AD42" s="411"/>
      <c r="AE42" s="411"/>
      <c r="AF42" s="411"/>
      <c r="AG42" s="411"/>
      <c r="AH42" s="411"/>
      <c r="AI42" s="411"/>
      <c r="AJ42" s="411"/>
    </row>
    <row r="43" spans="1:36" s="412" customFormat="1" ht="21.75" customHeight="1" x14ac:dyDescent="0.2">
      <c r="A43" s="388">
        <v>52</v>
      </c>
      <c r="B43" s="389" t="s">
        <v>618</v>
      </c>
      <c r="C43" s="389" t="s">
        <v>152</v>
      </c>
      <c r="D43" s="389"/>
      <c r="E43" s="391" t="s">
        <v>195</v>
      </c>
      <c r="F43" s="392"/>
      <c r="G43" s="366"/>
      <c r="H43" s="393">
        <v>2000</v>
      </c>
      <c r="I43" s="366"/>
      <c r="J43" s="394"/>
      <c r="K43" s="366"/>
      <c r="L43" s="394"/>
      <c r="M43" s="366"/>
      <c r="N43" s="397" t="s">
        <v>146</v>
      </c>
      <c r="O43" s="383">
        <v>850000</v>
      </c>
      <c r="P43" s="369" t="s">
        <v>124</v>
      </c>
      <c r="Q43" s="400"/>
      <c r="R43" s="401"/>
      <c r="S43" s="401"/>
      <c r="T43" s="410"/>
      <c r="U43" s="378" t="str">
        <f t="shared" si="0"/>
        <v>0</v>
      </c>
      <c r="V43" s="411"/>
      <c r="W43" s="411"/>
      <c r="X43" s="411"/>
      <c r="Y43" s="411"/>
      <c r="Z43" s="411"/>
      <c r="AA43" s="411"/>
      <c r="AB43" s="411"/>
      <c r="AC43" s="411"/>
      <c r="AD43" s="411"/>
      <c r="AE43" s="411"/>
      <c r="AF43" s="411"/>
      <c r="AG43" s="411"/>
      <c r="AH43" s="411"/>
      <c r="AI43" s="411"/>
      <c r="AJ43" s="411"/>
    </row>
    <row r="44" spans="1:36" s="412" customFormat="1" ht="21.75" customHeight="1" x14ac:dyDescent="0.2">
      <c r="A44" s="388">
        <v>53</v>
      </c>
      <c r="B44" s="389" t="s">
        <v>618</v>
      </c>
      <c r="C44" s="389" t="s">
        <v>152</v>
      </c>
      <c r="D44" s="389"/>
      <c r="E44" s="391" t="s">
        <v>195</v>
      </c>
      <c r="F44" s="392"/>
      <c r="G44" s="366"/>
      <c r="H44" s="393">
        <v>2000</v>
      </c>
      <c r="I44" s="366"/>
      <c r="J44" s="394"/>
      <c r="K44" s="366"/>
      <c r="L44" s="394"/>
      <c r="M44" s="366"/>
      <c r="N44" s="397" t="s">
        <v>146</v>
      </c>
      <c r="O44" s="383">
        <v>810000</v>
      </c>
      <c r="P44" s="369" t="s">
        <v>124</v>
      </c>
      <c r="Q44" s="400"/>
      <c r="R44" s="401"/>
      <c r="S44" s="401"/>
      <c r="T44" s="410"/>
      <c r="U44" s="378" t="str">
        <f t="shared" si="0"/>
        <v>0</v>
      </c>
      <c r="V44" s="411"/>
      <c r="W44" s="411"/>
      <c r="X44" s="411"/>
      <c r="Y44" s="411"/>
      <c r="Z44" s="411"/>
      <c r="AA44" s="411"/>
      <c r="AB44" s="411"/>
      <c r="AC44" s="411"/>
      <c r="AD44" s="411"/>
      <c r="AE44" s="411"/>
      <c r="AF44" s="411"/>
      <c r="AG44" s="411"/>
      <c r="AH44" s="411"/>
      <c r="AI44" s="411"/>
      <c r="AJ44" s="411"/>
    </row>
    <row r="45" spans="1:36" s="412" customFormat="1" ht="21.75" customHeight="1" x14ac:dyDescent="0.2">
      <c r="A45" s="388">
        <v>54</v>
      </c>
      <c r="B45" s="389" t="s">
        <v>618</v>
      </c>
      <c r="C45" s="389" t="s">
        <v>152</v>
      </c>
      <c r="D45" s="389"/>
      <c r="E45" s="391" t="s">
        <v>195</v>
      </c>
      <c r="F45" s="392"/>
      <c r="G45" s="366"/>
      <c r="H45" s="393">
        <v>2000</v>
      </c>
      <c r="I45" s="366"/>
      <c r="J45" s="394"/>
      <c r="K45" s="366"/>
      <c r="L45" s="394"/>
      <c r="M45" s="366"/>
      <c r="N45" s="397" t="s">
        <v>146</v>
      </c>
      <c r="O45" s="383">
        <v>595000</v>
      </c>
      <c r="P45" s="369" t="s">
        <v>367</v>
      </c>
      <c r="Q45" s="400"/>
      <c r="R45" s="401"/>
      <c r="S45" s="401"/>
      <c r="T45" s="410"/>
      <c r="U45" s="378" t="str">
        <f t="shared" si="0"/>
        <v>0</v>
      </c>
      <c r="V45" s="411"/>
      <c r="W45" s="411"/>
      <c r="X45" s="411"/>
      <c r="Y45" s="411"/>
      <c r="Z45" s="411"/>
      <c r="AA45" s="411"/>
      <c r="AB45" s="411"/>
      <c r="AC45" s="411"/>
      <c r="AD45" s="411"/>
      <c r="AE45" s="411"/>
      <c r="AF45" s="411"/>
      <c r="AG45" s="411"/>
      <c r="AH45" s="411"/>
      <c r="AI45" s="411"/>
      <c r="AJ45" s="411"/>
    </row>
    <row r="46" spans="1:36" s="412" customFormat="1" ht="21.75" customHeight="1" x14ac:dyDescent="0.2">
      <c r="A46" s="388">
        <v>56</v>
      </c>
      <c r="B46" s="389" t="s">
        <v>624</v>
      </c>
      <c r="C46" s="389" t="s">
        <v>427</v>
      </c>
      <c r="D46" s="389"/>
      <c r="E46" s="391" t="s">
        <v>480</v>
      </c>
      <c r="F46" s="392"/>
      <c r="G46" s="366"/>
      <c r="H46" s="393">
        <v>2000</v>
      </c>
      <c r="I46" s="366"/>
      <c r="J46" s="394"/>
      <c r="K46" s="366"/>
      <c r="L46" s="394"/>
      <c r="M46" s="366"/>
      <c r="N46" s="397" t="s">
        <v>146</v>
      </c>
      <c r="O46" s="383">
        <v>600000</v>
      </c>
      <c r="P46" s="369"/>
      <c r="Q46" s="400"/>
      <c r="R46" s="401"/>
      <c r="S46" s="401"/>
      <c r="T46" s="410"/>
      <c r="U46" s="378" t="str">
        <f t="shared" si="0"/>
        <v>0</v>
      </c>
      <c r="V46" s="411"/>
      <c r="W46" s="411"/>
      <c r="X46" s="411"/>
      <c r="Y46" s="411"/>
      <c r="Z46" s="411"/>
      <c r="AA46" s="411"/>
      <c r="AB46" s="411"/>
      <c r="AC46" s="411"/>
      <c r="AD46" s="411"/>
      <c r="AE46" s="411"/>
      <c r="AF46" s="411"/>
      <c r="AG46" s="411"/>
      <c r="AH46" s="411"/>
      <c r="AI46" s="411"/>
      <c r="AJ46" s="411"/>
    </row>
    <row r="47" spans="1:36" s="412" customFormat="1" ht="21.75" customHeight="1" x14ac:dyDescent="0.2">
      <c r="A47" s="388">
        <v>58</v>
      </c>
      <c r="B47" s="389" t="s">
        <v>625</v>
      </c>
      <c r="C47" s="389" t="s">
        <v>158</v>
      </c>
      <c r="D47" s="389"/>
      <c r="E47" s="391" t="s">
        <v>203</v>
      </c>
      <c r="F47" s="392"/>
      <c r="G47" s="366"/>
      <c r="H47" s="393">
        <v>2000</v>
      </c>
      <c r="I47" s="366"/>
      <c r="J47" s="394"/>
      <c r="K47" s="366"/>
      <c r="L47" s="394"/>
      <c r="M47" s="366"/>
      <c r="N47" s="397" t="s">
        <v>146</v>
      </c>
      <c r="O47" s="383">
        <v>2450000</v>
      </c>
      <c r="P47" s="369" t="s">
        <v>367</v>
      </c>
      <c r="Q47" s="400"/>
      <c r="R47" s="401"/>
      <c r="S47" s="401"/>
      <c r="T47" s="410"/>
      <c r="U47" s="378" t="str">
        <f t="shared" si="0"/>
        <v>0</v>
      </c>
      <c r="V47" s="411"/>
      <c r="W47" s="411"/>
      <c r="X47" s="411"/>
      <c r="Y47" s="411"/>
      <c r="Z47" s="411"/>
      <c r="AA47" s="411"/>
      <c r="AB47" s="411"/>
      <c r="AC47" s="411"/>
      <c r="AD47" s="411"/>
      <c r="AE47" s="411"/>
      <c r="AF47" s="411"/>
      <c r="AG47" s="411"/>
      <c r="AH47" s="411"/>
      <c r="AI47" s="411"/>
      <c r="AJ47" s="411"/>
    </row>
    <row r="48" spans="1:36" s="412" customFormat="1" ht="21.75" customHeight="1" x14ac:dyDescent="0.2">
      <c r="A48" s="388">
        <v>59</v>
      </c>
      <c r="B48" s="389" t="s">
        <v>625</v>
      </c>
      <c r="C48" s="389" t="s">
        <v>158</v>
      </c>
      <c r="D48" s="389"/>
      <c r="E48" s="391" t="s">
        <v>203</v>
      </c>
      <c r="F48" s="392"/>
      <c r="G48" s="366"/>
      <c r="H48" s="393">
        <v>2000</v>
      </c>
      <c r="I48" s="366"/>
      <c r="J48" s="394"/>
      <c r="K48" s="366"/>
      <c r="L48" s="394"/>
      <c r="M48" s="366"/>
      <c r="N48" s="397" t="s">
        <v>146</v>
      </c>
      <c r="O48" s="383">
        <v>2450000</v>
      </c>
      <c r="P48" s="369" t="s">
        <v>124</v>
      </c>
      <c r="Q48" s="400"/>
      <c r="R48" s="401"/>
      <c r="S48" s="401"/>
      <c r="T48" s="410"/>
      <c r="U48" s="378" t="str">
        <f t="shared" si="0"/>
        <v>0</v>
      </c>
      <c r="V48" s="411"/>
      <c r="W48" s="411"/>
      <c r="X48" s="411"/>
      <c r="Y48" s="411"/>
      <c r="Z48" s="411"/>
      <c r="AA48" s="411"/>
      <c r="AB48" s="411"/>
      <c r="AC48" s="411"/>
      <c r="AD48" s="411"/>
      <c r="AE48" s="411"/>
      <c r="AF48" s="411"/>
      <c r="AG48" s="411"/>
      <c r="AH48" s="411"/>
      <c r="AI48" s="411"/>
      <c r="AJ48" s="411"/>
    </row>
    <row r="49" spans="1:36" s="412" customFormat="1" ht="21.75" customHeight="1" x14ac:dyDescent="0.2">
      <c r="A49" s="388">
        <v>62</v>
      </c>
      <c r="B49" s="389" t="s">
        <v>620</v>
      </c>
      <c r="C49" s="389" t="s">
        <v>155</v>
      </c>
      <c r="D49" s="389"/>
      <c r="E49" s="391" t="s">
        <v>195</v>
      </c>
      <c r="F49" s="392"/>
      <c r="G49" s="366"/>
      <c r="H49" s="393">
        <v>2000</v>
      </c>
      <c r="I49" s="366"/>
      <c r="J49" s="394"/>
      <c r="K49" s="366"/>
      <c r="L49" s="394"/>
      <c r="M49" s="366"/>
      <c r="N49" s="397" t="s">
        <v>146</v>
      </c>
      <c r="O49" s="383">
        <v>1320000</v>
      </c>
      <c r="P49" s="369" t="s">
        <v>367</v>
      </c>
      <c r="Q49" s="400"/>
      <c r="R49" s="401"/>
      <c r="S49" s="401"/>
      <c r="T49" s="410"/>
      <c r="U49" s="378" t="str">
        <f t="shared" si="0"/>
        <v>0</v>
      </c>
      <c r="V49" s="411"/>
      <c r="W49" s="411"/>
      <c r="X49" s="411"/>
      <c r="Y49" s="411"/>
      <c r="Z49" s="411"/>
      <c r="AA49" s="411"/>
      <c r="AB49" s="411"/>
      <c r="AC49" s="411"/>
      <c r="AD49" s="411"/>
      <c r="AE49" s="411"/>
      <c r="AF49" s="411"/>
      <c r="AG49" s="411"/>
      <c r="AH49" s="411"/>
      <c r="AI49" s="411"/>
      <c r="AJ49" s="411"/>
    </row>
    <row r="50" spans="1:36" s="412" customFormat="1" ht="21.75" customHeight="1" x14ac:dyDescent="0.2">
      <c r="A50" s="388">
        <v>64</v>
      </c>
      <c r="B50" s="389" t="s">
        <v>622</v>
      </c>
      <c r="C50" s="389" t="s">
        <v>426</v>
      </c>
      <c r="D50" s="389"/>
      <c r="E50" s="391" t="s">
        <v>481</v>
      </c>
      <c r="F50" s="392"/>
      <c r="G50" s="366"/>
      <c r="H50" s="393">
        <v>2000</v>
      </c>
      <c r="I50" s="366"/>
      <c r="J50" s="394"/>
      <c r="K50" s="366"/>
      <c r="L50" s="394"/>
      <c r="M50" s="366"/>
      <c r="N50" s="397" t="s">
        <v>146</v>
      </c>
      <c r="O50" s="383">
        <v>840000</v>
      </c>
      <c r="P50" s="369" t="s">
        <v>124</v>
      </c>
      <c r="Q50" s="400"/>
      <c r="R50" s="401"/>
      <c r="S50" s="401"/>
      <c r="T50" s="410"/>
      <c r="U50" s="378" t="str">
        <f t="shared" si="0"/>
        <v>0</v>
      </c>
      <c r="V50" s="411"/>
      <c r="W50" s="411"/>
      <c r="X50" s="411"/>
      <c r="Y50" s="411"/>
      <c r="Z50" s="411"/>
      <c r="AA50" s="411"/>
      <c r="AB50" s="411"/>
      <c r="AC50" s="411"/>
      <c r="AD50" s="411"/>
      <c r="AE50" s="411"/>
      <c r="AF50" s="411"/>
      <c r="AG50" s="411"/>
      <c r="AH50" s="411"/>
      <c r="AI50" s="411"/>
      <c r="AJ50" s="411"/>
    </row>
    <row r="51" spans="1:36" s="412" customFormat="1" ht="21.75" customHeight="1" x14ac:dyDescent="0.2">
      <c r="A51" s="388">
        <v>65</v>
      </c>
      <c r="B51" s="389" t="s">
        <v>251</v>
      </c>
      <c r="C51" s="389" t="s">
        <v>163</v>
      </c>
      <c r="D51" s="389"/>
      <c r="E51" s="391" t="s">
        <v>482</v>
      </c>
      <c r="F51" s="392"/>
      <c r="G51" s="366"/>
      <c r="H51" s="393">
        <v>2000</v>
      </c>
      <c r="I51" s="366"/>
      <c r="J51" s="394"/>
      <c r="K51" s="366"/>
      <c r="L51" s="394"/>
      <c r="M51" s="366"/>
      <c r="N51" s="397" t="s">
        <v>146</v>
      </c>
      <c r="O51" s="383">
        <v>900000</v>
      </c>
      <c r="P51" s="369" t="s">
        <v>367</v>
      </c>
      <c r="Q51" s="400"/>
      <c r="R51" s="401"/>
      <c r="S51" s="401"/>
      <c r="T51" s="410"/>
      <c r="U51" s="378" t="str">
        <f t="shared" si="0"/>
        <v>0</v>
      </c>
      <c r="V51" s="411"/>
      <c r="W51" s="411"/>
      <c r="X51" s="411"/>
      <c r="Y51" s="411"/>
      <c r="Z51" s="411"/>
      <c r="AA51" s="411"/>
      <c r="AB51" s="411"/>
      <c r="AC51" s="411"/>
      <c r="AD51" s="411"/>
      <c r="AE51" s="411"/>
      <c r="AF51" s="411"/>
      <c r="AG51" s="411"/>
      <c r="AH51" s="411"/>
      <c r="AI51" s="411"/>
      <c r="AJ51" s="411"/>
    </row>
    <row r="52" spans="1:36" s="412" customFormat="1" ht="21.75" customHeight="1" x14ac:dyDescent="0.2">
      <c r="A52" s="388">
        <v>66</v>
      </c>
      <c r="B52" s="389" t="s">
        <v>618</v>
      </c>
      <c r="C52" s="389" t="s">
        <v>152</v>
      </c>
      <c r="D52" s="389"/>
      <c r="E52" s="391" t="s">
        <v>195</v>
      </c>
      <c r="F52" s="392"/>
      <c r="G52" s="366"/>
      <c r="H52" s="393">
        <v>2000</v>
      </c>
      <c r="I52" s="366"/>
      <c r="J52" s="394"/>
      <c r="K52" s="366"/>
      <c r="L52" s="394"/>
      <c r="M52" s="366"/>
      <c r="N52" s="397" t="s">
        <v>146</v>
      </c>
      <c r="O52" s="383">
        <v>1190000</v>
      </c>
      <c r="P52" s="369" t="s">
        <v>367</v>
      </c>
      <c r="Q52" s="400"/>
      <c r="R52" s="401"/>
      <c r="S52" s="401"/>
      <c r="T52" s="410"/>
      <c r="U52" s="378" t="str">
        <f t="shared" si="0"/>
        <v>0</v>
      </c>
      <c r="V52" s="411"/>
      <c r="W52" s="411"/>
      <c r="X52" s="411"/>
      <c r="Y52" s="411"/>
      <c r="Z52" s="411"/>
      <c r="AA52" s="411"/>
      <c r="AB52" s="411"/>
      <c r="AC52" s="411"/>
      <c r="AD52" s="411"/>
      <c r="AE52" s="411"/>
      <c r="AF52" s="411"/>
      <c r="AG52" s="411"/>
      <c r="AH52" s="411"/>
      <c r="AI52" s="411"/>
      <c r="AJ52" s="411"/>
    </row>
    <row r="53" spans="1:36" s="412" customFormat="1" ht="21.75" customHeight="1" x14ac:dyDescent="0.2">
      <c r="A53" s="388">
        <v>67</v>
      </c>
      <c r="B53" s="389" t="s">
        <v>621</v>
      </c>
      <c r="C53" s="389" t="s">
        <v>148</v>
      </c>
      <c r="D53" s="389"/>
      <c r="E53" s="391" t="s">
        <v>195</v>
      </c>
      <c r="F53" s="392"/>
      <c r="G53" s="366"/>
      <c r="H53" s="393">
        <v>2000</v>
      </c>
      <c r="I53" s="366"/>
      <c r="J53" s="394"/>
      <c r="K53" s="366"/>
      <c r="L53" s="394"/>
      <c r="M53" s="366"/>
      <c r="N53" s="397" t="s">
        <v>146</v>
      </c>
      <c r="O53" s="383">
        <v>570000</v>
      </c>
      <c r="P53" s="369" t="s">
        <v>124</v>
      </c>
      <c r="Q53" s="400"/>
      <c r="R53" s="401"/>
      <c r="S53" s="401"/>
      <c r="T53" s="410"/>
      <c r="U53" s="378" t="str">
        <f t="shared" si="0"/>
        <v>0</v>
      </c>
      <c r="V53" s="411"/>
      <c r="W53" s="411"/>
      <c r="X53" s="411"/>
      <c r="Y53" s="411"/>
      <c r="Z53" s="411"/>
      <c r="AA53" s="411"/>
      <c r="AB53" s="411"/>
      <c r="AC53" s="411"/>
      <c r="AD53" s="411"/>
      <c r="AE53" s="411"/>
      <c r="AF53" s="411"/>
      <c r="AG53" s="411"/>
      <c r="AH53" s="411"/>
      <c r="AI53" s="411"/>
      <c r="AJ53" s="411"/>
    </row>
    <row r="54" spans="1:36" s="412" customFormat="1" ht="21.75" customHeight="1" thickBot="1" x14ac:dyDescent="0.25">
      <c r="A54" s="448">
        <v>69</v>
      </c>
      <c r="B54" s="449" t="s">
        <v>636</v>
      </c>
      <c r="C54" s="449" t="s">
        <v>428</v>
      </c>
      <c r="D54" s="449"/>
      <c r="E54" s="450" t="s">
        <v>195</v>
      </c>
      <c r="F54" s="451"/>
      <c r="G54" s="430"/>
      <c r="H54" s="452">
        <v>2000</v>
      </c>
      <c r="I54" s="430"/>
      <c r="J54" s="453"/>
      <c r="K54" s="430"/>
      <c r="L54" s="453"/>
      <c r="M54" s="430"/>
      <c r="N54" s="454" t="s">
        <v>146</v>
      </c>
      <c r="O54" s="455">
        <v>700000</v>
      </c>
      <c r="P54" s="432" t="s">
        <v>367</v>
      </c>
      <c r="Q54" s="400"/>
      <c r="R54" s="401"/>
      <c r="S54" s="401"/>
      <c r="T54" s="410"/>
      <c r="U54" s="378" t="str">
        <f t="shared" si="0"/>
        <v>0</v>
      </c>
      <c r="V54" s="411"/>
      <c r="W54" s="411"/>
      <c r="X54" s="411"/>
      <c r="Y54" s="411"/>
      <c r="Z54" s="411"/>
      <c r="AA54" s="411"/>
      <c r="AB54" s="411"/>
      <c r="AC54" s="411"/>
      <c r="AD54" s="411"/>
      <c r="AE54" s="411"/>
      <c r="AF54" s="411"/>
      <c r="AG54" s="411"/>
      <c r="AH54" s="411"/>
      <c r="AI54" s="411"/>
      <c r="AJ54" s="411"/>
    </row>
    <row r="55" spans="1:36" s="412" customFormat="1" ht="21.75" customHeight="1" x14ac:dyDescent="0.2">
      <c r="A55" s="438">
        <v>70</v>
      </c>
      <c r="B55" s="439" t="s">
        <v>625</v>
      </c>
      <c r="C55" s="439" t="s">
        <v>158</v>
      </c>
      <c r="D55" s="439"/>
      <c r="E55" s="440" t="s">
        <v>202</v>
      </c>
      <c r="F55" s="441"/>
      <c r="G55" s="442"/>
      <c r="H55" s="443">
        <v>2000</v>
      </c>
      <c r="I55" s="442"/>
      <c r="J55" s="444"/>
      <c r="K55" s="442"/>
      <c r="L55" s="444"/>
      <c r="M55" s="442"/>
      <c r="N55" s="445" t="s">
        <v>146</v>
      </c>
      <c r="O55" s="446">
        <v>1925000</v>
      </c>
      <c r="P55" s="447" t="s">
        <v>124</v>
      </c>
      <c r="Q55" s="400"/>
      <c r="R55" s="401"/>
      <c r="S55" s="401"/>
      <c r="T55" s="410"/>
      <c r="U55" s="378" t="str">
        <f t="shared" si="0"/>
        <v>0</v>
      </c>
      <c r="V55" s="411"/>
      <c r="W55" s="411"/>
      <c r="X55" s="411"/>
      <c r="Y55" s="411"/>
      <c r="Z55" s="411"/>
      <c r="AA55" s="411"/>
      <c r="AB55" s="411"/>
      <c r="AC55" s="411"/>
      <c r="AD55" s="411"/>
      <c r="AE55" s="411"/>
      <c r="AF55" s="411"/>
      <c r="AG55" s="411"/>
      <c r="AH55" s="411"/>
      <c r="AI55" s="411"/>
      <c r="AJ55" s="411"/>
    </row>
    <row r="56" spans="1:36" s="412" customFormat="1" ht="21.75" customHeight="1" x14ac:dyDescent="0.2">
      <c r="A56" s="388">
        <v>73</v>
      </c>
      <c r="B56" s="389" t="s">
        <v>251</v>
      </c>
      <c r="C56" s="389" t="s">
        <v>163</v>
      </c>
      <c r="D56" s="389"/>
      <c r="E56" s="391" t="s">
        <v>483</v>
      </c>
      <c r="F56" s="392"/>
      <c r="G56" s="366"/>
      <c r="H56" s="393">
        <v>2000</v>
      </c>
      <c r="I56" s="366"/>
      <c r="J56" s="394"/>
      <c r="K56" s="366"/>
      <c r="L56" s="394"/>
      <c r="M56" s="366"/>
      <c r="N56" s="397" t="s">
        <v>146</v>
      </c>
      <c r="O56" s="383">
        <v>880000</v>
      </c>
      <c r="P56" s="369" t="s">
        <v>124</v>
      </c>
      <c r="Q56" s="400"/>
      <c r="R56" s="401"/>
      <c r="S56" s="401"/>
      <c r="T56" s="410"/>
      <c r="U56" s="378" t="str">
        <f t="shared" si="0"/>
        <v>0</v>
      </c>
      <c r="V56" s="411"/>
      <c r="W56" s="411"/>
      <c r="X56" s="411"/>
      <c r="Y56" s="411"/>
      <c r="Z56" s="411"/>
      <c r="AA56" s="411"/>
      <c r="AB56" s="411"/>
      <c r="AC56" s="411"/>
      <c r="AD56" s="411"/>
      <c r="AE56" s="411"/>
      <c r="AF56" s="411"/>
      <c r="AG56" s="411"/>
      <c r="AH56" s="411"/>
      <c r="AI56" s="411"/>
      <c r="AJ56" s="411"/>
    </row>
    <row r="57" spans="1:36" s="412" customFormat="1" ht="21.75" customHeight="1" x14ac:dyDescent="0.2">
      <c r="A57" s="388">
        <v>74</v>
      </c>
      <c r="B57" s="389" t="s">
        <v>618</v>
      </c>
      <c r="C57" s="389" t="s">
        <v>152</v>
      </c>
      <c r="D57" s="389"/>
      <c r="E57" s="391" t="s">
        <v>195</v>
      </c>
      <c r="F57" s="392"/>
      <c r="G57" s="366"/>
      <c r="H57" s="393">
        <v>2000</v>
      </c>
      <c r="I57" s="366"/>
      <c r="J57" s="394"/>
      <c r="K57" s="366"/>
      <c r="L57" s="394"/>
      <c r="M57" s="366"/>
      <c r="N57" s="397" t="s">
        <v>146</v>
      </c>
      <c r="O57" s="383">
        <v>510000</v>
      </c>
      <c r="P57" s="369" t="s">
        <v>367</v>
      </c>
      <c r="Q57" s="400"/>
      <c r="R57" s="401"/>
      <c r="S57" s="401"/>
      <c r="T57" s="410"/>
      <c r="U57" s="378" t="str">
        <f t="shared" si="0"/>
        <v>0</v>
      </c>
      <c r="V57" s="411"/>
      <c r="W57" s="411"/>
      <c r="X57" s="411"/>
      <c r="Y57" s="411"/>
      <c r="Z57" s="411"/>
      <c r="AA57" s="411"/>
      <c r="AB57" s="411"/>
      <c r="AC57" s="411"/>
      <c r="AD57" s="411"/>
      <c r="AE57" s="411"/>
      <c r="AF57" s="411"/>
      <c r="AG57" s="411"/>
      <c r="AH57" s="411"/>
      <c r="AI57" s="411"/>
      <c r="AJ57" s="411"/>
    </row>
    <row r="58" spans="1:36" s="412" customFormat="1" ht="21.75" customHeight="1" x14ac:dyDescent="0.2">
      <c r="A58" s="388">
        <v>75</v>
      </c>
      <c r="B58" s="389" t="s">
        <v>296</v>
      </c>
      <c r="C58" s="389" t="s">
        <v>421</v>
      </c>
      <c r="D58" s="389"/>
      <c r="E58" s="391" t="s">
        <v>195</v>
      </c>
      <c r="F58" s="392"/>
      <c r="G58" s="366"/>
      <c r="H58" s="393">
        <v>2000</v>
      </c>
      <c r="I58" s="366"/>
      <c r="J58" s="394"/>
      <c r="K58" s="366"/>
      <c r="L58" s="394"/>
      <c r="M58" s="366"/>
      <c r="N58" s="397" t="s">
        <v>146</v>
      </c>
      <c r="O58" s="383">
        <v>1625000</v>
      </c>
      <c r="P58" s="369" t="s">
        <v>367</v>
      </c>
      <c r="Q58" s="400"/>
      <c r="R58" s="401"/>
      <c r="S58" s="401"/>
      <c r="T58" s="410"/>
      <c r="U58" s="378" t="str">
        <f t="shared" si="0"/>
        <v>0</v>
      </c>
      <c r="V58" s="411"/>
      <c r="W58" s="411"/>
      <c r="X58" s="411"/>
      <c r="Y58" s="411"/>
      <c r="Z58" s="411"/>
      <c r="AA58" s="411"/>
      <c r="AB58" s="411"/>
      <c r="AC58" s="411"/>
      <c r="AD58" s="411"/>
      <c r="AE58" s="411"/>
      <c r="AF58" s="411"/>
      <c r="AG58" s="411"/>
      <c r="AH58" s="411"/>
      <c r="AI58" s="411"/>
      <c r="AJ58" s="411"/>
    </row>
    <row r="59" spans="1:36" s="412" customFormat="1" ht="21.75" customHeight="1" x14ac:dyDescent="0.2">
      <c r="A59" s="388">
        <v>78</v>
      </c>
      <c r="B59" s="389" t="s">
        <v>620</v>
      </c>
      <c r="C59" s="389" t="s">
        <v>155</v>
      </c>
      <c r="D59" s="389"/>
      <c r="E59" s="391" t="s">
        <v>195</v>
      </c>
      <c r="F59" s="392"/>
      <c r="G59" s="366"/>
      <c r="H59" s="393">
        <v>2000</v>
      </c>
      <c r="I59" s="366"/>
      <c r="J59" s="394"/>
      <c r="K59" s="366"/>
      <c r="L59" s="394"/>
      <c r="M59" s="366"/>
      <c r="N59" s="397" t="s">
        <v>146</v>
      </c>
      <c r="O59" s="383">
        <v>770000</v>
      </c>
      <c r="P59" s="369" t="s">
        <v>367</v>
      </c>
      <c r="Q59" s="400"/>
      <c r="R59" s="401"/>
      <c r="S59" s="401"/>
      <c r="T59" s="410"/>
      <c r="U59" s="378" t="str">
        <f t="shared" ref="U59:U95" si="1">IF(O59&lt;300000,O59,"0")</f>
        <v>0</v>
      </c>
      <c r="V59" s="411"/>
      <c r="W59" s="411"/>
      <c r="X59" s="411"/>
      <c r="Y59" s="411"/>
      <c r="Z59" s="411"/>
      <c r="AA59" s="411"/>
      <c r="AB59" s="411"/>
      <c r="AC59" s="411"/>
      <c r="AD59" s="411"/>
      <c r="AE59" s="411"/>
      <c r="AF59" s="411"/>
      <c r="AG59" s="411"/>
      <c r="AH59" s="411"/>
      <c r="AI59" s="411"/>
      <c r="AJ59" s="411"/>
    </row>
    <row r="60" spans="1:36" s="412" customFormat="1" ht="21.75" customHeight="1" x14ac:dyDescent="0.2">
      <c r="A60" s="388">
        <v>79</v>
      </c>
      <c r="B60" s="389" t="s">
        <v>635</v>
      </c>
      <c r="C60" s="389" t="s">
        <v>161</v>
      </c>
      <c r="D60" s="389"/>
      <c r="E60" s="391" t="s">
        <v>484</v>
      </c>
      <c r="F60" s="392"/>
      <c r="G60" s="366"/>
      <c r="H60" s="393">
        <v>2000</v>
      </c>
      <c r="I60" s="366"/>
      <c r="J60" s="394"/>
      <c r="K60" s="366"/>
      <c r="L60" s="394"/>
      <c r="M60" s="366"/>
      <c r="N60" s="397" t="s">
        <v>146</v>
      </c>
      <c r="O60" s="536">
        <v>140000</v>
      </c>
      <c r="P60" s="369" t="s">
        <v>367</v>
      </c>
      <c r="Q60" s="400"/>
      <c r="R60" s="401"/>
      <c r="S60" s="401"/>
      <c r="T60" s="413" t="s">
        <v>543</v>
      </c>
      <c r="U60" s="378">
        <f t="shared" si="1"/>
        <v>140000</v>
      </c>
      <c r="V60" s="411"/>
      <c r="W60" s="411"/>
      <c r="X60" s="411"/>
      <c r="Y60" s="411"/>
      <c r="Z60" s="411"/>
      <c r="AA60" s="411"/>
      <c r="AB60" s="411"/>
      <c r="AC60" s="411"/>
      <c r="AD60" s="411"/>
      <c r="AE60" s="411"/>
      <c r="AF60" s="411"/>
      <c r="AG60" s="411"/>
      <c r="AH60" s="411"/>
      <c r="AI60" s="411"/>
      <c r="AJ60" s="411"/>
    </row>
    <row r="61" spans="1:36" s="412" customFormat="1" ht="21.75" customHeight="1" x14ac:dyDescent="0.2">
      <c r="A61" s="388">
        <v>80</v>
      </c>
      <c r="B61" s="389" t="s">
        <v>625</v>
      </c>
      <c r="C61" s="389" t="s">
        <v>158</v>
      </c>
      <c r="D61" s="389"/>
      <c r="E61" s="391" t="s">
        <v>202</v>
      </c>
      <c r="F61" s="392"/>
      <c r="G61" s="366"/>
      <c r="H61" s="393">
        <v>2000</v>
      </c>
      <c r="I61" s="366"/>
      <c r="J61" s="394"/>
      <c r="K61" s="366"/>
      <c r="L61" s="394"/>
      <c r="M61" s="366"/>
      <c r="N61" s="397" t="s">
        <v>146</v>
      </c>
      <c r="O61" s="383">
        <v>4900000</v>
      </c>
      <c r="P61" s="369" t="s">
        <v>367</v>
      </c>
      <c r="Q61" s="400"/>
      <c r="R61" s="401"/>
      <c r="S61" s="401"/>
      <c r="T61" s="410"/>
      <c r="U61" s="378" t="str">
        <f t="shared" si="1"/>
        <v>0</v>
      </c>
      <c r="V61" s="411"/>
      <c r="W61" s="411"/>
      <c r="X61" s="411"/>
      <c r="Y61" s="411"/>
      <c r="Z61" s="411"/>
      <c r="AA61" s="411"/>
      <c r="AB61" s="411"/>
      <c r="AC61" s="411"/>
      <c r="AD61" s="411"/>
      <c r="AE61" s="411"/>
      <c r="AF61" s="411"/>
      <c r="AG61" s="411"/>
      <c r="AH61" s="411"/>
      <c r="AI61" s="411"/>
      <c r="AJ61" s="411"/>
    </row>
    <row r="62" spans="1:36" s="412" customFormat="1" ht="21.75" customHeight="1" x14ac:dyDescent="0.2">
      <c r="A62" s="388">
        <v>81</v>
      </c>
      <c r="B62" s="389" t="s">
        <v>626</v>
      </c>
      <c r="C62" s="389" t="s">
        <v>153</v>
      </c>
      <c r="D62" s="389"/>
      <c r="E62" s="391" t="s">
        <v>215</v>
      </c>
      <c r="F62" s="392"/>
      <c r="G62" s="366"/>
      <c r="H62" s="393">
        <v>2000</v>
      </c>
      <c r="I62" s="366"/>
      <c r="J62" s="394"/>
      <c r="K62" s="366"/>
      <c r="L62" s="394"/>
      <c r="M62" s="366"/>
      <c r="N62" s="397" t="s">
        <v>146</v>
      </c>
      <c r="O62" s="383">
        <v>552500</v>
      </c>
      <c r="P62" s="369" t="s">
        <v>367</v>
      </c>
      <c r="Q62" s="400"/>
      <c r="R62" s="401"/>
      <c r="S62" s="401"/>
      <c r="T62" s="410"/>
      <c r="U62" s="378" t="str">
        <f t="shared" si="1"/>
        <v>0</v>
      </c>
      <c r="V62" s="411"/>
      <c r="W62" s="411"/>
      <c r="X62" s="411"/>
      <c r="Y62" s="411"/>
      <c r="Z62" s="411"/>
      <c r="AA62" s="411"/>
      <c r="AB62" s="411"/>
      <c r="AC62" s="411"/>
      <c r="AD62" s="411"/>
      <c r="AE62" s="411"/>
      <c r="AF62" s="411"/>
      <c r="AG62" s="411"/>
      <c r="AH62" s="411"/>
      <c r="AI62" s="411"/>
      <c r="AJ62" s="411"/>
    </row>
    <row r="63" spans="1:36" s="412" customFormat="1" ht="21.75" customHeight="1" x14ac:dyDescent="0.2">
      <c r="A63" s="388">
        <v>82</v>
      </c>
      <c r="B63" s="389" t="s">
        <v>627</v>
      </c>
      <c r="C63" s="389" t="s">
        <v>154</v>
      </c>
      <c r="D63" s="389"/>
      <c r="E63" s="391" t="s">
        <v>215</v>
      </c>
      <c r="F63" s="392"/>
      <c r="G63" s="366"/>
      <c r="H63" s="393">
        <v>2000</v>
      </c>
      <c r="I63" s="366"/>
      <c r="J63" s="394"/>
      <c r="K63" s="366"/>
      <c r="L63" s="394"/>
      <c r="M63" s="366"/>
      <c r="N63" s="397" t="s">
        <v>146</v>
      </c>
      <c r="O63" s="383">
        <v>3250000</v>
      </c>
      <c r="P63" s="369" t="s">
        <v>367</v>
      </c>
      <c r="Q63" s="400"/>
      <c r="R63" s="401"/>
      <c r="S63" s="401"/>
      <c r="T63" s="410"/>
      <c r="U63" s="378" t="str">
        <f t="shared" si="1"/>
        <v>0</v>
      </c>
      <c r="V63" s="411"/>
      <c r="W63" s="411"/>
      <c r="X63" s="411"/>
      <c r="Y63" s="411"/>
      <c r="Z63" s="411"/>
      <c r="AA63" s="411"/>
      <c r="AB63" s="411"/>
      <c r="AC63" s="411"/>
      <c r="AD63" s="411"/>
      <c r="AE63" s="411"/>
      <c r="AF63" s="411"/>
      <c r="AG63" s="411"/>
      <c r="AH63" s="411"/>
      <c r="AI63" s="411"/>
      <c r="AJ63" s="411"/>
    </row>
    <row r="64" spans="1:36" s="412" customFormat="1" ht="21.75" customHeight="1" x14ac:dyDescent="0.2">
      <c r="A64" s="388">
        <v>84</v>
      </c>
      <c r="B64" s="389" t="s">
        <v>617</v>
      </c>
      <c r="C64" s="389" t="s">
        <v>163</v>
      </c>
      <c r="D64" s="389"/>
      <c r="E64" s="391" t="s">
        <v>485</v>
      </c>
      <c r="F64" s="392"/>
      <c r="G64" s="366"/>
      <c r="H64" s="393">
        <v>2000</v>
      </c>
      <c r="I64" s="366"/>
      <c r="J64" s="394"/>
      <c r="K64" s="366"/>
      <c r="L64" s="394"/>
      <c r="M64" s="366"/>
      <c r="N64" s="397" t="s">
        <v>146</v>
      </c>
      <c r="O64" s="383">
        <v>2200000</v>
      </c>
      <c r="P64" s="369" t="s">
        <v>367</v>
      </c>
      <c r="Q64" s="400"/>
      <c r="R64" s="401"/>
      <c r="S64" s="401"/>
      <c r="T64" s="410"/>
      <c r="U64" s="378" t="str">
        <f t="shared" si="1"/>
        <v>0</v>
      </c>
      <c r="V64" s="411"/>
      <c r="W64" s="411"/>
      <c r="X64" s="411"/>
      <c r="Y64" s="411"/>
      <c r="Z64" s="411"/>
      <c r="AA64" s="411"/>
      <c r="AB64" s="411"/>
      <c r="AC64" s="411"/>
      <c r="AD64" s="411"/>
      <c r="AE64" s="411"/>
      <c r="AF64" s="411"/>
      <c r="AG64" s="411"/>
      <c r="AH64" s="411"/>
      <c r="AI64" s="411"/>
      <c r="AJ64" s="411"/>
    </row>
    <row r="65" spans="1:36" s="412" customFormat="1" ht="21.75" customHeight="1" x14ac:dyDescent="0.2">
      <c r="A65" s="388">
        <v>85</v>
      </c>
      <c r="B65" s="389" t="s">
        <v>621</v>
      </c>
      <c r="C65" s="389" t="s">
        <v>148</v>
      </c>
      <c r="D65" s="389"/>
      <c r="E65" s="391" t="s">
        <v>195</v>
      </c>
      <c r="F65" s="392"/>
      <c r="G65" s="366"/>
      <c r="H65" s="393">
        <v>2000</v>
      </c>
      <c r="I65" s="366"/>
      <c r="J65" s="394"/>
      <c r="K65" s="366"/>
      <c r="L65" s="394"/>
      <c r="M65" s="366"/>
      <c r="N65" s="397" t="s">
        <v>146</v>
      </c>
      <c r="O65" s="383">
        <v>560000</v>
      </c>
      <c r="P65" s="369" t="s">
        <v>124</v>
      </c>
      <c r="Q65" s="400"/>
      <c r="R65" s="401"/>
      <c r="S65" s="401"/>
      <c r="T65" s="410"/>
      <c r="U65" s="378" t="str">
        <f t="shared" si="1"/>
        <v>0</v>
      </c>
      <c r="V65" s="411"/>
      <c r="W65" s="411"/>
      <c r="X65" s="411"/>
      <c r="Y65" s="411"/>
      <c r="Z65" s="411"/>
      <c r="AA65" s="411"/>
      <c r="AB65" s="411"/>
      <c r="AC65" s="411"/>
      <c r="AD65" s="411"/>
      <c r="AE65" s="411"/>
      <c r="AF65" s="411"/>
      <c r="AG65" s="411"/>
      <c r="AH65" s="411"/>
      <c r="AI65" s="411"/>
      <c r="AJ65" s="411"/>
    </row>
    <row r="66" spans="1:36" s="412" customFormat="1" ht="21.75" customHeight="1" x14ac:dyDescent="0.2">
      <c r="A66" s="388">
        <v>87</v>
      </c>
      <c r="B66" s="389" t="s">
        <v>617</v>
      </c>
      <c r="C66" s="389" t="s">
        <v>163</v>
      </c>
      <c r="D66" s="389"/>
      <c r="E66" s="391" t="s">
        <v>486</v>
      </c>
      <c r="F66" s="392"/>
      <c r="G66" s="366"/>
      <c r="H66" s="393">
        <v>2000</v>
      </c>
      <c r="I66" s="366"/>
      <c r="J66" s="394"/>
      <c r="K66" s="366"/>
      <c r="L66" s="394"/>
      <c r="M66" s="366"/>
      <c r="N66" s="397" t="s">
        <v>146</v>
      </c>
      <c r="O66" s="383">
        <v>975000</v>
      </c>
      <c r="P66" s="369" t="s">
        <v>367</v>
      </c>
      <c r="Q66" s="400"/>
      <c r="R66" s="401"/>
      <c r="S66" s="401"/>
      <c r="T66" s="410"/>
      <c r="U66" s="378" t="str">
        <f t="shared" si="1"/>
        <v>0</v>
      </c>
      <c r="V66" s="411"/>
      <c r="W66" s="411"/>
      <c r="X66" s="411"/>
      <c r="Y66" s="411"/>
      <c r="Z66" s="411"/>
      <c r="AA66" s="411"/>
      <c r="AB66" s="411"/>
      <c r="AC66" s="411"/>
      <c r="AD66" s="411"/>
      <c r="AE66" s="411"/>
      <c r="AF66" s="411"/>
      <c r="AG66" s="411"/>
      <c r="AH66" s="411"/>
      <c r="AI66" s="411"/>
      <c r="AJ66" s="411"/>
    </row>
    <row r="67" spans="1:36" s="412" customFormat="1" ht="21.75" customHeight="1" x14ac:dyDescent="0.2">
      <c r="A67" s="388">
        <v>89</v>
      </c>
      <c r="B67" s="389" t="s">
        <v>626</v>
      </c>
      <c r="C67" s="389" t="s">
        <v>153</v>
      </c>
      <c r="D67" s="389"/>
      <c r="E67" s="391" t="s">
        <v>215</v>
      </c>
      <c r="F67" s="392"/>
      <c r="G67" s="366"/>
      <c r="H67" s="393">
        <v>2000</v>
      </c>
      <c r="I67" s="366"/>
      <c r="J67" s="394"/>
      <c r="K67" s="366"/>
      <c r="L67" s="394"/>
      <c r="M67" s="366"/>
      <c r="N67" s="397" t="s">
        <v>498</v>
      </c>
      <c r="O67" s="383">
        <v>637500</v>
      </c>
      <c r="P67" s="369" t="s">
        <v>367</v>
      </c>
      <c r="Q67" s="400"/>
      <c r="R67" s="401"/>
      <c r="S67" s="401"/>
      <c r="T67" s="410"/>
      <c r="U67" s="378" t="str">
        <f t="shared" si="1"/>
        <v>0</v>
      </c>
      <c r="V67" s="411"/>
      <c r="W67" s="411"/>
      <c r="X67" s="411"/>
      <c r="Y67" s="411"/>
      <c r="Z67" s="411"/>
      <c r="AA67" s="411"/>
      <c r="AB67" s="411"/>
      <c r="AC67" s="411"/>
      <c r="AD67" s="411"/>
      <c r="AE67" s="411"/>
      <c r="AF67" s="411"/>
      <c r="AG67" s="411"/>
      <c r="AH67" s="411"/>
      <c r="AI67" s="411"/>
      <c r="AJ67" s="411"/>
    </row>
    <row r="68" spans="1:36" s="412" customFormat="1" ht="21.75" customHeight="1" x14ac:dyDescent="0.2">
      <c r="A68" s="388">
        <v>90</v>
      </c>
      <c r="B68" s="389" t="s">
        <v>625</v>
      </c>
      <c r="C68" s="389" t="s">
        <v>158</v>
      </c>
      <c r="D68" s="389"/>
      <c r="E68" s="391" t="s">
        <v>202</v>
      </c>
      <c r="F68" s="392"/>
      <c r="G68" s="366"/>
      <c r="H68" s="393">
        <v>2000</v>
      </c>
      <c r="I68" s="366"/>
      <c r="J68" s="394"/>
      <c r="K68" s="366"/>
      <c r="L68" s="394"/>
      <c r="M68" s="366"/>
      <c r="N68" s="397" t="s">
        <v>146</v>
      </c>
      <c r="O68" s="383">
        <v>1925000</v>
      </c>
      <c r="P68" s="369" t="s">
        <v>367</v>
      </c>
      <c r="Q68" s="400"/>
      <c r="R68" s="401"/>
      <c r="S68" s="401"/>
      <c r="T68" s="410"/>
      <c r="U68" s="378" t="str">
        <f t="shared" si="1"/>
        <v>0</v>
      </c>
      <c r="V68" s="411"/>
      <c r="W68" s="411"/>
      <c r="X68" s="411"/>
      <c r="Y68" s="411"/>
      <c r="Z68" s="411"/>
      <c r="AA68" s="411"/>
      <c r="AB68" s="411"/>
      <c r="AC68" s="411"/>
      <c r="AD68" s="411"/>
      <c r="AE68" s="411"/>
      <c r="AF68" s="411"/>
      <c r="AG68" s="411"/>
      <c r="AH68" s="411"/>
      <c r="AI68" s="411"/>
      <c r="AJ68" s="411"/>
    </row>
    <row r="69" spans="1:36" s="412" customFormat="1" ht="21.75" customHeight="1" x14ac:dyDescent="0.2">
      <c r="A69" s="388">
        <v>91</v>
      </c>
      <c r="B69" s="389" t="s">
        <v>626</v>
      </c>
      <c r="C69" s="389" t="s">
        <v>153</v>
      </c>
      <c r="D69" s="389"/>
      <c r="E69" s="391" t="s">
        <v>487</v>
      </c>
      <c r="F69" s="392"/>
      <c r="G69" s="366"/>
      <c r="H69" s="393">
        <v>2000</v>
      </c>
      <c r="I69" s="366"/>
      <c r="J69" s="394"/>
      <c r="K69" s="366"/>
      <c r="L69" s="394"/>
      <c r="M69" s="366"/>
      <c r="N69" s="397" t="s">
        <v>146</v>
      </c>
      <c r="O69" s="383">
        <v>637500</v>
      </c>
      <c r="P69" s="369" t="s">
        <v>367</v>
      </c>
      <c r="Q69" s="400"/>
      <c r="R69" s="401"/>
      <c r="S69" s="401"/>
      <c r="T69" s="410"/>
      <c r="U69" s="378" t="str">
        <f t="shared" si="1"/>
        <v>0</v>
      </c>
      <c r="V69" s="411"/>
      <c r="W69" s="411"/>
      <c r="X69" s="411"/>
      <c r="Y69" s="411"/>
      <c r="Z69" s="411"/>
      <c r="AA69" s="411"/>
      <c r="AB69" s="411"/>
      <c r="AC69" s="411"/>
      <c r="AD69" s="411"/>
      <c r="AE69" s="411"/>
      <c r="AF69" s="411"/>
      <c r="AG69" s="411"/>
      <c r="AH69" s="411"/>
      <c r="AI69" s="411"/>
      <c r="AJ69" s="411"/>
    </row>
    <row r="70" spans="1:36" s="412" customFormat="1" ht="21.75" customHeight="1" x14ac:dyDescent="0.2">
      <c r="A70" s="388">
        <v>95</v>
      </c>
      <c r="B70" s="389" t="s">
        <v>617</v>
      </c>
      <c r="C70" s="389" t="s">
        <v>163</v>
      </c>
      <c r="D70" s="389"/>
      <c r="E70" s="391" t="s">
        <v>483</v>
      </c>
      <c r="F70" s="392"/>
      <c r="G70" s="366"/>
      <c r="H70" s="393">
        <v>2000</v>
      </c>
      <c r="I70" s="366"/>
      <c r="J70" s="394"/>
      <c r="K70" s="366"/>
      <c r="L70" s="394"/>
      <c r="M70" s="366"/>
      <c r="N70" s="397" t="s">
        <v>146</v>
      </c>
      <c r="O70" s="383">
        <v>1430000</v>
      </c>
      <c r="P70" s="369" t="s">
        <v>367</v>
      </c>
      <c r="Q70" s="400"/>
      <c r="R70" s="401"/>
      <c r="S70" s="401"/>
      <c r="T70" s="410"/>
      <c r="U70" s="378" t="str">
        <f t="shared" si="1"/>
        <v>0</v>
      </c>
      <c r="V70" s="411"/>
      <c r="W70" s="411"/>
      <c r="X70" s="411"/>
      <c r="Y70" s="411"/>
      <c r="Z70" s="411"/>
      <c r="AA70" s="411"/>
      <c r="AB70" s="411"/>
      <c r="AC70" s="411"/>
      <c r="AD70" s="411"/>
      <c r="AE70" s="411"/>
      <c r="AF70" s="411"/>
      <c r="AG70" s="411"/>
      <c r="AH70" s="411"/>
      <c r="AI70" s="411"/>
      <c r="AJ70" s="411"/>
    </row>
    <row r="71" spans="1:36" s="412" customFormat="1" ht="21.75" customHeight="1" x14ac:dyDescent="0.2">
      <c r="A71" s="388">
        <v>97</v>
      </c>
      <c r="B71" s="389" t="s">
        <v>622</v>
      </c>
      <c r="C71" s="389" t="s">
        <v>426</v>
      </c>
      <c r="D71" s="389"/>
      <c r="E71" s="391" t="s">
        <v>477</v>
      </c>
      <c r="F71" s="392"/>
      <c r="G71" s="366"/>
      <c r="H71" s="393">
        <v>2000</v>
      </c>
      <c r="I71" s="366"/>
      <c r="J71" s="394"/>
      <c r="K71" s="366"/>
      <c r="L71" s="394"/>
      <c r="M71" s="366"/>
      <c r="N71" s="397" t="s">
        <v>146</v>
      </c>
      <c r="O71" s="383">
        <v>1400000</v>
      </c>
      <c r="P71" s="369" t="s">
        <v>124</v>
      </c>
      <c r="Q71" s="400"/>
      <c r="R71" s="401"/>
      <c r="S71" s="401"/>
      <c r="T71" s="410"/>
      <c r="U71" s="378" t="str">
        <f t="shared" si="1"/>
        <v>0</v>
      </c>
      <c r="V71" s="411"/>
      <c r="W71" s="411"/>
      <c r="X71" s="411"/>
      <c r="Y71" s="411"/>
      <c r="Z71" s="411"/>
      <c r="AA71" s="411"/>
      <c r="AB71" s="411"/>
      <c r="AC71" s="411"/>
      <c r="AD71" s="411"/>
      <c r="AE71" s="411"/>
      <c r="AF71" s="411"/>
      <c r="AG71" s="411"/>
      <c r="AH71" s="411"/>
      <c r="AI71" s="411"/>
      <c r="AJ71" s="411"/>
    </row>
    <row r="72" spans="1:36" s="412" customFormat="1" ht="21.75" customHeight="1" x14ac:dyDescent="0.2">
      <c r="A72" s="388">
        <v>98</v>
      </c>
      <c r="B72" s="389" t="s">
        <v>618</v>
      </c>
      <c r="C72" s="389" t="s">
        <v>152</v>
      </c>
      <c r="D72" s="389"/>
      <c r="E72" s="391" t="s">
        <v>489</v>
      </c>
      <c r="F72" s="392"/>
      <c r="G72" s="366"/>
      <c r="H72" s="393">
        <v>2000</v>
      </c>
      <c r="I72" s="366"/>
      <c r="J72" s="394"/>
      <c r="K72" s="366"/>
      <c r="L72" s="394"/>
      <c r="M72" s="366"/>
      <c r="N72" s="397" t="s">
        <v>146</v>
      </c>
      <c r="O72" s="383">
        <v>1280000</v>
      </c>
      <c r="P72" s="369" t="s">
        <v>367</v>
      </c>
      <c r="Q72" s="400"/>
      <c r="R72" s="401"/>
      <c r="S72" s="401"/>
      <c r="T72" s="410"/>
      <c r="U72" s="378" t="str">
        <f t="shared" si="1"/>
        <v>0</v>
      </c>
      <c r="V72" s="411"/>
      <c r="W72" s="411"/>
      <c r="X72" s="411"/>
      <c r="Y72" s="411"/>
      <c r="Z72" s="411"/>
      <c r="AA72" s="411"/>
      <c r="AB72" s="411"/>
      <c r="AC72" s="411"/>
      <c r="AD72" s="411"/>
      <c r="AE72" s="411"/>
      <c r="AF72" s="411"/>
      <c r="AG72" s="411"/>
      <c r="AH72" s="411"/>
      <c r="AI72" s="411"/>
      <c r="AJ72" s="411"/>
    </row>
    <row r="73" spans="1:36" s="412" customFormat="1" ht="21.75" customHeight="1" thickBot="1" x14ac:dyDescent="0.25">
      <c r="A73" s="448">
        <v>100</v>
      </c>
      <c r="B73" s="449" t="s">
        <v>618</v>
      </c>
      <c r="C73" s="449" t="s">
        <v>152</v>
      </c>
      <c r="D73" s="449"/>
      <c r="E73" s="450" t="s">
        <v>195</v>
      </c>
      <c r="F73" s="451"/>
      <c r="G73" s="430"/>
      <c r="H73" s="452">
        <v>2000</v>
      </c>
      <c r="I73" s="430"/>
      <c r="J73" s="453"/>
      <c r="K73" s="430"/>
      <c r="L73" s="453"/>
      <c r="M73" s="430"/>
      <c r="N73" s="454" t="s">
        <v>146</v>
      </c>
      <c r="O73" s="455">
        <v>552500</v>
      </c>
      <c r="P73" s="432" t="s">
        <v>124</v>
      </c>
      <c r="Q73" s="400"/>
      <c r="R73" s="401"/>
      <c r="S73" s="401"/>
      <c r="T73" s="410"/>
      <c r="U73" s="378" t="str">
        <f t="shared" si="1"/>
        <v>0</v>
      </c>
      <c r="V73" s="411"/>
      <c r="W73" s="411"/>
      <c r="X73" s="411"/>
      <c r="Y73" s="411"/>
      <c r="Z73" s="411"/>
      <c r="AA73" s="411"/>
      <c r="AB73" s="411"/>
      <c r="AC73" s="411"/>
      <c r="AD73" s="411"/>
      <c r="AE73" s="411"/>
      <c r="AF73" s="411"/>
      <c r="AG73" s="411"/>
      <c r="AH73" s="411"/>
      <c r="AI73" s="411"/>
      <c r="AJ73" s="411"/>
    </row>
    <row r="74" spans="1:36" s="412" customFormat="1" ht="21.75" customHeight="1" x14ac:dyDescent="0.2">
      <c r="A74" s="438">
        <v>101</v>
      </c>
      <c r="B74" s="439" t="s">
        <v>625</v>
      </c>
      <c r="C74" s="439" t="s">
        <v>158</v>
      </c>
      <c r="D74" s="439"/>
      <c r="E74" s="440" t="s">
        <v>202</v>
      </c>
      <c r="F74" s="441"/>
      <c r="G74" s="442"/>
      <c r="H74" s="443">
        <v>2000</v>
      </c>
      <c r="I74" s="442"/>
      <c r="J74" s="444"/>
      <c r="K74" s="442"/>
      <c r="L74" s="444"/>
      <c r="M74" s="442"/>
      <c r="N74" s="445" t="s">
        <v>146</v>
      </c>
      <c r="O74" s="446">
        <v>6678000</v>
      </c>
      <c r="P74" s="447" t="s">
        <v>367</v>
      </c>
      <c r="Q74" s="400"/>
      <c r="R74" s="401"/>
      <c r="S74" s="401"/>
      <c r="T74" s="410"/>
      <c r="U74" s="378" t="str">
        <f t="shared" si="1"/>
        <v>0</v>
      </c>
      <c r="V74" s="411"/>
      <c r="W74" s="411"/>
      <c r="X74" s="411"/>
      <c r="Y74" s="411"/>
      <c r="Z74" s="411"/>
      <c r="AA74" s="411"/>
      <c r="AB74" s="411"/>
      <c r="AC74" s="411"/>
      <c r="AD74" s="411"/>
      <c r="AE74" s="411"/>
      <c r="AF74" s="411"/>
      <c r="AG74" s="411"/>
      <c r="AH74" s="411"/>
      <c r="AI74" s="411"/>
      <c r="AJ74" s="411"/>
    </row>
    <row r="75" spans="1:36" s="412" customFormat="1" ht="21.75" customHeight="1" x14ac:dyDescent="0.2">
      <c r="A75" s="388">
        <v>102</v>
      </c>
      <c r="B75" s="389" t="s">
        <v>636</v>
      </c>
      <c r="C75" s="389" t="s">
        <v>155</v>
      </c>
      <c r="D75" s="389"/>
      <c r="E75" s="391" t="s">
        <v>195</v>
      </c>
      <c r="F75" s="392"/>
      <c r="G75" s="366"/>
      <c r="H75" s="393">
        <v>2000</v>
      </c>
      <c r="I75" s="366"/>
      <c r="J75" s="394"/>
      <c r="K75" s="366"/>
      <c r="L75" s="394"/>
      <c r="M75" s="366"/>
      <c r="N75" s="397" t="s">
        <v>146</v>
      </c>
      <c r="O75" s="383">
        <v>975000</v>
      </c>
      <c r="P75" s="369" t="s">
        <v>367</v>
      </c>
      <c r="Q75" s="400"/>
      <c r="R75" s="401"/>
      <c r="S75" s="401"/>
      <c r="T75" s="410"/>
      <c r="U75" s="378" t="str">
        <f t="shared" si="1"/>
        <v>0</v>
      </c>
      <c r="V75" s="411"/>
      <c r="W75" s="411"/>
      <c r="X75" s="411"/>
      <c r="Y75" s="411"/>
      <c r="Z75" s="411"/>
      <c r="AA75" s="411"/>
      <c r="AB75" s="411"/>
      <c r="AC75" s="411"/>
      <c r="AD75" s="411"/>
      <c r="AE75" s="411"/>
      <c r="AF75" s="411"/>
      <c r="AG75" s="411"/>
      <c r="AH75" s="411"/>
      <c r="AI75" s="411"/>
      <c r="AJ75" s="411"/>
    </row>
    <row r="76" spans="1:36" s="412" customFormat="1" ht="21.75" customHeight="1" x14ac:dyDescent="0.2">
      <c r="A76" s="388">
        <v>103</v>
      </c>
      <c r="B76" s="389" t="s">
        <v>625</v>
      </c>
      <c r="C76" s="389" t="s">
        <v>158</v>
      </c>
      <c r="D76" s="389"/>
      <c r="E76" s="391" t="s">
        <v>490</v>
      </c>
      <c r="F76" s="392"/>
      <c r="G76" s="366"/>
      <c r="H76" s="393">
        <v>2000</v>
      </c>
      <c r="I76" s="366"/>
      <c r="J76" s="394"/>
      <c r="K76" s="366"/>
      <c r="L76" s="394"/>
      <c r="M76" s="366"/>
      <c r="N76" s="397" t="s">
        <v>146</v>
      </c>
      <c r="O76" s="383">
        <v>3575000</v>
      </c>
      <c r="P76" s="369" t="s">
        <v>367</v>
      </c>
      <c r="Q76" s="400"/>
      <c r="R76" s="401"/>
      <c r="S76" s="401"/>
      <c r="T76" s="410"/>
      <c r="U76" s="378" t="str">
        <f t="shared" si="1"/>
        <v>0</v>
      </c>
      <c r="V76" s="411"/>
      <c r="W76" s="411"/>
      <c r="X76" s="411"/>
      <c r="Y76" s="411"/>
      <c r="Z76" s="411"/>
      <c r="AA76" s="411"/>
      <c r="AB76" s="411"/>
      <c r="AC76" s="411"/>
      <c r="AD76" s="411"/>
      <c r="AE76" s="411"/>
      <c r="AF76" s="411"/>
      <c r="AG76" s="411"/>
      <c r="AH76" s="411"/>
      <c r="AI76" s="411"/>
      <c r="AJ76" s="411"/>
    </row>
    <row r="77" spans="1:36" s="412" customFormat="1" ht="21.75" customHeight="1" x14ac:dyDescent="0.2">
      <c r="A77" s="388">
        <v>104</v>
      </c>
      <c r="B77" s="389" t="s">
        <v>625</v>
      </c>
      <c r="C77" s="389" t="s">
        <v>158</v>
      </c>
      <c r="D77" s="389"/>
      <c r="E77" s="391" t="s">
        <v>202</v>
      </c>
      <c r="F77" s="392"/>
      <c r="G77" s="366"/>
      <c r="H77" s="393">
        <v>2000</v>
      </c>
      <c r="I77" s="366"/>
      <c r="J77" s="394"/>
      <c r="K77" s="366"/>
      <c r="L77" s="394"/>
      <c r="M77" s="366"/>
      <c r="N77" s="397" t="s">
        <v>146</v>
      </c>
      <c r="O77" s="383">
        <v>3850000</v>
      </c>
      <c r="P77" s="369" t="s">
        <v>367</v>
      </c>
      <c r="Q77" s="400"/>
      <c r="R77" s="401"/>
      <c r="S77" s="401"/>
      <c r="T77" s="410"/>
      <c r="U77" s="378" t="str">
        <f t="shared" si="1"/>
        <v>0</v>
      </c>
      <c r="V77" s="411"/>
      <c r="W77" s="411"/>
      <c r="X77" s="411"/>
      <c r="Y77" s="411"/>
      <c r="Z77" s="411"/>
      <c r="AA77" s="411"/>
      <c r="AB77" s="411"/>
      <c r="AC77" s="411"/>
      <c r="AD77" s="411"/>
      <c r="AE77" s="411"/>
      <c r="AF77" s="411"/>
      <c r="AG77" s="411"/>
      <c r="AH77" s="411"/>
      <c r="AI77" s="411"/>
      <c r="AJ77" s="411"/>
    </row>
    <row r="78" spans="1:36" s="412" customFormat="1" ht="21.75" customHeight="1" x14ac:dyDescent="0.2">
      <c r="A78" s="388">
        <v>105</v>
      </c>
      <c r="B78" s="389" t="s">
        <v>618</v>
      </c>
      <c r="C78" s="389" t="s">
        <v>152</v>
      </c>
      <c r="D78" s="389"/>
      <c r="E78" s="391" t="s">
        <v>195</v>
      </c>
      <c r="F78" s="392"/>
      <c r="G78" s="366"/>
      <c r="H78" s="393">
        <v>2000</v>
      </c>
      <c r="I78" s="366"/>
      <c r="J78" s="394"/>
      <c r="K78" s="366"/>
      <c r="L78" s="394"/>
      <c r="M78" s="366"/>
      <c r="N78" s="397" t="s">
        <v>146</v>
      </c>
      <c r="O78" s="383">
        <v>1625000</v>
      </c>
      <c r="P78" s="369" t="s">
        <v>124</v>
      </c>
      <c r="Q78" s="400"/>
      <c r="R78" s="401"/>
      <c r="S78" s="401"/>
      <c r="T78" s="410"/>
      <c r="U78" s="378" t="str">
        <f t="shared" si="1"/>
        <v>0</v>
      </c>
      <c r="V78" s="411"/>
      <c r="W78" s="411"/>
      <c r="X78" s="411"/>
      <c r="Y78" s="411"/>
      <c r="Z78" s="411"/>
      <c r="AA78" s="411"/>
      <c r="AB78" s="411"/>
      <c r="AC78" s="411"/>
      <c r="AD78" s="411"/>
      <c r="AE78" s="411"/>
      <c r="AF78" s="411"/>
      <c r="AG78" s="411"/>
      <c r="AH78" s="411"/>
      <c r="AI78" s="411"/>
      <c r="AJ78" s="411"/>
    </row>
    <row r="79" spans="1:36" s="412" customFormat="1" ht="21.75" customHeight="1" x14ac:dyDescent="0.2">
      <c r="A79" s="388">
        <v>106</v>
      </c>
      <c r="B79" s="389" t="s">
        <v>618</v>
      </c>
      <c r="C79" s="389" t="s">
        <v>152</v>
      </c>
      <c r="D79" s="389"/>
      <c r="E79" s="391" t="s">
        <v>195</v>
      </c>
      <c r="F79" s="392"/>
      <c r="G79" s="366"/>
      <c r="H79" s="393">
        <v>2000</v>
      </c>
      <c r="I79" s="366"/>
      <c r="J79" s="394"/>
      <c r="K79" s="366"/>
      <c r="L79" s="394"/>
      <c r="M79" s="366"/>
      <c r="N79" s="397" t="s">
        <v>146</v>
      </c>
      <c r="O79" s="383">
        <v>510000</v>
      </c>
      <c r="P79" s="369" t="s">
        <v>124</v>
      </c>
      <c r="Q79" s="400"/>
      <c r="R79" s="401"/>
      <c r="S79" s="401"/>
      <c r="T79" s="410"/>
      <c r="U79" s="378" t="str">
        <f t="shared" si="1"/>
        <v>0</v>
      </c>
      <c r="V79" s="411"/>
      <c r="W79" s="411"/>
      <c r="X79" s="411"/>
      <c r="Y79" s="411"/>
      <c r="Z79" s="411"/>
      <c r="AA79" s="411"/>
      <c r="AB79" s="411"/>
      <c r="AC79" s="411"/>
      <c r="AD79" s="411"/>
      <c r="AE79" s="411"/>
      <c r="AF79" s="411"/>
      <c r="AG79" s="411"/>
      <c r="AH79" s="411"/>
      <c r="AI79" s="411"/>
      <c r="AJ79" s="411"/>
    </row>
    <row r="80" spans="1:36" s="412" customFormat="1" ht="21.75" customHeight="1" x14ac:dyDescent="0.2">
      <c r="A80" s="388">
        <v>109</v>
      </c>
      <c r="B80" s="389" t="s">
        <v>636</v>
      </c>
      <c r="C80" s="389" t="s">
        <v>422</v>
      </c>
      <c r="D80" s="389"/>
      <c r="E80" s="391" t="s">
        <v>195</v>
      </c>
      <c r="F80" s="392"/>
      <c r="G80" s="366"/>
      <c r="H80" s="393">
        <v>2000</v>
      </c>
      <c r="I80" s="366"/>
      <c r="J80" s="394"/>
      <c r="K80" s="366"/>
      <c r="L80" s="394"/>
      <c r="M80" s="366"/>
      <c r="N80" s="397" t="s">
        <v>146</v>
      </c>
      <c r="O80" s="383">
        <v>700000</v>
      </c>
      <c r="P80" s="369" t="s">
        <v>367</v>
      </c>
      <c r="Q80" s="400"/>
      <c r="R80" s="401"/>
      <c r="S80" s="401"/>
      <c r="T80" s="410"/>
      <c r="U80" s="378" t="str">
        <f t="shared" si="1"/>
        <v>0</v>
      </c>
      <c r="V80" s="411"/>
      <c r="W80" s="411"/>
      <c r="X80" s="411"/>
      <c r="Y80" s="411"/>
      <c r="Z80" s="411"/>
      <c r="AA80" s="411"/>
      <c r="AB80" s="411"/>
      <c r="AC80" s="411"/>
      <c r="AD80" s="411"/>
      <c r="AE80" s="411"/>
      <c r="AF80" s="411"/>
      <c r="AG80" s="411"/>
      <c r="AH80" s="411"/>
      <c r="AI80" s="411"/>
      <c r="AJ80" s="411"/>
    </row>
    <row r="81" spans="1:36" s="412" customFormat="1" ht="21.75" customHeight="1" x14ac:dyDescent="0.2">
      <c r="A81" s="388">
        <v>111</v>
      </c>
      <c r="B81" s="389" t="s">
        <v>618</v>
      </c>
      <c r="C81" s="389" t="s">
        <v>152</v>
      </c>
      <c r="D81" s="389"/>
      <c r="E81" s="391" t="s">
        <v>195</v>
      </c>
      <c r="F81" s="392"/>
      <c r="G81" s="366"/>
      <c r="H81" s="393">
        <v>2000</v>
      </c>
      <c r="I81" s="366"/>
      <c r="J81" s="394"/>
      <c r="K81" s="366"/>
      <c r="L81" s="394"/>
      <c r="M81" s="366"/>
      <c r="N81" s="397" t="s">
        <v>146</v>
      </c>
      <c r="O81" s="383">
        <v>1190000</v>
      </c>
      <c r="P81" s="369" t="s">
        <v>124</v>
      </c>
      <c r="Q81" s="400"/>
      <c r="R81" s="401"/>
      <c r="S81" s="401"/>
      <c r="T81" s="410"/>
      <c r="U81" s="378" t="str">
        <f t="shared" si="1"/>
        <v>0</v>
      </c>
      <c r="V81" s="411"/>
      <c r="W81" s="411"/>
      <c r="X81" s="411"/>
      <c r="Y81" s="411"/>
      <c r="Z81" s="411"/>
      <c r="AA81" s="411"/>
      <c r="AB81" s="411"/>
      <c r="AC81" s="411"/>
      <c r="AD81" s="411"/>
      <c r="AE81" s="411"/>
      <c r="AF81" s="411"/>
      <c r="AG81" s="411"/>
      <c r="AH81" s="411"/>
      <c r="AI81" s="411"/>
      <c r="AJ81" s="411"/>
    </row>
    <row r="82" spans="1:36" s="412" customFormat="1" ht="21.75" customHeight="1" x14ac:dyDescent="0.2">
      <c r="A82" s="388">
        <v>113</v>
      </c>
      <c r="B82" s="389" t="s">
        <v>618</v>
      </c>
      <c r="C82" s="389" t="s">
        <v>152</v>
      </c>
      <c r="D82" s="389"/>
      <c r="E82" s="391" t="s">
        <v>195</v>
      </c>
      <c r="F82" s="392"/>
      <c r="G82" s="366"/>
      <c r="H82" s="393">
        <v>2000</v>
      </c>
      <c r="I82" s="366"/>
      <c r="J82" s="394"/>
      <c r="K82" s="366"/>
      <c r="L82" s="394"/>
      <c r="M82" s="366"/>
      <c r="N82" s="397" t="s">
        <v>146</v>
      </c>
      <c r="O82" s="383">
        <v>1020000</v>
      </c>
      <c r="P82" s="369" t="s">
        <v>124</v>
      </c>
      <c r="Q82" s="400"/>
      <c r="R82" s="401"/>
      <c r="S82" s="401"/>
      <c r="T82" s="410"/>
      <c r="U82" s="378" t="str">
        <f t="shared" si="1"/>
        <v>0</v>
      </c>
      <c r="V82" s="411"/>
      <c r="W82" s="411"/>
      <c r="X82" s="411"/>
      <c r="Y82" s="411"/>
      <c r="Z82" s="411"/>
      <c r="AA82" s="411"/>
      <c r="AB82" s="411"/>
      <c r="AC82" s="411"/>
      <c r="AD82" s="411"/>
      <c r="AE82" s="411"/>
      <c r="AF82" s="411"/>
      <c r="AG82" s="411"/>
      <c r="AH82" s="411"/>
      <c r="AI82" s="411"/>
      <c r="AJ82" s="411"/>
    </row>
    <row r="83" spans="1:36" s="412" customFormat="1" ht="21.75" customHeight="1" x14ac:dyDescent="0.2">
      <c r="A83" s="388">
        <v>114</v>
      </c>
      <c r="B83" s="389" t="s">
        <v>618</v>
      </c>
      <c r="C83" s="389" t="s">
        <v>152</v>
      </c>
      <c r="D83" s="389"/>
      <c r="E83" s="391" t="s">
        <v>195</v>
      </c>
      <c r="F83" s="392"/>
      <c r="G83" s="366"/>
      <c r="H83" s="393">
        <v>2000</v>
      </c>
      <c r="I83" s="366"/>
      <c r="J83" s="394"/>
      <c r="K83" s="366"/>
      <c r="L83" s="394"/>
      <c r="M83" s="366"/>
      <c r="N83" s="397" t="s">
        <v>146</v>
      </c>
      <c r="O83" s="383">
        <v>1190000</v>
      </c>
      <c r="P83" s="369" t="s">
        <v>124</v>
      </c>
      <c r="Q83" s="400"/>
      <c r="R83" s="401"/>
      <c r="S83" s="401"/>
      <c r="T83" s="410"/>
      <c r="U83" s="378" t="str">
        <f t="shared" si="1"/>
        <v>0</v>
      </c>
      <c r="V83" s="411"/>
      <c r="W83" s="411"/>
      <c r="X83" s="411"/>
      <c r="Y83" s="411"/>
      <c r="Z83" s="411"/>
      <c r="AA83" s="411"/>
      <c r="AB83" s="411"/>
      <c r="AC83" s="411"/>
      <c r="AD83" s="411"/>
      <c r="AE83" s="411"/>
      <c r="AF83" s="411"/>
      <c r="AG83" s="411"/>
      <c r="AH83" s="411"/>
      <c r="AI83" s="411"/>
      <c r="AJ83" s="411"/>
    </row>
    <row r="84" spans="1:36" s="412" customFormat="1" ht="21.75" customHeight="1" x14ac:dyDescent="0.2">
      <c r="A84" s="388">
        <v>115</v>
      </c>
      <c r="B84" s="389" t="s">
        <v>616</v>
      </c>
      <c r="C84" s="389" t="s">
        <v>419</v>
      </c>
      <c r="D84" s="389"/>
      <c r="E84" s="391" t="s">
        <v>473</v>
      </c>
      <c r="F84" s="392"/>
      <c r="G84" s="366"/>
      <c r="H84" s="393">
        <v>2000</v>
      </c>
      <c r="I84" s="366"/>
      <c r="J84" s="394"/>
      <c r="K84" s="366"/>
      <c r="L84" s="394"/>
      <c r="M84" s="366"/>
      <c r="N84" s="397" t="s">
        <v>146</v>
      </c>
      <c r="O84" s="383">
        <v>1800000</v>
      </c>
      <c r="P84" s="369"/>
      <c r="Q84" s="400"/>
      <c r="R84" s="401"/>
      <c r="S84" s="401"/>
      <c r="T84" s="410"/>
      <c r="U84" s="378" t="str">
        <f t="shared" si="1"/>
        <v>0</v>
      </c>
      <c r="V84" s="411"/>
      <c r="W84" s="411"/>
      <c r="X84" s="411"/>
      <c r="Y84" s="411"/>
      <c r="Z84" s="411"/>
      <c r="AA84" s="411"/>
      <c r="AB84" s="411"/>
      <c r="AC84" s="411"/>
      <c r="AD84" s="411"/>
      <c r="AE84" s="411"/>
      <c r="AF84" s="411"/>
      <c r="AG84" s="411"/>
      <c r="AH84" s="411"/>
      <c r="AI84" s="411"/>
      <c r="AJ84" s="411"/>
    </row>
    <row r="85" spans="1:36" s="412" customFormat="1" ht="21.75" customHeight="1" x14ac:dyDescent="0.2">
      <c r="A85" s="388">
        <v>119</v>
      </c>
      <c r="B85" s="389" t="s">
        <v>616</v>
      </c>
      <c r="C85" s="389" t="s">
        <v>419</v>
      </c>
      <c r="D85" s="389"/>
      <c r="E85" s="391" t="s">
        <v>376</v>
      </c>
      <c r="F85" s="392"/>
      <c r="G85" s="366"/>
      <c r="H85" s="393">
        <v>2000</v>
      </c>
      <c r="I85" s="366"/>
      <c r="J85" s="394"/>
      <c r="K85" s="366"/>
      <c r="L85" s="394"/>
      <c r="M85" s="366"/>
      <c r="N85" s="397" t="s">
        <v>146</v>
      </c>
      <c r="O85" s="383">
        <v>975000</v>
      </c>
      <c r="P85" s="369"/>
      <c r="Q85" s="400"/>
      <c r="R85" s="401"/>
      <c r="S85" s="401"/>
      <c r="T85" s="410"/>
      <c r="U85" s="378" t="str">
        <f t="shared" si="1"/>
        <v>0</v>
      </c>
      <c r="V85" s="411"/>
      <c r="W85" s="411"/>
      <c r="X85" s="411"/>
      <c r="Y85" s="411"/>
      <c r="Z85" s="411"/>
      <c r="AA85" s="411"/>
      <c r="AB85" s="411"/>
      <c r="AC85" s="411"/>
      <c r="AD85" s="411"/>
      <c r="AE85" s="411"/>
      <c r="AF85" s="411"/>
      <c r="AG85" s="411"/>
      <c r="AH85" s="411"/>
      <c r="AI85" s="411"/>
      <c r="AJ85" s="411"/>
    </row>
    <row r="86" spans="1:36" s="412" customFormat="1" ht="21.75" customHeight="1" x14ac:dyDescent="0.2">
      <c r="A86" s="388">
        <v>121</v>
      </c>
      <c r="B86" s="389" t="s">
        <v>645</v>
      </c>
      <c r="C86" s="389" t="s">
        <v>164</v>
      </c>
      <c r="D86" s="389"/>
      <c r="E86" s="391" t="s">
        <v>195</v>
      </c>
      <c r="F86" s="392"/>
      <c r="G86" s="366"/>
      <c r="H86" s="393">
        <v>2000</v>
      </c>
      <c r="I86" s="366"/>
      <c r="J86" s="394"/>
      <c r="K86" s="366"/>
      <c r="L86" s="394"/>
      <c r="M86" s="366"/>
      <c r="N86" s="397" t="s">
        <v>146</v>
      </c>
      <c r="O86" s="383">
        <v>5600000</v>
      </c>
      <c r="P86" s="369"/>
      <c r="Q86" s="400"/>
      <c r="R86" s="401"/>
      <c r="S86" s="401"/>
      <c r="T86" s="410"/>
      <c r="U86" s="378" t="str">
        <f t="shared" si="1"/>
        <v>0</v>
      </c>
      <c r="V86" s="411"/>
      <c r="W86" s="411"/>
      <c r="X86" s="411"/>
      <c r="Y86" s="411"/>
      <c r="Z86" s="411"/>
      <c r="AA86" s="411"/>
      <c r="AB86" s="411"/>
      <c r="AC86" s="411"/>
      <c r="AD86" s="411"/>
      <c r="AE86" s="411"/>
      <c r="AF86" s="411"/>
      <c r="AG86" s="411"/>
      <c r="AH86" s="411"/>
      <c r="AI86" s="411"/>
      <c r="AJ86" s="411"/>
    </row>
    <row r="87" spans="1:36" s="412" customFormat="1" ht="21.75" customHeight="1" x14ac:dyDescent="0.2">
      <c r="A87" s="388">
        <v>124</v>
      </c>
      <c r="B87" s="389" t="s">
        <v>617</v>
      </c>
      <c r="C87" s="389" t="s">
        <v>435</v>
      </c>
      <c r="D87" s="389"/>
      <c r="E87" s="391" t="s">
        <v>491</v>
      </c>
      <c r="F87" s="392"/>
      <c r="G87" s="366"/>
      <c r="H87" s="393">
        <v>2001</v>
      </c>
      <c r="I87" s="366"/>
      <c r="J87" s="394"/>
      <c r="K87" s="366"/>
      <c r="L87" s="394"/>
      <c r="M87" s="366"/>
      <c r="N87" s="397" t="s">
        <v>146</v>
      </c>
      <c r="O87" s="383">
        <v>585000</v>
      </c>
      <c r="P87" s="369" t="s">
        <v>367</v>
      </c>
      <c r="Q87" s="400"/>
      <c r="R87" s="401"/>
      <c r="S87" s="401"/>
      <c r="T87" s="410"/>
      <c r="U87" s="378" t="str">
        <f t="shared" si="1"/>
        <v>0</v>
      </c>
      <c r="V87" s="411"/>
      <c r="W87" s="411"/>
      <c r="X87" s="411"/>
      <c r="Y87" s="411"/>
      <c r="Z87" s="411"/>
      <c r="AA87" s="411"/>
      <c r="AB87" s="411"/>
      <c r="AC87" s="411"/>
      <c r="AD87" s="411"/>
      <c r="AE87" s="411"/>
      <c r="AF87" s="411"/>
      <c r="AG87" s="411"/>
      <c r="AH87" s="411"/>
      <c r="AI87" s="411"/>
      <c r="AJ87" s="411"/>
    </row>
    <row r="88" spans="1:36" s="412" customFormat="1" ht="21.75" customHeight="1" x14ac:dyDescent="0.2">
      <c r="A88" s="388">
        <v>126</v>
      </c>
      <c r="B88" s="389" t="s">
        <v>620</v>
      </c>
      <c r="C88" s="389" t="s">
        <v>155</v>
      </c>
      <c r="D88" s="389"/>
      <c r="E88" s="391" t="s">
        <v>195</v>
      </c>
      <c r="F88" s="392"/>
      <c r="G88" s="366"/>
      <c r="H88" s="393">
        <v>2001</v>
      </c>
      <c r="I88" s="366"/>
      <c r="J88" s="394"/>
      <c r="K88" s="366"/>
      <c r="L88" s="394"/>
      <c r="M88" s="366"/>
      <c r="N88" s="397" t="s">
        <v>146</v>
      </c>
      <c r="O88" s="383">
        <v>650000</v>
      </c>
      <c r="P88" s="369" t="s">
        <v>367</v>
      </c>
      <c r="Q88" s="400"/>
      <c r="R88" s="401"/>
      <c r="S88" s="401"/>
      <c r="T88" s="410"/>
      <c r="U88" s="378" t="str">
        <f t="shared" si="1"/>
        <v>0</v>
      </c>
      <c r="V88" s="411"/>
      <c r="W88" s="411"/>
      <c r="X88" s="411"/>
      <c r="Y88" s="411"/>
      <c r="Z88" s="411"/>
      <c r="AA88" s="411"/>
      <c r="AB88" s="411"/>
      <c r="AC88" s="411"/>
      <c r="AD88" s="411"/>
      <c r="AE88" s="411"/>
      <c r="AF88" s="411"/>
      <c r="AG88" s="411"/>
      <c r="AH88" s="411"/>
      <c r="AI88" s="411"/>
      <c r="AJ88" s="411"/>
    </row>
    <row r="89" spans="1:36" s="412" customFormat="1" ht="21.75" customHeight="1" x14ac:dyDescent="0.2">
      <c r="A89" s="388">
        <v>127</v>
      </c>
      <c r="B89" s="389" t="s">
        <v>616</v>
      </c>
      <c r="C89" s="389" t="s">
        <v>419</v>
      </c>
      <c r="D89" s="389"/>
      <c r="E89" s="391" t="s">
        <v>376</v>
      </c>
      <c r="F89" s="392"/>
      <c r="G89" s="366"/>
      <c r="H89" s="393">
        <v>2001</v>
      </c>
      <c r="I89" s="366"/>
      <c r="J89" s="394"/>
      <c r="K89" s="366"/>
      <c r="L89" s="394"/>
      <c r="M89" s="366"/>
      <c r="N89" s="397" t="s">
        <v>146</v>
      </c>
      <c r="O89" s="383">
        <v>900000</v>
      </c>
      <c r="P89" s="369"/>
      <c r="Q89" s="400"/>
      <c r="R89" s="401"/>
      <c r="S89" s="401"/>
      <c r="T89" s="410"/>
      <c r="U89" s="378" t="str">
        <f t="shared" si="1"/>
        <v>0</v>
      </c>
      <c r="V89" s="411"/>
      <c r="W89" s="411"/>
      <c r="X89" s="411"/>
      <c r="Y89" s="411"/>
      <c r="Z89" s="411"/>
      <c r="AA89" s="411"/>
      <c r="AB89" s="411"/>
      <c r="AC89" s="411"/>
      <c r="AD89" s="411"/>
      <c r="AE89" s="411"/>
      <c r="AF89" s="411"/>
      <c r="AG89" s="411"/>
      <c r="AH89" s="411"/>
      <c r="AI89" s="411"/>
      <c r="AJ89" s="411"/>
    </row>
    <row r="90" spans="1:36" s="412" customFormat="1" ht="21.75" customHeight="1" x14ac:dyDescent="0.2">
      <c r="A90" s="388">
        <v>129</v>
      </c>
      <c r="B90" s="389" t="s">
        <v>619</v>
      </c>
      <c r="C90" s="389" t="s">
        <v>162</v>
      </c>
      <c r="D90" s="389"/>
      <c r="E90" s="391" t="s">
        <v>206</v>
      </c>
      <c r="F90" s="392"/>
      <c r="G90" s="366"/>
      <c r="H90" s="393">
        <v>2002</v>
      </c>
      <c r="I90" s="366"/>
      <c r="J90" s="394"/>
      <c r="K90" s="366"/>
      <c r="L90" s="394"/>
      <c r="M90" s="366"/>
      <c r="N90" s="397" t="s">
        <v>146</v>
      </c>
      <c r="O90" s="536">
        <v>472500</v>
      </c>
      <c r="P90" s="369"/>
      <c r="Q90" s="400"/>
      <c r="R90" s="401"/>
      <c r="S90" s="401"/>
      <c r="T90" s="410"/>
      <c r="U90" s="378" t="str">
        <f t="shared" si="1"/>
        <v>0</v>
      </c>
      <c r="V90" s="411"/>
      <c r="W90" s="411"/>
      <c r="X90" s="411"/>
      <c r="Y90" s="411"/>
      <c r="Z90" s="411"/>
      <c r="AA90" s="411"/>
      <c r="AB90" s="411"/>
      <c r="AC90" s="411"/>
      <c r="AD90" s="411"/>
      <c r="AE90" s="411"/>
      <c r="AF90" s="411"/>
      <c r="AG90" s="411"/>
      <c r="AH90" s="411"/>
      <c r="AI90" s="411"/>
      <c r="AJ90" s="411"/>
    </row>
    <row r="91" spans="1:36" s="412" customFormat="1" ht="21.75" customHeight="1" x14ac:dyDescent="0.2">
      <c r="A91" s="388">
        <v>130</v>
      </c>
      <c r="B91" s="389" t="s">
        <v>617</v>
      </c>
      <c r="C91" s="389" t="s">
        <v>435</v>
      </c>
      <c r="D91" s="389"/>
      <c r="E91" s="391" t="s">
        <v>492</v>
      </c>
      <c r="F91" s="392"/>
      <c r="G91" s="366"/>
      <c r="H91" s="393">
        <v>2002</v>
      </c>
      <c r="I91" s="366"/>
      <c r="J91" s="394"/>
      <c r="K91" s="366"/>
      <c r="L91" s="394"/>
      <c r="M91" s="366"/>
      <c r="N91" s="397" t="s">
        <v>146</v>
      </c>
      <c r="O91" s="383">
        <v>975000</v>
      </c>
      <c r="P91" s="369" t="s">
        <v>367</v>
      </c>
      <c r="Q91" s="400"/>
      <c r="R91" s="401"/>
      <c r="S91" s="401"/>
      <c r="T91" s="410"/>
      <c r="U91" s="378" t="str">
        <f t="shared" si="1"/>
        <v>0</v>
      </c>
      <c r="V91" s="411"/>
      <c r="W91" s="411"/>
      <c r="X91" s="411"/>
      <c r="Y91" s="411"/>
      <c r="Z91" s="411"/>
      <c r="AA91" s="411"/>
      <c r="AB91" s="411"/>
      <c r="AC91" s="411"/>
      <c r="AD91" s="411"/>
      <c r="AE91" s="411"/>
      <c r="AF91" s="411"/>
      <c r="AG91" s="411"/>
      <c r="AH91" s="411"/>
      <c r="AI91" s="411"/>
      <c r="AJ91" s="411"/>
    </row>
    <row r="92" spans="1:36" s="412" customFormat="1" ht="21.75" customHeight="1" thickBot="1" x14ac:dyDescent="0.25">
      <c r="A92" s="448">
        <v>131</v>
      </c>
      <c r="B92" s="449" t="s">
        <v>620</v>
      </c>
      <c r="C92" s="449" t="s">
        <v>437</v>
      </c>
      <c r="D92" s="449"/>
      <c r="E92" s="450" t="s">
        <v>195</v>
      </c>
      <c r="F92" s="451"/>
      <c r="G92" s="430"/>
      <c r="H92" s="452">
        <v>2002</v>
      </c>
      <c r="I92" s="430"/>
      <c r="J92" s="453"/>
      <c r="K92" s="430"/>
      <c r="L92" s="453"/>
      <c r="M92" s="430"/>
      <c r="N92" s="454" t="s">
        <v>146</v>
      </c>
      <c r="O92" s="455">
        <v>700000</v>
      </c>
      <c r="P92" s="432" t="s">
        <v>367</v>
      </c>
      <c r="Q92" s="400"/>
      <c r="R92" s="401"/>
      <c r="S92" s="401"/>
      <c r="T92" s="410"/>
      <c r="U92" s="378" t="str">
        <f t="shared" si="1"/>
        <v>0</v>
      </c>
      <c r="V92" s="411"/>
      <c r="W92" s="411"/>
      <c r="X92" s="411"/>
      <c r="Y92" s="411"/>
      <c r="Z92" s="411"/>
      <c r="AA92" s="411"/>
      <c r="AB92" s="411"/>
      <c r="AC92" s="411"/>
      <c r="AD92" s="411"/>
      <c r="AE92" s="411"/>
      <c r="AF92" s="411"/>
      <c r="AG92" s="411"/>
      <c r="AH92" s="411"/>
      <c r="AI92" s="411"/>
      <c r="AJ92" s="411"/>
    </row>
    <row r="93" spans="1:36" s="412" customFormat="1" ht="21.75" customHeight="1" x14ac:dyDescent="0.2">
      <c r="A93" s="388">
        <v>136</v>
      </c>
      <c r="B93" s="389" t="s">
        <v>616</v>
      </c>
      <c r="C93" s="389" t="s">
        <v>419</v>
      </c>
      <c r="D93" s="389"/>
      <c r="E93" s="391" t="s">
        <v>473</v>
      </c>
      <c r="F93" s="392"/>
      <c r="G93" s="366"/>
      <c r="H93" s="393">
        <v>2002</v>
      </c>
      <c r="I93" s="366"/>
      <c r="J93" s="394"/>
      <c r="K93" s="366"/>
      <c r="L93" s="394"/>
      <c r="M93" s="366"/>
      <c r="N93" s="397" t="s">
        <v>146</v>
      </c>
      <c r="O93" s="383">
        <v>600000</v>
      </c>
      <c r="P93" s="369"/>
      <c r="Q93" s="400"/>
      <c r="R93" s="401"/>
      <c r="S93" s="401"/>
      <c r="T93" s="410"/>
      <c r="U93" s="378" t="str">
        <f t="shared" si="1"/>
        <v>0</v>
      </c>
      <c r="V93" s="411"/>
      <c r="W93" s="411"/>
      <c r="X93" s="411"/>
      <c r="Y93" s="411"/>
      <c r="Z93" s="411"/>
      <c r="AA93" s="411"/>
      <c r="AB93" s="411"/>
      <c r="AC93" s="411"/>
      <c r="AD93" s="411"/>
      <c r="AE93" s="411"/>
      <c r="AF93" s="411"/>
      <c r="AG93" s="411"/>
      <c r="AH93" s="411"/>
      <c r="AI93" s="411"/>
      <c r="AJ93" s="411"/>
    </row>
    <row r="94" spans="1:36" s="412" customFormat="1" ht="21.75" customHeight="1" x14ac:dyDescent="0.2">
      <c r="A94" s="388">
        <v>137</v>
      </c>
      <c r="B94" s="389" t="s">
        <v>619</v>
      </c>
      <c r="C94" s="389" t="s">
        <v>162</v>
      </c>
      <c r="D94" s="389"/>
      <c r="E94" s="391" t="s">
        <v>207</v>
      </c>
      <c r="F94" s="392"/>
      <c r="G94" s="366"/>
      <c r="H94" s="393">
        <v>2002</v>
      </c>
      <c r="I94" s="366"/>
      <c r="J94" s="394"/>
      <c r="K94" s="366"/>
      <c r="L94" s="394"/>
      <c r="M94" s="366"/>
      <c r="N94" s="397" t="s">
        <v>146</v>
      </c>
      <c r="O94" s="383">
        <v>540000</v>
      </c>
      <c r="P94" s="369"/>
      <c r="Q94" s="400"/>
      <c r="R94" s="401"/>
      <c r="S94" s="401"/>
      <c r="T94" s="410"/>
      <c r="U94" s="378" t="str">
        <f t="shared" si="1"/>
        <v>0</v>
      </c>
      <c r="V94" s="411"/>
      <c r="W94" s="411"/>
      <c r="X94" s="411"/>
      <c r="Y94" s="411"/>
      <c r="Z94" s="411"/>
      <c r="AA94" s="411"/>
      <c r="AB94" s="411"/>
      <c r="AC94" s="411"/>
      <c r="AD94" s="411"/>
      <c r="AE94" s="411"/>
      <c r="AF94" s="411"/>
      <c r="AG94" s="411"/>
      <c r="AH94" s="411"/>
      <c r="AI94" s="411"/>
      <c r="AJ94" s="411"/>
    </row>
    <row r="95" spans="1:36" s="412" customFormat="1" ht="21.75" customHeight="1" x14ac:dyDescent="0.2">
      <c r="A95" s="388">
        <v>139</v>
      </c>
      <c r="B95" s="389" t="s">
        <v>616</v>
      </c>
      <c r="C95" s="389" t="s">
        <v>419</v>
      </c>
      <c r="D95" s="389"/>
      <c r="E95" s="391" t="s">
        <v>473</v>
      </c>
      <c r="F95" s="392"/>
      <c r="G95" s="366"/>
      <c r="H95" s="393">
        <v>2002</v>
      </c>
      <c r="I95" s="366"/>
      <c r="J95" s="394"/>
      <c r="K95" s="366"/>
      <c r="L95" s="394"/>
      <c r="M95" s="366"/>
      <c r="N95" s="397" t="s">
        <v>146</v>
      </c>
      <c r="O95" s="383">
        <v>595000</v>
      </c>
      <c r="P95" s="369"/>
      <c r="Q95" s="400"/>
      <c r="R95" s="401"/>
      <c r="S95" s="401"/>
      <c r="T95" s="410"/>
      <c r="U95" s="378" t="str">
        <f t="shared" si="1"/>
        <v>0</v>
      </c>
      <c r="V95" s="411"/>
      <c r="W95" s="411"/>
      <c r="X95" s="411"/>
      <c r="Y95" s="411"/>
      <c r="Z95" s="411"/>
      <c r="AA95" s="411"/>
      <c r="AB95" s="411"/>
      <c r="AC95" s="411"/>
      <c r="AD95" s="411"/>
      <c r="AE95" s="411"/>
      <c r="AF95" s="411"/>
      <c r="AG95" s="411"/>
      <c r="AH95" s="411"/>
      <c r="AI95" s="411"/>
      <c r="AJ95" s="411"/>
    </row>
    <row r="96" spans="1:36" s="412" customFormat="1" ht="21.75" customHeight="1" x14ac:dyDescent="0.2">
      <c r="A96" s="388">
        <v>141</v>
      </c>
      <c r="B96" s="389" t="s">
        <v>625</v>
      </c>
      <c r="C96" s="389" t="s">
        <v>158</v>
      </c>
      <c r="D96" s="389"/>
      <c r="E96" s="391" t="s">
        <v>202</v>
      </c>
      <c r="F96" s="392"/>
      <c r="G96" s="366"/>
      <c r="H96" s="393">
        <v>2003</v>
      </c>
      <c r="I96" s="366"/>
      <c r="J96" s="394"/>
      <c r="K96" s="366"/>
      <c r="L96" s="394"/>
      <c r="M96" s="366"/>
      <c r="N96" s="397" t="s">
        <v>146</v>
      </c>
      <c r="O96" s="383">
        <v>4900000</v>
      </c>
      <c r="P96" s="369" t="s">
        <v>367</v>
      </c>
      <c r="Q96" s="400"/>
      <c r="R96" s="401"/>
      <c r="S96" s="401"/>
      <c r="T96" s="410"/>
      <c r="U96" s="378" t="str">
        <f t="shared" ref="U96:U129" si="2">IF(O96&lt;300000,O96,"0")</f>
        <v>0</v>
      </c>
      <c r="V96" s="411"/>
      <c r="W96" s="411"/>
      <c r="X96" s="411"/>
      <c r="Y96" s="411"/>
      <c r="Z96" s="411"/>
      <c r="AA96" s="411"/>
      <c r="AB96" s="411"/>
      <c r="AC96" s="411"/>
      <c r="AD96" s="411"/>
      <c r="AE96" s="411"/>
      <c r="AF96" s="411"/>
      <c r="AG96" s="411"/>
      <c r="AH96" s="411"/>
      <c r="AI96" s="411"/>
      <c r="AJ96" s="411"/>
    </row>
    <row r="97" spans="1:36" s="412" customFormat="1" ht="21.75" customHeight="1" x14ac:dyDescent="0.2">
      <c r="A97" s="388">
        <v>144</v>
      </c>
      <c r="B97" s="389" t="s">
        <v>619</v>
      </c>
      <c r="C97" s="389" t="s">
        <v>162</v>
      </c>
      <c r="D97" s="389"/>
      <c r="E97" s="391" t="s">
        <v>206</v>
      </c>
      <c r="F97" s="392"/>
      <c r="G97" s="366"/>
      <c r="H97" s="393">
        <v>2003</v>
      </c>
      <c r="I97" s="366"/>
      <c r="J97" s="394"/>
      <c r="K97" s="366"/>
      <c r="L97" s="394"/>
      <c r="M97" s="366"/>
      <c r="N97" s="397" t="s">
        <v>146</v>
      </c>
      <c r="O97" s="383">
        <v>630000</v>
      </c>
      <c r="P97" s="369" t="s">
        <v>367</v>
      </c>
      <c r="Q97" s="400"/>
      <c r="R97" s="401"/>
      <c r="S97" s="401"/>
      <c r="T97" s="410"/>
      <c r="U97" s="378" t="str">
        <f t="shared" si="2"/>
        <v>0</v>
      </c>
      <c r="V97" s="411"/>
      <c r="W97" s="411"/>
      <c r="X97" s="411"/>
      <c r="Y97" s="411"/>
      <c r="Z97" s="411"/>
      <c r="AA97" s="411"/>
      <c r="AB97" s="411"/>
      <c r="AC97" s="411"/>
      <c r="AD97" s="411"/>
      <c r="AE97" s="411"/>
      <c r="AF97" s="411"/>
      <c r="AG97" s="411"/>
      <c r="AH97" s="411"/>
      <c r="AI97" s="411"/>
      <c r="AJ97" s="411"/>
    </row>
    <row r="98" spans="1:36" s="412" customFormat="1" ht="21.75" customHeight="1" x14ac:dyDescent="0.2">
      <c r="A98" s="388">
        <v>146</v>
      </c>
      <c r="B98" s="389" t="s">
        <v>616</v>
      </c>
      <c r="C98" s="389" t="s">
        <v>419</v>
      </c>
      <c r="D98" s="389"/>
      <c r="E98" s="391" t="s">
        <v>473</v>
      </c>
      <c r="F98" s="392"/>
      <c r="G98" s="366"/>
      <c r="H98" s="393">
        <v>2003</v>
      </c>
      <c r="I98" s="366"/>
      <c r="J98" s="394"/>
      <c r="K98" s="366"/>
      <c r="L98" s="394"/>
      <c r="M98" s="366"/>
      <c r="N98" s="397" t="s">
        <v>146</v>
      </c>
      <c r="O98" s="383">
        <v>1050000</v>
      </c>
      <c r="P98" s="369"/>
      <c r="Q98" s="400"/>
      <c r="R98" s="401"/>
      <c r="S98" s="401"/>
      <c r="T98" s="410"/>
      <c r="U98" s="378" t="str">
        <f t="shared" si="2"/>
        <v>0</v>
      </c>
      <c r="V98" s="411"/>
      <c r="W98" s="411"/>
      <c r="X98" s="411"/>
      <c r="Y98" s="411"/>
      <c r="Z98" s="411"/>
      <c r="AA98" s="411"/>
      <c r="AB98" s="411"/>
      <c r="AC98" s="411"/>
      <c r="AD98" s="411"/>
      <c r="AE98" s="411"/>
      <c r="AF98" s="411"/>
      <c r="AG98" s="411"/>
      <c r="AH98" s="411"/>
      <c r="AI98" s="411"/>
      <c r="AJ98" s="411"/>
    </row>
    <row r="99" spans="1:36" s="412" customFormat="1" ht="21.75" customHeight="1" x14ac:dyDescent="0.2">
      <c r="A99" s="388">
        <v>147</v>
      </c>
      <c r="B99" s="389" t="s">
        <v>618</v>
      </c>
      <c r="C99" s="389" t="s">
        <v>152</v>
      </c>
      <c r="D99" s="389"/>
      <c r="E99" s="391" t="s">
        <v>195</v>
      </c>
      <c r="F99" s="392"/>
      <c r="G99" s="366"/>
      <c r="H99" s="393">
        <v>2003</v>
      </c>
      <c r="I99" s="366"/>
      <c r="J99" s="394"/>
      <c r="K99" s="366"/>
      <c r="L99" s="394"/>
      <c r="M99" s="366"/>
      <c r="N99" s="397" t="s">
        <v>146</v>
      </c>
      <c r="O99" s="383">
        <v>1530000</v>
      </c>
      <c r="P99" s="369" t="s">
        <v>367</v>
      </c>
      <c r="Q99" s="400"/>
      <c r="R99" s="401"/>
      <c r="S99" s="401"/>
      <c r="T99" s="410"/>
      <c r="U99" s="378" t="str">
        <f t="shared" si="2"/>
        <v>0</v>
      </c>
      <c r="V99" s="411"/>
      <c r="W99" s="411"/>
      <c r="X99" s="411"/>
      <c r="Y99" s="411"/>
      <c r="Z99" s="411"/>
      <c r="AA99" s="411"/>
      <c r="AB99" s="411"/>
      <c r="AC99" s="411"/>
      <c r="AD99" s="411"/>
      <c r="AE99" s="411"/>
      <c r="AF99" s="411"/>
      <c r="AG99" s="411"/>
      <c r="AH99" s="411"/>
      <c r="AI99" s="411"/>
      <c r="AJ99" s="411"/>
    </row>
    <row r="100" spans="1:36" s="412" customFormat="1" ht="21.75" customHeight="1" x14ac:dyDescent="0.2">
      <c r="A100" s="388">
        <v>148</v>
      </c>
      <c r="B100" s="389" t="s">
        <v>618</v>
      </c>
      <c r="C100" s="389" t="s">
        <v>152</v>
      </c>
      <c r="D100" s="389"/>
      <c r="E100" s="391" t="s">
        <v>195</v>
      </c>
      <c r="F100" s="392"/>
      <c r="G100" s="366"/>
      <c r="H100" s="393">
        <v>2003</v>
      </c>
      <c r="I100" s="366"/>
      <c r="J100" s="394"/>
      <c r="K100" s="366"/>
      <c r="L100" s="394"/>
      <c r="M100" s="366"/>
      <c r="N100" s="397" t="s">
        <v>146</v>
      </c>
      <c r="O100" s="383">
        <v>850000</v>
      </c>
      <c r="P100" s="369" t="s">
        <v>124</v>
      </c>
      <c r="Q100" s="400"/>
      <c r="R100" s="401"/>
      <c r="S100" s="401"/>
      <c r="T100" s="410"/>
      <c r="U100" s="378" t="str">
        <f t="shared" si="2"/>
        <v>0</v>
      </c>
      <c r="V100" s="411"/>
      <c r="W100" s="411"/>
      <c r="X100" s="411"/>
      <c r="Y100" s="411"/>
      <c r="Z100" s="411"/>
      <c r="AA100" s="411"/>
      <c r="AB100" s="411"/>
      <c r="AC100" s="411"/>
      <c r="AD100" s="411"/>
      <c r="AE100" s="411"/>
      <c r="AF100" s="411"/>
      <c r="AG100" s="411"/>
      <c r="AH100" s="411"/>
      <c r="AI100" s="411"/>
      <c r="AJ100" s="411"/>
    </row>
    <row r="101" spans="1:36" s="412" customFormat="1" ht="21.75" customHeight="1" x14ac:dyDescent="0.2">
      <c r="A101" s="388">
        <v>149</v>
      </c>
      <c r="B101" s="389" t="s">
        <v>619</v>
      </c>
      <c r="C101" s="389" t="s">
        <v>162</v>
      </c>
      <c r="D101" s="389"/>
      <c r="E101" s="391" t="s">
        <v>207</v>
      </c>
      <c r="F101" s="392"/>
      <c r="G101" s="366"/>
      <c r="H101" s="393">
        <v>2003</v>
      </c>
      <c r="I101" s="366"/>
      <c r="J101" s="394"/>
      <c r="K101" s="366"/>
      <c r="L101" s="394"/>
      <c r="M101" s="366"/>
      <c r="N101" s="397" t="s">
        <v>146</v>
      </c>
      <c r="O101" s="383">
        <v>840000</v>
      </c>
      <c r="P101" s="369" t="s">
        <v>367</v>
      </c>
      <c r="Q101" s="400"/>
      <c r="R101" s="401"/>
      <c r="S101" s="401"/>
      <c r="T101" s="410"/>
      <c r="U101" s="378" t="str">
        <f t="shared" si="2"/>
        <v>0</v>
      </c>
      <c r="V101" s="411"/>
      <c r="W101" s="411"/>
      <c r="X101" s="411"/>
      <c r="Y101" s="411"/>
      <c r="Z101" s="411"/>
      <c r="AA101" s="411"/>
      <c r="AB101" s="411"/>
      <c r="AC101" s="411"/>
      <c r="AD101" s="411"/>
      <c r="AE101" s="411"/>
      <c r="AF101" s="411"/>
      <c r="AG101" s="411"/>
      <c r="AH101" s="411"/>
      <c r="AI101" s="411"/>
      <c r="AJ101" s="411"/>
    </row>
    <row r="102" spans="1:36" s="412" customFormat="1" ht="21.75" customHeight="1" x14ac:dyDescent="0.2">
      <c r="A102" s="388">
        <v>152</v>
      </c>
      <c r="B102" s="389" t="s">
        <v>619</v>
      </c>
      <c r="C102" s="389" t="s">
        <v>162</v>
      </c>
      <c r="D102" s="389"/>
      <c r="E102" s="391" t="s">
        <v>207</v>
      </c>
      <c r="F102" s="392"/>
      <c r="G102" s="366"/>
      <c r="H102" s="393">
        <v>2003</v>
      </c>
      <c r="I102" s="366"/>
      <c r="J102" s="394"/>
      <c r="K102" s="366"/>
      <c r="L102" s="394"/>
      <c r="M102" s="366"/>
      <c r="N102" s="397" t="s">
        <v>146</v>
      </c>
      <c r="O102" s="383">
        <v>780000</v>
      </c>
      <c r="P102" s="369"/>
      <c r="Q102" s="400"/>
      <c r="R102" s="401"/>
      <c r="S102" s="401"/>
      <c r="T102" s="410"/>
      <c r="U102" s="378" t="str">
        <f t="shared" si="2"/>
        <v>0</v>
      </c>
      <c r="V102" s="411"/>
      <c r="W102" s="411"/>
      <c r="X102" s="411"/>
      <c r="Y102" s="411"/>
      <c r="Z102" s="411"/>
      <c r="AA102" s="411"/>
      <c r="AB102" s="411"/>
      <c r="AC102" s="411"/>
      <c r="AD102" s="411"/>
      <c r="AE102" s="411"/>
      <c r="AF102" s="411"/>
      <c r="AG102" s="411"/>
      <c r="AH102" s="411"/>
      <c r="AI102" s="411"/>
      <c r="AJ102" s="411"/>
    </row>
    <row r="103" spans="1:36" s="412" customFormat="1" ht="21.75" customHeight="1" x14ac:dyDescent="0.2">
      <c r="A103" s="388">
        <v>153</v>
      </c>
      <c r="B103" s="389" t="s">
        <v>618</v>
      </c>
      <c r="C103" s="389" t="s">
        <v>152</v>
      </c>
      <c r="D103" s="389"/>
      <c r="E103" s="391" t="s">
        <v>195</v>
      </c>
      <c r="F103" s="392"/>
      <c r="G103" s="366"/>
      <c r="H103" s="393">
        <v>2003</v>
      </c>
      <c r="I103" s="366"/>
      <c r="J103" s="394"/>
      <c r="K103" s="366"/>
      <c r="L103" s="394"/>
      <c r="M103" s="366"/>
      <c r="N103" s="397" t="s">
        <v>146</v>
      </c>
      <c r="O103" s="383">
        <v>552500</v>
      </c>
      <c r="P103" s="369" t="s">
        <v>124</v>
      </c>
      <c r="Q103" s="400"/>
      <c r="R103" s="401"/>
      <c r="S103" s="401"/>
      <c r="T103" s="410"/>
      <c r="U103" s="378" t="str">
        <f t="shared" si="2"/>
        <v>0</v>
      </c>
      <c r="V103" s="411"/>
      <c r="W103" s="411"/>
      <c r="X103" s="411"/>
      <c r="Y103" s="411"/>
      <c r="Z103" s="411"/>
      <c r="AA103" s="411"/>
      <c r="AB103" s="411"/>
      <c r="AC103" s="411"/>
      <c r="AD103" s="411"/>
      <c r="AE103" s="411"/>
      <c r="AF103" s="411"/>
      <c r="AG103" s="411"/>
      <c r="AH103" s="411"/>
      <c r="AI103" s="411"/>
      <c r="AJ103" s="411"/>
    </row>
    <row r="104" spans="1:36" s="412" customFormat="1" ht="21.75" customHeight="1" x14ac:dyDescent="0.2">
      <c r="A104" s="388">
        <v>156</v>
      </c>
      <c r="B104" s="389" t="s">
        <v>618</v>
      </c>
      <c r="C104" s="389" t="s">
        <v>152</v>
      </c>
      <c r="D104" s="389"/>
      <c r="E104" s="391" t="s">
        <v>195</v>
      </c>
      <c r="F104" s="392"/>
      <c r="G104" s="366"/>
      <c r="H104" s="393">
        <v>2003</v>
      </c>
      <c r="I104" s="366"/>
      <c r="J104" s="394"/>
      <c r="K104" s="366"/>
      <c r="L104" s="394"/>
      <c r="M104" s="366"/>
      <c r="N104" s="397" t="s">
        <v>146</v>
      </c>
      <c r="O104" s="383">
        <v>595000</v>
      </c>
      <c r="P104" s="369" t="s">
        <v>124</v>
      </c>
      <c r="Q104" s="400"/>
      <c r="R104" s="401"/>
      <c r="S104" s="401"/>
      <c r="T104" s="410"/>
      <c r="U104" s="378" t="str">
        <f t="shared" si="2"/>
        <v>0</v>
      </c>
      <c r="V104" s="411"/>
      <c r="W104" s="411"/>
      <c r="X104" s="411"/>
      <c r="Y104" s="411"/>
      <c r="Z104" s="411"/>
      <c r="AA104" s="411"/>
      <c r="AB104" s="411"/>
      <c r="AC104" s="411"/>
      <c r="AD104" s="411"/>
      <c r="AE104" s="411"/>
      <c r="AF104" s="411"/>
      <c r="AG104" s="411"/>
      <c r="AH104" s="411"/>
      <c r="AI104" s="411"/>
      <c r="AJ104" s="411"/>
    </row>
    <row r="105" spans="1:36" s="412" customFormat="1" ht="21.75" customHeight="1" x14ac:dyDescent="0.2">
      <c r="A105" s="388">
        <v>160</v>
      </c>
      <c r="B105" s="389" t="s">
        <v>644</v>
      </c>
      <c r="C105" s="389" t="s">
        <v>422</v>
      </c>
      <c r="D105" s="389"/>
      <c r="E105" s="391" t="s">
        <v>195</v>
      </c>
      <c r="F105" s="392"/>
      <c r="G105" s="366"/>
      <c r="H105" s="393">
        <v>2004</v>
      </c>
      <c r="I105" s="366"/>
      <c r="J105" s="394"/>
      <c r="K105" s="366"/>
      <c r="L105" s="394"/>
      <c r="M105" s="366"/>
      <c r="N105" s="397" t="s">
        <v>146</v>
      </c>
      <c r="O105" s="383">
        <v>700000</v>
      </c>
      <c r="P105" s="369" t="s">
        <v>367</v>
      </c>
      <c r="Q105" s="400"/>
      <c r="R105" s="401"/>
      <c r="S105" s="401"/>
      <c r="T105" s="410"/>
      <c r="U105" s="378" t="str">
        <f t="shared" si="2"/>
        <v>0</v>
      </c>
      <c r="V105" s="411"/>
      <c r="W105" s="411"/>
      <c r="X105" s="411"/>
      <c r="Y105" s="411"/>
      <c r="Z105" s="411"/>
      <c r="AA105" s="411"/>
      <c r="AB105" s="411"/>
      <c r="AC105" s="411"/>
      <c r="AD105" s="411"/>
      <c r="AE105" s="411"/>
      <c r="AF105" s="411"/>
      <c r="AG105" s="411"/>
      <c r="AH105" s="411"/>
      <c r="AI105" s="411"/>
      <c r="AJ105" s="411"/>
    </row>
    <row r="106" spans="1:36" s="412" customFormat="1" ht="21.75" customHeight="1" x14ac:dyDescent="0.2">
      <c r="A106" s="388">
        <v>164</v>
      </c>
      <c r="B106" s="389" t="s">
        <v>618</v>
      </c>
      <c r="C106" s="389" t="s">
        <v>152</v>
      </c>
      <c r="D106" s="389"/>
      <c r="E106" s="391" t="s">
        <v>195</v>
      </c>
      <c r="F106" s="366"/>
      <c r="G106" s="366"/>
      <c r="H106" s="393">
        <v>2004</v>
      </c>
      <c r="I106" s="366"/>
      <c r="J106" s="394"/>
      <c r="K106" s="366"/>
      <c r="L106" s="366"/>
      <c r="M106" s="366"/>
      <c r="N106" s="397" t="s">
        <v>146</v>
      </c>
      <c r="O106" s="383">
        <v>1657500</v>
      </c>
      <c r="P106" s="369" t="s">
        <v>124</v>
      </c>
      <c r="Q106" s="400"/>
      <c r="R106" s="401"/>
      <c r="S106" s="401"/>
      <c r="T106" s="410"/>
      <c r="U106" s="378" t="str">
        <f t="shared" si="2"/>
        <v>0</v>
      </c>
      <c r="V106" s="411"/>
      <c r="W106" s="411"/>
      <c r="X106" s="411"/>
      <c r="Y106" s="411"/>
      <c r="Z106" s="411"/>
      <c r="AA106" s="411"/>
      <c r="AB106" s="411"/>
      <c r="AC106" s="411"/>
      <c r="AD106" s="411"/>
      <c r="AE106" s="411"/>
      <c r="AF106" s="411"/>
      <c r="AG106" s="411"/>
      <c r="AH106" s="411"/>
      <c r="AI106" s="411"/>
      <c r="AJ106" s="411"/>
    </row>
    <row r="107" spans="1:36" s="412" customFormat="1" ht="21.75" customHeight="1" x14ac:dyDescent="0.2">
      <c r="A107" s="388">
        <v>165</v>
      </c>
      <c r="B107" s="389" t="s">
        <v>618</v>
      </c>
      <c r="C107" s="389" t="s">
        <v>152</v>
      </c>
      <c r="D107" s="389"/>
      <c r="E107" s="391" t="s">
        <v>195</v>
      </c>
      <c r="F107" s="366"/>
      <c r="G107" s="366"/>
      <c r="H107" s="393">
        <v>2005</v>
      </c>
      <c r="I107" s="366"/>
      <c r="J107" s="394"/>
      <c r="K107" s="366"/>
      <c r="L107" s="366"/>
      <c r="M107" s="366"/>
      <c r="N107" s="397" t="s">
        <v>146</v>
      </c>
      <c r="O107" s="383">
        <v>595000</v>
      </c>
      <c r="P107" s="369" t="s">
        <v>124</v>
      </c>
      <c r="Q107" s="400"/>
      <c r="R107" s="401"/>
      <c r="S107" s="401"/>
      <c r="T107" s="410"/>
      <c r="U107" s="378" t="str">
        <f t="shared" si="2"/>
        <v>0</v>
      </c>
      <c r="V107" s="411"/>
      <c r="W107" s="411"/>
      <c r="X107" s="411"/>
      <c r="Y107" s="411"/>
      <c r="Z107" s="411"/>
      <c r="AA107" s="411"/>
      <c r="AB107" s="411"/>
      <c r="AC107" s="411"/>
      <c r="AD107" s="411"/>
      <c r="AE107" s="411"/>
      <c r="AF107" s="411"/>
      <c r="AG107" s="411"/>
      <c r="AH107" s="411"/>
      <c r="AI107" s="411"/>
      <c r="AJ107" s="411"/>
    </row>
    <row r="108" spans="1:36" s="412" customFormat="1" ht="21.75" customHeight="1" x14ac:dyDescent="0.2">
      <c r="A108" s="388">
        <v>166</v>
      </c>
      <c r="B108" s="389" t="s">
        <v>619</v>
      </c>
      <c r="C108" s="389" t="s">
        <v>162</v>
      </c>
      <c r="D108" s="389"/>
      <c r="E108" s="391" t="s">
        <v>207</v>
      </c>
      <c r="F108" s="366"/>
      <c r="G108" s="366"/>
      <c r="H108" s="393">
        <v>2005</v>
      </c>
      <c r="I108" s="366"/>
      <c r="J108" s="394"/>
      <c r="K108" s="366"/>
      <c r="L108" s="366"/>
      <c r="M108" s="366"/>
      <c r="N108" s="397" t="s">
        <v>146</v>
      </c>
      <c r="O108" s="383">
        <v>1050000</v>
      </c>
      <c r="P108" s="369"/>
      <c r="Q108" s="400"/>
      <c r="R108" s="401"/>
      <c r="S108" s="401"/>
      <c r="T108" s="410"/>
      <c r="U108" s="378" t="str">
        <f t="shared" si="2"/>
        <v>0</v>
      </c>
      <c r="V108" s="411"/>
      <c r="W108" s="411"/>
      <c r="X108" s="411"/>
      <c r="Y108" s="411"/>
      <c r="Z108" s="411"/>
      <c r="AA108" s="411"/>
      <c r="AB108" s="411"/>
      <c r="AC108" s="411"/>
      <c r="AD108" s="411"/>
      <c r="AE108" s="411"/>
      <c r="AF108" s="411"/>
      <c r="AG108" s="411"/>
      <c r="AH108" s="411"/>
      <c r="AI108" s="411"/>
      <c r="AJ108" s="411"/>
    </row>
    <row r="109" spans="1:36" s="412" customFormat="1" ht="21.75" customHeight="1" x14ac:dyDescent="0.2">
      <c r="A109" s="388">
        <v>170</v>
      </c>
      <c r="B109" s="389" t="s">
        <v>619</v>
      </c>
      <c r="C109" s="389" t="s">
        <v>162</v>
      </c>
      <c r="D109" s="389"/>
      <c r="E109" s="391" t="s">
        <v>206</v>
      </c>
      <c r="F109" s="366"/>
      <c r="G109" s="366"/>
      <c r="H109" s="393">
        <v>2005</v>
      </c>
      <c r="I109" s="366"/>
      <c r="J109" s="394"/>
      <c r="K109" s="366"/>
      <c r="L109" s="366"/>
      <c r="M109" s="366"/>
      <c r="N109" s="397" t="s">
        <v>146</v>
      </c>
      <c r="O109" s="383">
        <v>945000</v>
      </c>
      <c r="P109" s="369"/>
      <c r="Q109" s="400"/>
      <c r="R109" s="401"/>
      <c r="S109" s="401"/>
      <c r="T109" s="410"/>
      <c r="U109" s="378" t="str">
        <f t="shared" si="2"/>
        <v>0</v>
      </c>
      <c r="V109" s="411"/>
      <c r="W109" s="411"/>
      <c r="X109" s="411"/>
      <c r="Y109" s="411"/>
      <c r="Z109" s="411"/>
      <c r="AA109" s="411"/>
      <c r="AB109" s="411"/>
      <c r="AC109" s="411"/>
      <c r="AD109" s="411"/>
      <c r="AE109" s="411"/>
      <c r="AF109" s="411"/>
      <c r="AG109" s="411"/>
      <c r="AH109" s="411"/>
      <c r="AI109" s="411"/>
      <c r="AJ109" s="411"/>
    </row>
    <row r="110" spans="1:36" s="412" customFormat="1" ht="21.75" customHeight="1" x14ac:dyDescent="0.2">
      <c r="A110" s="388">
        <v>171</v>
      </c>
      <c r="B110" s="389" t="s">
        <v>617</v>
      </c>
      <c r="C110" s="389" t="s">
        <v>163</v>
      </c>
      <c r="D110" s="389"/>
      <c r="E110" s="391" t="s">
        <v>491</v>
      </c>
      <c r="F110" s="366"/>
      <c r="G110" s="366"/>
      <c r="H110" s="393">
        <v>2005</v>
      </c>
      <c r="I110" s="366"/>
      <c r="J110" s="394"/>
      <c r="K110" s="366"/>
      <c r="L110" s="366"/>
      <c r="M110" s="366"/>
      <c r="N110" s="397" t="s">
        <v>146</v>
      </c>
      <c r="O110" s="383">
        <v>910000</v>
      </c>
      <c r="P110" s="369" t="s">
        <v>367</v>
      </c>
      <c r="Q110" s="400"/>
      <c r="R110" s="401"/>
      <c r="S110" s="401"/>
      <c r="T110" s="410"/>
      <c r="U110" s="378" t="str">
        <f t="shared" si="2"/>
        <v>0</v>
      </c>
      <c r="V110" s="411"/>
      <c r="W110" s="411"/>
      <c r="X110" s="411"/>
      <c r="Y110" s="411"/>
      <c r="Z110" s="411"/>
      <c r="AA110" s="411"/>
      <c r="AB110" s="411"/>
      <c r="AC110" s="411"/>
      <c r="AD110" s="411"/>
      <c r="AE110" s="411"/>
      <c r="AF110" s="411"/>
      <c r="AG110" s="411"/>
      <c r="AH110" s="411"/>
      <c r="AI110" s="411"/>
      <c r="AJ110" s="411"/>
    </row>
    <row r="111" spans="1:36" s="412" customFormat="1" ht="21.75" customHeight="1" x14ac:dyDescent="0.2">
      <c r="A111" s="388">
        <v>174</v>
      </c>
      <c r="B111" s="389" t="s">
        <v>618</v>
      </c>
      <c r="C111" s="389" t="s">
        <v>152</v>
      </c>
      <c r="D111" s="389"/>
      <c r="E111" s="391" t="s">
        <v>195</v>
      </c>
      <c r="F111" s="366"/>
      <c r="G111" s="366"/>
      <c r="H111" s="393">
        <v>2005</v>
      </c>
      <c r="I111" s="366"/>
      <c r="J111" s="394"/>
      <c r="K111" s="366"/>
      <c r="L111" s="366"/>
      <c r="M111" s="366"/>
      <c r="N111" s="397" t="s">
        <v>146</v>
      </c>
      <c r="O111" s="383">
        <v>1785000</v>
      </c>
      <c r="P111" s="369" t="s">
        <v>124</v>
      </c>
      <c r="Q111" s="400"/>
      <c r="R111" s="401"/>
      <c r="S111" s="401"/>
      <c r="T111" s="410"/>
      <c r="U111" s="378" t="str">
        <f t="shared" si="2"/>
        <v>0</v>
      </c>
      <c r="V111" s="411"/>
      <c r="W111" s="411"/>
      <c r="X111" s="411"/>
      <c r="Y111" s="411"/>
      <c r="Z111" s="411"/>
      <c r="AA111" s="411"/>
      <c r="AB111" s="411"/>
      <c r="AC111" s="411"/>
      <c r="AD111" s="411"/>
      <c r="AE111" s="411"/>
      <c r="AF111" s="411"/>
      <c r="AG111" s="411"/>
      <c r="AH111" s="411"/>
      <c r="AI111" s="411"/>
      <c r="AJ111" s="411"/>
    </row>
    <row r="112" spans="1:36" s="412" customFormat="1" ht="21.75" customHeight="1" x14ac:dyDescent="0.2">
      <c r="A112" s="388">
        <v>178</v>
      </c>
      <c r="B112" s="389" t="s">
        <v>626</v>
      </c>
      <c r="C112" s="389" t="s">
        <v>153</v>
      </c>
      <c r="D112" s="389"/>
      <c r="E112" s="391" t="s">
        <v>202</v>
      </c>
      <c r="F112" s="366"/>
      <c r="G112" s="366"/>
      <c r="H112" s="393">
        <v>2006</v>
      </c>
      <c r="I112" s="366"/>
      <c r="J112" s="394"/>
      <c r="K112" s="366"/>
      <c r="L112" s="366"/>
      <c r="M112" s="366"/>
      <c r="N112" s="397" t="s">
        <v>146</v>
      </c>
      <c r="O112" s="383">
        <v>800000</v>
      </c>
      <c r="P112" s="369" t="s">
        <v>367</v>
      </c>
      <c r="Q112" s="400"/>
      <c r="R112" s="401"/>
      <c r="S112" s="401"/>
      <c r="T112" s="410"/>
      <c r="U112" s="378" t="str">
        <f t="shared" si="2"/>
        <v>0</v>
      </c>
      <c r="V112" s="411"/>
      <c r="W112" s="411"/>
      <c r="X112" s="411"/>
      <c r="Y112" s="411"/>
      <c r="Z112" s="411"/>
      <c r="AA112" s="411"/>
      <c r="AB112" s="411"/>
      <c r="AC112" s="411"/>
      <c r="AD112" s="411"/>
      <c r="AE112" s="411"/>
      <c r="AF112" s="411"/>
      <c r="AG112" s="411"/>
      <c r="AH112" s="411"/>
      <c r="AI112" s="411"/>
      <c r="AJ112" s="411"/>
    </row>
    <row r="113" spans="1:36" s="412" customFormat="1" ht="21.75" customHeight="1" x14ac:dyDescent="0.2">
      <c r="A113" s="388">
        <v>180</v>
      </c>
      <c r="B113" s="389" t="s">
        <v>621</v>
      </c>
      <c r="C113" s="389" t="s">
        <v>148</v>
      </c>
      <c r="D113" s="389"/>
      <c r="E113" s="391" t="s">
        <v>477</v>
      </c>
      <c r="F113" s="366"/>
      <c r="G113" s="366"/>
      <c r="H113" s="393">
        <v>2006</v>
      </c>
      <c r="I113" s="366"/>
      <c r="J113" s="394"/>
      <c r="K113" s="366"/>
      <c r="L113" s="366"/>
      <c r="M113" s="366"/>
      <c r="N113" s="397" t="s">
        <v>146</v>
      </c>
      <c r="O113" s="383">
        <v>2080000</v>
      </c>
      <c r="P113" s="369" t="s">
        <v>367</v>
      </c>
      <c r="Q113" s="400"/>
      <c r="R113" s="401"/>
      <c r="S113" s="401"/>
      <c r="T113" s="410"/>
      <c r="U113" s="378" t="str">
        <f t="shared" si="2"/>
        <v>0</v>
      </c>
      <c r="V113" s="411"/>
      <c r="W113" s="411"/>
      <c r="X113" s="411"/>
      <c r="Y113" s="411"/>
      <c r="Z113" s="411"/>
      <c r="AA113" s="411"/>
      <c r="AB113" s="411"/>
      <c r="AC113" s="411"/>
      <c r="AD113" s="411"/>
      <c r="AE113" s="411"/>
      <c r="AF113" s="411"/>
      <c r="AG113" s="411"/>
      <c r="AH113" s="411"/>
      <c r="AI113" s="411"/>
      <c r="AJ113" s="411"/>
    </row>
    <row r="114" spans="1:36" s="412" customFormat="1" ht="21.75" customHeight="1" x14ac:dyDescent="0.2">
      <c r="A114" s="388">
        <v>181</v>
      </c>
      <c r="B114" s="389" t="s">
        <v>618</v>
      </c>
      <c r="C114" s="389" t="s">
        <v>152</v>
      </c>
      <c r="D114" s="389"/>
      <c r="E114" s="391" t="s">
        <v>489</v>
      </c>
      <c r="F114" s="366"/>
      <c r="G114" s="366"/>
      <c r="H114" s="393">
        <v>2006</v>
      </c>
      <c r="I114" s="366"/>
      <c r="J114" s="394"/>
      <c r="K114" s="366"/>
      <c r="L114" s="366"/>
      <c r="M114" s="366"/>
      <c r="N114" s="397" t="s">
        <v>146</v>
      </c>
      <c r="O114" s="383">
        <v>1280000</v>
      </c>
      <c r="P114" s="369" t="s">
        <v>124</v>
      </c>
      <c r="Q114" s="400"/>
      <c r="R114" s="401"/>
      <c r="S114" s="401"/>
      <c r="T114" s="410"/>
      <c r="U114" s="378" t="str">
        <f t="shared" si="2"/>
        <v>0</v>
      </c>
      <c r="V114" s="411"/>
      <c r="W114" s="411"/>
      <c r="X114" s="411"/>
      <c r="Y114" s="411"/>
      <c r="Z114" s="411"/>
      <c r="AA114" s="411"/>
      <c r="AB114" s="411"/>
      <c r="AC114" s="411"/>
      <c r="AD114" s="411"/>
      <c r="AE114" s="411"/>
      <c r="AF114" s="411"/>
      <c r="AG114" s="411"/>
      <c r="AH114" s="411"/>
      <c r="AI114" s="411"/>
      <c r="AJ114" s="411"/>
    </row>
    <row r="115" spans="1:36" s="412" customFormat="1" ht="21.75" customHeight="1" x14ac:dyDescent="0.2">
      <c r="A115" s="388">
        <v>182</v>
      </c>
      <c r="B115" s="389" t="s">
        <v>627</v>
      </c>
      <c r="C115" s="389" t="s">
        <v>154</v>
      </c>
      <c r="D115" s="389"/>
      <c r="E115" s="391" t="s">
        <v>215</v>
      </c>
      <c r="F115" s="366"/>
      <c r="G115" s="366"/>
      <c r="H115" s="393">
        <v>2006</v>
      </c>
      <c r="I115" s="366"/>
      <c r="J115" s="394"/>
      <c r="K115" s="366"/>
      <c r="L115" s="366"/>
      <c r="M115" s="366"/>
      <c r="N115" s="397" t="s">
        <v>498</v>
      </c>
      <c r="O115" s="383">
        <v>3750000</v>
      </c>
      <c r="P115" s="369" t="s">
        <v>367</v>
      </c>
      <c r="Q115" s="400"/>
      <c r="R115" s="401"/>
      <c r="S115" s="401"/>
      <c r="T115" s="410"/>
      <c r="U115" s="378" t="str">
        <f t="shared" si="2"/>
        <v>0</v>
      </c>
      <c r="V115" s="411"/>
      <c r="W115" s="411"/>
      <c r="X115" s="411"/>
      <c r="Y115" s="411"/>
      <c r="Z115" s="411"/>
      <c r="AA115" s="411"/>
      <c r="AB115" s="411"/>
      <c r="AC115" s="411"/>
      <c r="AD115" s="411"/>
      <c r="AE115" s="411"/>
      <c r="AF115" s="411"/>
      <c r="AG115" s="411"/>
      <c r="AH115" s="411"/>
      <c r="AI115" s="411"/>
      <c r="AJ115" s="411"/>
    </row>
    <row r="116" spans="1:36" s="412" customFormat="1" ht="21.75" customHeight="1" x14ac:dyDescent="0.2">
      <c r="A116" s="388">
        <v>184</v>
      </c>
      <c r="B116" s="389" t="s">
        <v>616</v>
      </c>
      <c r="C116" s="389" t="s">
        <v>419</v>
      </c>
      <c r="D116" s="389"/>
      <c r="E116" s="391" t="s">
        <v>473</v>
      </c>
      <c r="F116" s="366"/>
      <c r="G116" s="366"/>
      <c r="H116" s="393">
        <v>2006</v>
      </c>
      <c r="I116" s="366"/>
      <c r="J116" s="394"/>
      <c r="K116" s="366"/>
      <c r="L116" s="366"/>
      <c r="M116" s="366"/>
      <c r="N116" s="397" t="s">
        <v>146</v>
      </c>
      <c r="O116" s="383">
        <v>2100000</v>
      </c>
      <c r="P116" s="369"/>
      <c r="Q116" s="400"/>
      <c r="R116" s="401"/>
      <c r="S116" s="401"/>
      <c r="T116" s="410"/>
      <c r="U116" s="378" t="str">
        <f t="shared" si="2"/>
        <v>0</v>
      </c>
      <c r="V116" s="411"/>
      <c r="W116" s="411"/>
      <c r="X116" s="411"/>
      <c r="Y116" s="411"/>
      <c r="Z116" s="411"/>
      <c r="AA116" s="411"/>
      <c r="AB116" s="411"/>
      <c r="AC116" s="411"/>
      <c r="AD116" s="411"/>
      <c r="AE116" s="411"/>
      <c r="AF116" s="411"/>
      <c r="AG116" s="411"/>
      <c r="AH116" s="411"/>
      <c r="AI116" s="411"/>
      <c r="AJ116" s="411"/>
    </row>
    <row r="117" spans="1:36" s="412" customFormat="1" ht="21.75" customHeight="1" x14ac:dyDescent="0.2">
      <c r="A117" s="388">
        <v>185</v>
      </c>
      <c r="B117" s="389" t="s">
        <v>616</v>
      </c>
      <c r="C117" s="389" t="s">
        <v>419</v>
      </c>
      <c r="D117" s="389"/>
      <c r="E117" s="391" t="s">
        <v>473</v>
      </c>
      <c r="F117" s="366"/>
      <c r="G117" s="366"/>
      <c r="H117" s="393">
        <v>2006</v>
      </c>
      <c r="I117" s="366"/>
      <c r="J117" s="394"/>
      <c r="K117" s="366"/>
      <c r="L117" s="366"/>
      <c r="M117" s="366"/>
      <c r="N117" s="397" t="s">
        <v>146</v>
      </c>
      <c r="O117" s="383">
        <v>2100000</v>
      </c>
      <c r="P117" s="369"/>
      <c r="Q117" s="400"/>
      <c r="R117" s="401"/>
      <c r="S117" s="401"/>
      <c r="T117" s="410"/>
      <c r="U117" s="378" t="str">
        <f t="shared" si="2"/>
        <v>0</v>
      </c>
      <c r="V117" s="411"/>
      <c r="W117" s="411"/>
      <c r="X117" s="411"/>
      <c r="Y117" s="411"/>
      <c r="Z117" s="411"/>
      <c r="AA117" s="411"/>
      <c r="AB117" s="411"/>
      <c r="AC117" s="411"/>
      <c r="AD117" s="411"/>
      <c r="AE117" s="411"/>
      <c r="AF117" s="411"/>
      <c r="AG117" s="411"/>
      <c r="AH117" s="411"/>
      <c r="AI117" s="411"/>
      <c r="AJ117" s="411"/>
    </row>
    <row r="118" spans="1:36" s="412" customFormat="1" ht="21.75" customHeight="1" x14ac:dyDescent="0.2">
      <c r="A118" s="388">
        <v>186</v>
      </c>
      <c r="B118" s="389" t="s">
        <v>618</v>
      </c>
      <c r="C118" s="389" t="s">
        <v>152</v>
      </c>
      <c r="D118" s="389"/>
      <c r="E118" s="391" t="s">
        <v>195</v>
      </c>
      <c r="F118" s="366"/>
      <c r="G118" s="366"/>
      <c r="H118" s="393">
        <v>2006</v>
      </c>
      <c r="I118" s="366"/>
      <c r="J118" s="394"/>
      <c r="K118" s="366"/>
      <c r="L118" s="366"/>
      <c r="M118" s="366"/>
      <c r="N118" s="397" t="s">
        <v>146</v>
      </c>
      <c r="O118" s="383">
        <v>3570000</v>
      </c>
      <c r="P118" s="369" t="s">
        <v>124</v>
      </c>
      <c r="Q118" s="400"/>
      <c r="R118" s="401"/>
      <c r="S118" s="401"/>
      <c r="T118" s="410"/>
      <c r="U118" s="378" t="str">
        <f t="shared" si="2"/>
        <v>0</v>
      </c>
      <c r="V118" s="411"/>
      <c r="W118" s="411"/>
      <c r="X118" s="411"/>
      <c r="Y118" s="411"/>
      <c r="Z118" s="411"/>
      <c r="AA118" s="411"/>
      <c r="AB118" s="411"/>
      <c r="AC118" s="411"/>
      <c r="AD118" s="411"/>
      <c r="AE118" s="411"/>
      <c r="AF118" s="411"/>
      <c r="AG118" s="411"/>
      <c r="AH118" s="411"/>
      <c r="AI118" s="411"/>
      <c r="AJ118" s="411"/>
    </row>
    <row r="119" spans="1:36" s="412" customFormat="1" ht="21.75" customHeight="1" x14ac:dyDescent="0.2">
      <c r="A119" s="388">
        <v>187</v>
      </c>
      <c r="B119" s="389" t="s">
        <v>618</v>
      </c>
      <c r="C119" s="389" t="s">
        <v>152</v>
      </c>
      <c r="D119" s="389"/>
      <c r="E119" s="391" t="s">
        <v>195</v>
      </c>
      <c r="F119" s="366"/>
      <c r="G119" s="366"/>
      <c r="H119" s="393">
        <v>2006</v>
      </c>
      <c r="I119" s="366"/>
      <c r="J119" s="394"/>
      <c r="K119" s="366"/>
      <c r="L119" s="366"/>
      <c r="M119" s="366"/>
      <c r="N119" s="397" t="s">
        <v>146</v>
      </c>
      <c r="O119" s="383">
        <v>875000</v>
      </c>
      <c r="P119" s="369" t="s">
        <v>124</v>
      </c>
      <c r="Q119" s="400"/>
      <c r="R119" s="401"/>
      <c r="S119" s="401"/>
      <c r="T119" s="410"/>
      <c r="U119" s="378" t="str">
        <f t="shared" si="2"/>
        <v>0</v>
      </c>
      <c r="V119" s="411"/>
      <c r="W119" s="411"/>
      <c r="X119" s="411"/>
      <c r="Y119" s="411"/>
      <c r="Z119" s="411"/>
      <c r="AA119" s="411"/>
      <c r="AB119" s="411"/>
      <c r="AC119" s="411"/>
      <c r="AD119" s="411"/>
      <c r="AE119" s="411"/>
      <c r="AF119" s="411"/>
      <c r="AG119" s="411"/>
      <c r="AH119" s="411"/>
      <c r="AI119" s="411"/>
      <c r="AJ119" s="411"/>
    </row>
    <row r="120" spans="1:36" s="412" customFormat="1" ht="21.75" customHeight="1" x14ac:dyDescent="0.2">
      <c r="A120" s="388">
        <v>188</v>
      </c>
      <c r="B120" s="389" t="s">
        <v>622</v>
      </c>
      <c r="C120" s="389" t="s">
        <v>426</v>
      </c>
      <c r="D120" s="389"/>
      <c r="E120" s="391" t="s">
        <v>218</v>
      </c>
      <c r="F120" s="366"/>
      <c r="G120" s="366"/>
      <c r="H120" s="393">
        <v>2006</v>
      </c>
      <c r="I120" s="366"/>
      <c r="J120" s="394"/>
      <c r="K120" s="366"/>
      <c r="L120" s="366"/>
      <c r="M120" s="366"/>
      <c r="N120" s="397" t="s">
        <v>146</v>
      </c>
      <c r="O120" s="383">
        <v>2205000</v>
      </c>
      <c r="P120" s="369"/>
      <c r="Q120" s="400"/>
      <c r="R120" s="401"/>
      <c r="S120" s="401"/>
      <c r="T120" s="410"/>
      <c r="U120" s="378" t="str">
        <f t="shared" si="2"/>
        <v>0</v>
      </c>
      <c r="V120" s="411"/>
      <c r="W120" s="411"/>
      <c r="X120" s="411"/>
      <c r="Y120" s="411"/>
      <c r="Z120" s="411"/>
      <c r="AA120" s="411"/>
      <c r="AB120" s="411"/>
      <c r="AC120" s="411"/>
      <c r="AD120" s="411"/>
      <c r="AE120" s="411"/>
      <c r="AF120" s="411"/>
      <c r="AG120" s="411"/>
      <c r="AH120" s="411"/>
      <c r="AI120" s="411"/>
      <c r="AJ120" s="411"/>
    </row>
    <row r="121" spans="1:36" s="412" customFormat="1" ht="21.75" customHeight="1" x14ac:dyDescent="0.2">
      <c r="A121" s="388">
        <v>189</v>
      </c>
      <c r="B121" s="389" t="s">
        <v>616</v>
      </c>
      <c r="C121" s="389" t="s">
        <v>419</v>
      </c>
      <c r="D121" s="389"/>
      <c r="E121" s="391" t="s">
        <v>473</v>
      </c>
      <c r="F121" s="366"/>
      <c r="G121" s="366"/>
      <c r="H121" s="393">
        <v>2006</v>
      </c>
      <c r="I121" s="366"/>
      <c r="J121" s="394"/>
      <c r="K121" s="366"/>
      <c r="L121" s="366"/>
      <c r="M121" s="366"/>
      <c r="N121" s="397" t="s">
        <v>146</v>
      </c>
      <c r="O121" s="383">
        <v>1050000</v>
      </c>
      <c r="P121" s="369"/>
      <c r="Q121" s="400"/>
      <c r="R121" s="401"/>
      <c r="S121" s="401"/>
      <c r="T121" s="410"/>
      <c r="U121" s="378" t="str">
        <f t="shared" si="2"/>
        <v>0</v>
      </c>
      <c r="V121" s="411"/>
      <c r="W121" s="411"/>
      <c r="X121" s="411"/>
      <c r="Y121" s="411"/>
      <c r="Z121" s="411"/>
      <c r="AA121" s="411"/>
      <c r="AB121" s="411"/>
      <c r="AC121" s="411"/>
      <c r="AD121" s="411"/>
      <c r="AE121" s="411"/>
      <c r="AF121" s="411"/>
      <c r="AG121" s="411"/>
      <c r="AH121" s="411"/>
      <c r="AI121" s="411"/>
      <c r="AJ121" s="411"/>
    </row>
    <row r="122" spans="1:36" s="412" customFormat="1" ht="21.75" customHeight="1" x14ac:dyDescent="0.2">
      <c r="A122" s="388">
        <v>190</v>
      </c>
      <c r="B122" s="389" t="s">
        <v>618</v>
      </c>
      <c r="C122" s="389" t="s">
        <v>152</v>
      </c>
      <c r="D122" s="389"/>
      <c r="E122" s="391" t="s">
        <v>195</v>
      </c>
      <c r="F122" s="366"/>
      <c r="G122" s="366"/>
      <c r="H122" s="393">
        <v>2006</v>
      </c>
      <c r="I122" s="366"/>
      <c r="J122" s="394"/>
      <c r="K122" s="366"/>
      <c r="L122" s="366"/>
      <c r="M122" s="366"/>
      <c r="N122" s="397" t="s">
        <v>146</v>
      </c>
      <c r="O122" s="383">
        <v>945000</v>
      </c>
      <c r="P122" s="369" t="s">
        <v>124</v>
      </c>
      <c r="Q122" s="400"/>
      <c r="R122" s="401"/>
      <c r="S122" s="401"/>
      <c r="T122" s="410"/>
      <c r="U122" s="378" t="str">
        <f t="shared" si="2"/>
        <v>0</v>
      </c>
      <c r="V122" s="411"/>
      <c r="W122" s="411"/>
      <c r="X122" s="411"/>
      <c r="Y122" s="411"/>
      <c r="Z122" s="411"/>
      <c r="AA122" s="411"/>
      <c r="AB122" s="411"/>
      <c r="AC122" s="411"/>
      <c r="AD122" s="411"/>
      <c r="AE122" s="411"/>
      <c r="AF122" s="411"/>
      <c r="AG122" s="411"/>
      <c r="AH122" s="411"/>
      <c r="AI122" s="411"/>
      <c r="AJ122" s="411"/>
    </row>
    <row r="123" spans="1:36" s="412" customFormat="1" ht="21.75" customHeight="1" x14ac:dyDescent="0.2">
      <c r="A123" s="388">
        <v>191</v>
      </c>
      <c r="B123" s="389" t="s">
        <v>618</v>
      </c>
      <c r="C123" s="389" t="s">
        <v>152</v>
      </c>
      <c r="D123" s="389"/>
      <c r="E123" s="391" t="s">
        <v>195</v>
      </c>
      <c r="F123" s="366"/>
      <c r="G123" s="366"/>
      <c r="H123" s="393">
        <v>2006</v>
      </c>
      <c r="I123" s="366"/>
      <c r="J123" s="394"/>
      <c r="K123" s="366"/>
      <c r="L123" s="366"/>
      <c r="M123" s="366"/>
      <c r="N123" s="397" t="s">
        <v>146</v>
      </c>
      <c r="O123" s="383">
        <v>595000</v>
      </c>
      <c r="P123" s="369" t="s">
        <v>124</v>
      </c>
      <c r="Q123" s="400"/>
      <c r="R123" s="401"/>
      <c r="S123" s="401"/>
      <c r="T123" s="410"/>
      <c r="U123" s="378" t="str">
        <f t="shared" si="2"/>
        <v>0</v>
      </c>
      <c r="V123" s="411"/>
      <c r="W123" s="411"/>
      <c r="X123" s="411"/>
      <c r="Y123" s="411"/>
      <c r="Z123" s="411"/>
      <c r="AA123" s="411"/>
      <c r="AB123" s="411"/>
      <c r="AC123" s="411"/>
      <c r="AD123" s="411"/>
      <c r="AE123" s="411"/>
      <c r="AF123" s="411"/>
      <c r="AG123" s="411"/>
      <c r="AH123" s="411"/>
      <c r="AI123" s="411"/>
      <c r="AJ123" s="411"/>
    </row>
    <row r="124" spans="1:36" s="412" customFormat="1" ht="21.75" customHeight="1" x14ac:dyDescent="0.2">
      <c r="A124" s="438">
        <v>194</v>
      </c>
      <c r="B124" s="439" t="s">
        <v>618</v>
      </c>
      <c r="C124" s="439" t="s">
        <v>152</v>
      </c>
      <c r="D124" s="439"/>
      <c r="E124" s="440" t="s">
        <v>195</v>
      </c>
      <c r="F124" s="442"/>
      <c r="G124" s="442"/>
      <c r="H124" s="443">
        <v>2006</v>
      </c>
      <c r="I124" s="442"/>
      <c r="J124" s="444"/>
      <c r="K124" s="442"/>
      <c r="L124" s="442"/>
      <c r="M124" s="442"/>
      <c r="N124" s="445" t="s">
        <v>146</v>
      </c>
      <c r="O124" s="446">
        <v>1190000</v>
      </c>
      <c r="P124" s="447" t="s">
        <v>124</v>
      </c>
      <c r="Q124" s="400"/>
      <c r="R124" s="401"/>
      <c r="S124" s="401"/>
      <c r="T124" s="410"/>
      <c r="U124" s="378" t="str">
        <f t="shared" si="2"/>
        <v>0</v>
      </c>
      <c r="V124" s="411"/>
      <c r="W124" s="411"/>
      <c r="X124" s="411"/>
      <c r="Y124" s="411"/>
      <c r="Z124" s="411"/>
      <c r="AA124" s="411"/>
      <c r="AB124" s="411"/>
      <c r="AC124" s="411"/>
      <c r="AD124" s="411"/>
      <c r="AE124" s="411"/>
      <c r="AF124" s="411"/>
      <c r="AG124" s="411"/>
      <c r="AH124" s="411"/>
      <c r="AI124" s="411"/>
      <c r="AJ124" s="411"/>
    </row>
    <row r="125" spans="1:36" s="412" customFormat="1" ht="21.75" customHeight="1" x14ac:dyDescent="0.2">
      <c r="A125" s="388">
        <v>198</v>
      </c>
      <c r="B125" s="389" t="s">
        <v>618</v>
      </c>
      <c r="C125" s="389" t="s">
        <v>152</v>
      </c>
      <c r="D125" s="389"/>
      <c r="E125" s="391" t="s">
        <v>195</v>
      </c>
      <c r="F125" s="366"/>
      <c r="G125" s="366"/>
      <c r="H125" s="393">
        <v>2006</v>
      </c>
      <c r="I125" s="366"/>
      <c r="J125" s="394"/>
      <c r="K125" s="366"/>
      <c r="L125" s="366"/>
      <c r="M125" s="366"/>
      <c r="N125" s="397" t="s">
        <v>146</v>
      </c>
      <c r="O125" s="383">
        <v>760000</v>
      </c>
      <c r="P125" s="369" t="s">
        <v>124</v>
      </c>
      <c r="Q125" s="400"/>
      <c r="R125" s="401"/>
      <c r="S125" s="401"/>
      <c r="T125" s="410"/>
      <c r="U125" s="378" t="str">
        <f t="shared" si="2"/>
        <v>0</v>
      </c>
      <c r="V125" s="411"/>
      <c r="W125" s="411"/>
      <c r="X125" s="411"/>
      <c r="Y125" s="411"/>
      <c r="Z125" s="411"/>
      <c r="AA125" s="411"/>
      <c r="AB125" s="411"/>
      <c r="AC125" s="411"/>
      <c r="AD125" s="411"/>
      <c r="AE125" s="411"/>
      <c r="AF125" s="411"/>
      <c r="AG125" s="411"/>
      <c r="AH125" s="411"/>
      <c r="AI125" s="411"/>
      <c r="AJ125" s="411"/>
    </row>
    <row r="126" spans="1:36" s="412" customFormat="1" ht="21.75" customHeight="1" x14ac:dyDescent="0.2">
      <c r="A126" s="388">
        <v>199</v>
      </c>
      <c r="B126" s="389" t="s">
        <v>618</v>
      </c>
      <c r="C126" s="389" t="s">
        <v>152</v>
      </c>
      <c r="D126" s="389"/>
      <c r="E126" s="391" t="s">
        <v>195</v>
      </c>
      <c r="F126" s="366"/>
      <c r="G126" s="366"/>
      <c r="H126" s="393">
        <v>2006</v>
      </c>
      <c r="I126" s="366"/>
      <c r="J126" s="394"/>
      <c r="K126" s="366"/>
      <c r="L126" s="366"/>
      <c r="M126" s="366"/>
      <c r="N126" s="397" t="s">
        <v>146</v>
      </c>
      <c r="O126" s="383">
        <v>595000</v>
      </c>
      <c r="P126" s="369" t="s">
        <v>124</v>
      </c>
      <c r="Q126" s="400"/>
      <c r="R126" s="401"/>
      <c r="S126" s="401"/>
      <c r="T126" s="410"/>
      <c r="U126" s="378" t="str">
        <f t="shared" si="2"/>
        <v>0</v>
      </c>
      <c r="V126" s="411"/>
      <c r="W126" s="411"/>
      <c r="X126" s="411"/>
      <c r="Y126" s="411"/>
      <c r="Z126" s="411"/>
      <c r="AA126" s="411"/>
      <c r="AB126" s="411"/>
      <c r="AC126" s="411"/>
      <c r="AD126" s="411"/>
      <c r="AE126" s="411"/>
      <c r="AF126" s="411"/>
      <c r="AG126" s="411"/>
      <c r="AH126" s="411"/>
      <c r="AI126" s="411"/>
      <c r="AJ126" s="411"/>
    </row>
    <row r="127" spans="1:36" s="412" customFormat="1" ht="21.75" customHeight="1" x14ac:dyDescent="0.2">
      <c r="A127" s="388">
        <v>200</v>
      </c>
      <c r="B127" s="389" t="s">
        <v>616</v>
      </c>
      <c r="C127" s="389" t="s">
        <v>419</v>
      </c>
      <c r="D127" s="389"/>
      <c r="E127" s="391" t="s">
        <v>473</v>
      </c>
      <c r="F127" s="366"/>
      <c r="G127" s="366"/>
      <c r="H127" s="393">
        <v>2006</v>
      </c>
      <c r="I127" s="366"/>
      <c r="J127" s="394"/>
      <c r="K127" s="366"/>
      <c r="L127" s="366"/>
      <c r="M127" s="366"/>
      <c r="N127" s="397" t="s">
        <v>146</v>
      </c>
      <c r="O127" s="383">
        <v>2100000</v>
      </c>
      <c r="P127" s="369"/>
      <c r="Q127" s="400"/>
      <c r="R127" s="401"/>
      <c r="S127" s="401"/>
      <c r="T127" s="410"/>
      <c r="U127" s="378" t="str">
        <f t="shared" si="2"/>
        <v>0</v>
      </c>
      <c r="V127" s="411"/>
      <c r="W127" s="411"/>
      <c r="X127" s="411"/>
      <c r="Y127" s="411"/>
      <c r="Z127" s="411"/>
      <c r="AA127" s="411"/>
      <c r="AB127" s="411"/>
      <c r="AC127" s="411"/>
      <c r="AD127" s="411"/>
      <c r="AE127" s="411"/>
      <c r="AF127" s="411"/>
      <c r="AG127" s="411"/>
      <c r="AH127" s="411"/>
      <c r="AI127" s="411"/>
      <c r="AJ127" s="411"/>
    </row>
    <row r="128" spans="1:36" s="412" customFormat="1" ht="21.75" customHeight="1" x14ac:dyDescent="0.2">
      <c r="A128" s="388">
        <v>202</v>
      </c>
      <c r="B128" s="389" t="s">
        <v>616</v>
      </c>
      <c r="C128" s="389" t="s">
        <v>419</v>
      </c>
      <c r="D128" s="389"/>
      <c r="E128" s="391" t="s">
        <v>473</v>
      </c>
      <c r="F128" s="366"/>
      <c r="G128" s="366"/>
      <c r="H128" s="393">
        <v>2006</v>
      </c>
      <c r="I128" s="366"/>
      <c r="J128" s="394"/>
      <c r="K128" s="366"/>
      <c r="L128" s="366"/>
      <c r="M128" s="366"/>
      <c r="N128" s="397" t="s">
        <v>146</v>
      </c>
      <c r="O128" s="383">
        <v>1050000</v>
      </c>
      <c r="P128" s="369"/>
      <c r="Q128" s="400"/>
      <c r="R128" s="401"/>
      <c r="S128" s="401"/>
      <c r="T128" s="410"/>
      <c r="U128" s="378" t="str">
        <f t="shared" si="2"/>
        <v>0</v>
      </c>
      <c r="V128" s="411"/>
      <c r="W128" s="411"/>
      <c r="X128" s="411"/>
      <c r="Y128" s="411"/>
      <c r="Z128" s="411"/>
      <c r="AA128" s="411"/>
      <c r="AB128" s="411"/>
      <c r="AC128" s="411"/>
      <c r="AD128" s="411"/>
      <c r="AE128" s="411"/>
      <c r="AF128" s="411"/>
      <c r="AG128" s="411"/>
      <c r="AH128" s="411"/>
      <c r="AI128" s="411"/>
      <c r="AJ128" s="411"/>
    </row>
    <row r="129" spans="1:36" s="412" customFormat="1" ht="21.75" customHeight="1" x14ac:dyDescent="0.2">
      <c r="A129" s="388">
        <v>203</v>
      </c>
      <c r="B129" s="389" t="s">
        <v>616</v>
      </c>
      <c r="C129" s="389" t="s">
        <v>419</v>
      </c>
      <c r="D129" s="389"/>
      <c r="E129" s="391" t="s">
        <v>473</v>
      </c>
      <c r="F129" s="366"/>
      <c r="G129" s="366"/>
      <c r="H129" s="393">
        <v>2006</v>
      </c>
      <c r="I129" s="366"/>
      <c r="J129" s="394"/>
      <c r="K129" s="366"/>
      <c r="L129" s="366"/>
      <c r="M129" s="366"/>
      <c r="N129" s="397" t="s">
        <v>146</v>
      </c>
      <c r="O129" s="383">
        <v>1050000</v>
      </c>
      <c r="P129" s="369"/>
      <c r="Q129" s="400"/>
      <c r="R129" s="401"/>
      <c r="S129" s="401"/>
      <c r="T129" s="410"/>
      <c r="U129" s="378" t="str">
        <f t="shared" si="2"/>
        <v>0</v>
      </c>
      <c r="V129" s="411"/>
      <c r="W129" s="411"/>
      <c r="X129" s="411"/>
      <c r="Y129" s="411"/>
      <c r="Z129" s="411"/>
      <c r="AA129" s="411"/>
      <c r="AB129" s="411"/>
      <c r="AC129" s="411"/>
      <c r="AD129" s="411"/>
      <c r="AE129" s="411"/>
      <c r="AF129" s="411"/>
      <c r="AG129" s="411"/>
      <c r="AH129" s="411"/>
      <c r="AI129" s="411"/>
      <c r="AJ129" s="411"/>
    </row>
    <row r="130" spans="1:36" s="412" customFormat="1" ht="21.75" customHeight="1" x14ac:dyDescent="0.2">
      <c r="A130" s="388">
        <v>204</v>
      </c>
      <c r="B130" s="389" t="s">
        <v>629</v>
      </c>
      <c r="C130" s="389" t="s">
        <v>432</v>
      </c>
      <c r="D130" s="389"/>
      <c r="E130" s="391" t="s">
        <v>195</v>
      </c>
      <c r="F130" s="366"/>
      <c r="G130" s="366"/>
      <c r="H130" s="393">
        <v>2006</v>
      </c>
      <c r="I130" s="366"/>
      <c r="J130" s="394"/>
      <c r="K130" s="366"/>
      <c r="L130" s="366"/>
      <c r="M130" s="366"/>
      <c r="N130" s="397" t="s">
        <v>146</v>
      </c>
      <c r="O130" s="383">
        <v>700000</v>
      </c>
      <c r="P130" s="369" t="s">
        <v>367</v>
      </c>
      <c r="Q130" s="400"/>
      <c r="R130" s="401"/>
      <c r="S130" s="401"/>
      <c r="T130" s="410"/>
      <c r="U130" s="378" t="str">
        <f t="shared" ref="U130:U158" si="3">IF(O130&lt;300000,O130,"0")</f>
        <v>0</v>
      </c>
      <c r="V130" s="411"/>
      <c r="W130" s="411"/>
      <c r="X130" s="411"/>
      <c r="Y130" s="411"/>
      <c r="Z130" s="411"/>
      <c r="AA130" s="411"/>
      <c r="AB130" s="411"/>
      <c r="AC130" s="411"/>
      <c r="AD130" s="411"/>
      <c r="AE130" s="411"/>
      <c r="AF130" s="411"/>
      <c r="AG130" s="411"/>
      <c r="AH130" s="411"/>
      <c r="AI130" s="411"/>
      <c r="AJ130" s="411"/>
    </row>
    <row r="131" spans="1:36" s="412" customFormat="1" ht="21.75" customHeight="1" x14ac:dyDescent="0.2">
      <c r="A131" s="388">
        <v>205</v>
      </c>
      <c r="B131" s="389" t="s">
        <v>622</v>
      </c>
      <c r="C131" s="389" t="s">
        <v>426</v>
      </c>
      <c r="D131" s="389"/>
      <c r="E131" s="391" t="s">
        <v>218</v>
      </c>
      <c r="F131" s="366"/>
      <c r="G131" s="366"/>
      <c r="H131" s="393">
        <v>2006</v>
      </c>
      <c r="I131" s="366"/>
      <c r="J131" s="394"/>
      <c r="K131" s="366"/>
      <c r="L131" s="366"/>
      <c r="M131" s="366"/>
      <c r="N131" s="397" t="s">
        <v>146</v>
      </c>
      <c r="O131" s="383">
        <v>735000</v>
      </c>
      <c r="P131" s="369" t="s">
        <v>124</v>
      </c>
      <c r="Q131" s="400"/>
      <c r="R131" s="401"/>
      <c r="S131" s="401"/>
      <c r="T131" s="410"/>
      <c r="U131" s="378" t="str">
        <f t="shared" si="3"/>
        <v>0</v>
      </c>
      <c r="V131" s="411"/>
      <c r="W131" s="411"/>
      <c r="X131" s="411"/>
      <c r="Y131" s="411"/>
      <c r="Z131" s="411"/>
      <c r="AA131" s="411"/>
      <c r="AB131" s="411"/>
      <c r="AC131" s="411"/>
      <c r="AD131" s="411"/>
      <c r="AE131" s="411"/>
      <c r="AF131" s="411"/>
      <c r="AG131" s="411"/>
      <c r="AH131" s="411"/>
      <c r="AI131" s="411"/>
      <c r="AJ131" s="411"/>
    </row>
    <row r="132" spans="1:36" s="412" customFormat="1" ht="21.75" customHeight="1" x14ac:dyDescent="0.2">
      <c r="A132" s="388">
        <v>208</v>
      </c>
      <c r="B132" s="389" t="s">
        <v>616</v>
      </c>
      <c r="C132" s="389" t="s">
        <v>419</v>
      </c>
      <c r="D132" s="389"/>
      <c r="E132" s="391" t="s">
        <v>473</v>
      </c>
      <c r="F132" s="366"/>
      <c r="G132" s="366"/>
      <c r="H132" s="393">
        <v>2006</v>
      </c>
      <c r="I132" s="366"/>
      <c r="J132" s="394"/>
      <c r="K132" s="366"/>
      <c r="L132" s="366"/>
      <c r="M132" s="366"/>
      <c r="N132" s="397" t="s">
        <v>146</v>
      </c>
      <c r="O132" s="383">
        <v>2100000</v>
      </c>
      <c r="P132" s="369"/>
      <c r="Q132" s="400"/>
      <c r="R132" s="401"/>
      <c r="S132" s="401"/>
      <c r="T132" s="410"/>
      <c r="U132" s="378" t="str">
        <f t="shared" si="3"/>
        <v>0</v>
      </c>
      <c r="V132" s="411"/>
      <c r="W132" s="411"/>
      <c r="X132" s="411"/>
      <c r="Y132" s="411"/>
      <c r="Z132" s="411"/>
      <c r="AA132" s="411"/>
      <c r="AB132" s="411"/>
      <c r="AC132" s="411"/>
      <c r="AD132" s="411"/>
      <c r="AE132" s="411"/>
      <c r="AF132" s="411"/>
      <c r="AG132" s="411"/>
      <c r="AH132" s="411"/>
      <c r="AI132" s="411"/>
      <c r="AJ132" s="411"/>
    </row>
    <row r="133" spans="1:36" s="412" customFormat="1" ht="21.75" customHeight="1" x14ac:dyDescent="0.2">
      <c r="A133" s="388">
        <v>212</v>
      </c>
      <c r="B133" s="389" t="s">
        <v>616</v>
      </c>
      <c r="C133" s="389" t="s">
        <v>419</v>
      </c>
      <c r="D133" s="389"/>
      <c r="E133" s="391" t="s">
        <v>473</v>
      </c>
      <c r="F133" s="366"/>
      <c r="G133" s="366"/>
      <c r="H133" s="393">
        <v>2006</v>
      </c>
      <c r="I133" s="366"/>
      <c r="J133" s="394"/>
      <c r="K133" s="366"/>
      <c r="L133" s="366"/>
      <c r="M133" s="366"/>
      <c r="N133" s="397" t="s">
        <v>146</v>
      </c>
      <c r="O133" s="383">
        <v>1050000</v>
      </c>
      <c r="P133" s="369" t="s">
        <v>367</v>
      </c>
      <c r="Q133" s="400"/>
      <c r="R133" s="401"/>
      <c r="S133" s="401"/>
      <c r="T133" s="410"/>
      <c r="U133" s="378" t="str">
        <f t="shared" si="3"/>
        <v>0</v>
      </c>
      <c r="V133" s="411"/>
      <c r="W133" s="411"/>
      <c r="X133" s="411"/>
      <c r="Y133" s="411"/>
      <c r="Z133" s="411"/>
      <c r="AA133" s="411"/>
      <c r="AB133" s="411"/>
      <c r="AC133" s="411"/>
      <c r="AD133" s="411"/>
      <c r="AE133" s="411"/>
      <c r="AF133" s="411"/>
      <c r="AG133" s="411"/>
      <c r="AH133" s="411"/>
      <c r="AI133" s="411"/>
      <c r="AJ133" s="411"/>
    </row>
    <row r="134" spans="1:36" s="412" customFormat="1" ht="21.75" customHeight="1" x14ac:dyDescent="0.2">
      <c r="A134" s="388">
        <v>213</v>
      </c>
      <c r="B134" s="389" t="s">
        <v>616</v>
      </c>
      <c r="C134" s="389" t="s">
        <v>419</v>
      </c>
      <c r="D134" s="389"/>
      <c r="E134" s="391" t="s">
        <v>473</v>
      </c>
      <c r="F134" s="366"/>
      <c r="G134" s="366"/>
      <c r="H134" s="393">
        <v>2006</v>
      </c>
      <c r="I134" s="366"/>
      <c r="J134" s="394"/>
      <c r="K134" s="366"/>
      <c r="L134" s="366"/>
      <c r="M134" s="366"/>
      <c r="N134" s="397" t="s">
        <v>146</v>
      </c>
      <c r="O134" s="383">
        <v>1050000</v>
      </c>
      <c r="P134" s="369"/>
      <c r="Q134" s="400"/>
      <c r="R134" s="401"/>
      <c r="S134" s="401"/>
      <c r="T134" s="410"/>
      <c r="U134" s="378" t="str">
        <f t="shared" si="3"/>
        <v>0</v>
      </c>
      <c r="V134" s="411"/>
      <c r="W134" s="411"/>
      <c r="X134" s="411"/>
      <c r="Y134" s="411"/>
      <c r="Z134" s="411"/>
      <c r="AA134" s="411"/>
      <c r="AB134" s="411"/>
      <c r="AC134" s="411"/>
      <c r="AD134" s="411"/>
      <c r="AE134" s="411"/>
      <c r="AF134" s="411"/>
      <c r="AG134" s="411"/>
      <c r="AH134" s="411"/>
      <c r="AI134" s="411"/>
      <c r="AJ134" s="411"/>
    </row>
    <row r="135" spans="1:36" s="412" customFormat="1" ht="21.75" customHeight="1" x14ac:dyDescent="0.2">
      <c r="A135" s="388">
        <v>214</v>
      </c>
      <c r="B135" s="389" t="s">
        <v>618</v>
      </c>
      <c r="C135" s="389" t="s">
        <v>152</v>
      </c>
      <c r="D135" s="389"/>
      <c r="E135" s="391" t="s">
        <v>195</v>
      </c>
      <c r="F135" s="366"/>
      <c r="G135" s="366"/>
      <c r="H135" s="393">
        <v>2006</v>
      </c>
      <c r="I135" s="366"/>
      <c r="J135" s="394"/>
      <c r="K135" s="366"/>
      <c r="L135" s="366"/>
      <c r="M135" s="366"/>
      <c r="N135" s="397" t="s">
        <v>146</v>
      </c>
      <c r="O135" s="383">
        <v>1190000</v>
      </c>
      <c r="P135" s="369" t="s">
        <v>367</v>
      </c>
      <c r="Q135" s="400"/>
      <c r="R135" s="401"/>
      <c r="S135" s="401"/>
      <c r="T135" s="410"/>
      <c r="U135" s="378" t="str">
        <f t="shared" si="3"/>
        <v>0</v>
      </c>
      <c r="V135" s="411"/>
      <c r="W135" s="411"/>
      <c r="X135" s="411"/>
      <c r="Y135" s="411"/>
      <c r="Z135" s="411"/>
      <c r="AA135" s="411"/>
      <c r="AB135" s="411"/>
      <c r="AC135" s="411"/>
      <c r="AD135" s="411"/>
      <c r="AE135" s="411"/>
      <c r="AF135" s="411"/>
      <c r="AG135" s="411"/>
      <c r="AH135" s="411"/>
      <c r="AI135" s="411"/>
      <c r="AJ135" s="411"/>
    </row>
    <row r="136" spans="1:36" s="412" customFormat="1" ht="21.75" customHeight="1" x14ac:dyDescent="0.2">
      <c r="A136" s="388">
        <v>215</v>
      </c>
      <c r="B136" s="389" t="s">
        <v>616</v>
      </c>
      <c r="C136" s="389" t="s">
        <v>419</v>
      </c>
      <c r="D136" s="389"/>
      <c r="E136" s="391" t="s">
        <v>473</v>
      </c>
      <c r="F136" s="366"/>
      <c r="G136" s="366"/>
      <c r="H136" s="393">
        <v>2006</v>
      </c>
      <c r="I136" s="366"/>
      <c r="J136" s="394"/>
      <c r="K136" s="366"/>
      <c r="L136" s="366"/>
      <c r="M136" s="366"/>
      <c r="N136" s="397" t="s">
        <v>146</v>
      </c>
      <c r="O136" s="383">
        <v>1050000</v>
      </c>
      <c r="P136" s="369" t="s">
        <v>367</v>
      </c>
      <c r="Q136" s="400"/>
      <c r="R136" s="401"/>
      <c r="S136" s="401"/>
      <c r="T136" s="410"/>
      <c r="U136" s="378" t="str">
        <f t="shared" si="3"/>
        <v>0</v>
      </c>
      <c r="V136" s="411"/>
      <c r="W136" s="411"/>
      <c r="X136" s="411"/>
      <c r="Y136" s="411"/>
      <c r="Z136" s="411"/>
      <c r="AA136" s="411"/>
      <c r="AB136" s="411"/>
      <c r="AC136" s="411"/>
      <c r="AD136" s="411"/>
      <c r="AE136" s="411"/>
      <c r="AF136" s="411"/>
      <c r="AG136" s="411"/>
      <c r="AH136" s="411"/>
      <c r="AI136" s="411"/>
      <c r="AJ136" s="411"/>
    </row>
    <row r="137" spans="1:36" s="412" customFormat="1" ht="21.75" customHeight="1" x14ac:dyDescent="0.2">
      <c r="A137" s="388">
        <v>216</v>
      </c>
      <c r="B137" s="389" t="s">
        <v>616</v>
      </c>
      <c r="C137" s="389" t="s">
        <v>419</v>
      </c>
      <c r="D137" s="389"/>
      <c r="E137" s="391" t="s">
        <v>473</v>
      </c>
      <c r="F137" s="366"/>
      <c r="G137" s="366"/>
      <c r="H137" s="393">
        <v>2006</v>
      </c>
      <c r="I137" s="366"/>
      <c r="J137" s="394"/>
      <c r="K137" s="366"/>
      <c r="L137" s="366"/>
      <c r="M137" s="366"/>
      <c r="N137" s="397" t="s">
        <v>146</v>
      </c>
      <c r="O137" s="383">
        <v>1050000</v>
      </c>
      <c r="P137" s="369"/>
      <c r="Q137" s="400"/>
      <c r="R137" s="401"/>
      <c r="S137" s="401"/>
      <c r="T137" s="410"/>
      <c r="U137" s="378" t="str">
        <f t="shared" si="3"/>
        <v>0</v>
      </c>
      <c r="V137" s="411"/>
      <c r="W137" s="411"/>
      <c r="X137" s="411"/>
      <c r="Y137" s="411"/>
      <c r="Z137" s="411"/>
      <c r="AA137" s="411"/>
      <c r="AB137" s="411"/>
      <c r="AC137" s="411"/>
      <c r="AD137" s="411"/>
      <c r="AE137" s="411"/>
      <c r="AF137" s="411"/>
      <c r="AG137" s="411"/>
      <c r="AH137" s="411"/>
      <c r="AI137" s="411"/>
      <c r="AJ137" s="411"/>
    </row>
    <row r="138" spans="1:36" s="412" customFormat="1" ht="21.75" customHeight="1" x14ac:dyDescent="0.2">
      <c r="A138" s="388">
        <v>218</v>
      </c>
      <c r="B138" s="389" t="s">
        <v>616</v>
      </c>
      <c r="C138" s="389" t="s">
        <v>419</v>
      </c>
      <c r="D138" s="389"/>
      <c r="E138" s="391" t="s">
        <v>473</v>
      </c>
      <c r="F138" s="366"/>
      <c r="G138" s="366"/>
      <c r="H138" s="393">
        <v>2006</v>
      </c>
      <c r="I138" s="366"/>
      <c r="J138" s="394"/>
      <c r="K138" s="366"/>
      <c r="L138" s="366"/>
      <c r="M138" s="366"/>
      <c r="N138" s="397" t="s">
        <v>146</v>
      </c>
      <c r="O138" s="383">
        <v>1050000</v>
      </c>
      <c r="P138" s="369"/>
      <c r="Q138" s="400"/>
      <c r="R138" s="401"/>
      <c r="S138" s="401"/>
      <c r="T138" s="410"/>
      <c r="U138" s="378" t="str">
        <f t="shared" si="3"/>
        <v>0</v>
      </c>
      <c r="V138" s="411"/>
      <c r="W138" s="411"/>
      <c r="X138" s="411"/>
      <c r="Y138" s="411"/>
      <c r="Z138" s="411"/>
      <c r="AA138" s="411"/>
      <c r="AB138" s="411"/>
      <c r="AC138" s="411"/>
      <c r="AD138" s="411"/>
      <c r="AE138" s="411"/>
      <c r="AF138" s="411"/>
      <c r="AG138" s="411"/>
      <c r="AH138" s="411"/>
      <c r="AI138" s="411"/>
      <c r="AJ138" s="411"/>
    </row>
    <row r="139" spans="1:36" s="412" customFormat="1" ht="21.75" customHeight="1" x14ac:dyDescent="0.2">
      <c r="A139" s="388">
        <v>219</v>
      </c>
      <c r="B139" s="389" t="s">
        <v>616</v>
      </c>
      <c r="C139" s="389" t="s">
        <v>419</v>
      </c>
      <c r="D139" s="389"/>
      <c r="E139" s="391" t="s">
        <v>473</v>
      </c>
      <c r="F139" s="366"/>
      <c r="G139" s="366"/>
      <c r="H139" s="393">
        <v>2006</v>
      </c>
      <c r="I139" s="366"/>
      <c r="J139" s="394"/>
      <c r="K139" s="366"/>
      <c r="L139" s="366"/>
      <c r="M139" s="366"/>
      <c r="N139" s="397" t="s">
        <v>146</v>
      </c>
      <c r="O139" s="383">
        <v>1050000</v>
      </c>
      <c r="P139" s="369"/>
      <c r="Q139" s="400"/>
      <c r="R139" s="401"/>
      <c r="S139" s="401"/>
      <c r="T139" s="410"/>
      <c r="U139" s="378" t="str">
        <f t="shared" si="3"/>
        <v>0</v>
      </c>
      <c r="V139" s="411"/>
      <c r="W139" s="411"/>
      <c r="X139" s="411"/>
      <c r="Y139" s="411"/>
      <c r="Z139" s="411"/>
      <c r="AA139" s="411"/>
      <c r="AB139" s="411"/>
      <c r="AC139" s="411"/>
      <c r="AD139" s="411"/>
      <c r="AE139" s="411"/>
      <c r="AF139" s="411"/>
      <c r="AG139" s="411"/>
      <c r="AH139" s="411"/>
      <c r="AI139" s="411"/>
      <c r="AJ139" s="411"/>
    </row>
    <row r="140" spans="1:36" s="412" customFormat="1" ht="21.75" customHeight="1" x14ac:dyDescent="0.2">
      <c r="A140" s="388">
        <v>222</v>
      </c>
      <c r="B140" s="389" t="s">
        <v>622</v>
      </c>
      <c r="C140" s="389" t="s">
        <v>426</v>
      </c>
      <c r="D140" s="389"/>
      <c r="E140" s="391" t="s">
        <v>218</v>
      </c>
      <c r="F140" s="366"/>
      <c r="G140" s="366"/>
      <c r="H140" s="393">
        <v>2006</v>
      </c>
      <c r="I140" s="366"/>
      <c r="J140" s="394"/>
      <c r="K140" s="366"/>
      <c r="L140" s="366"/>
      <c r="M140" s="366"/>
      <c r="N140" s="397" t="s">
        <v>146</v>
      </c>
      <c r="O140" s="383">
        <v>735000</v>
      </c>
      <c r="P140" s="369" t="s">
        <v>124</v>
      </c>
      <c r="Q140" s="400"/>
      <c r="R140" s="401"/>
      <c r="S140" s="401"/>
      <c r="T140" s="410"/>
      <c r="U140" s="378" t="str">
        <f t="shared" si="3"/>
        <v>0</v>
      </c>
      <c r="V140" s="411"/>
      <c r="W140" s="411"/>
      <c r="X140" s="411"/>
      <c r="Y140" s="411"/>
      <c r="Z140" s="411"/>
      <c r="AA140" s="411"/>
      <c r="AB140" s="411"/>
      <c r="AC140" s="411"/>
      <c r="AD140" s="411"/>
      <c r="AE140" s="411"/>
      <c r="AF140" s="411"/>
      <c r="AG140" s="411"/>
      <c r="AH140" s="411"/>
      <c r="AI140" s="411"/>
      <c r="AJ140" s="411"/>
    </row>
    <row r="141" spans="1:36" s="412" customFormat="1" ht="21.75" customHeight="1" x14ac:dyDescent="0.2">
      <c r="A141" s="388">
        <v>223</v>
      </c>
      <c r="B141" s="389" t="s">
        <v>616</v>
      </c>
      <c r="C141" s="389" t="s">
        <v>419</v>
      </c>
      <c r="D141" s="389"/>
      <c r="E141" s="391" t="s">
        <v>496</v>
      </c>
      <c r="F141" s="366"/>
      <c r="G141" s="366"/>
      <c r="H141" s="393">
        <v>2006</v>
      </c>
      <c r="I141" s="366"/>
      <c r="J141" s="394"/>
      <c r="K141" s="366"/>
      <c r="L141" s="366"/>
      <c r="M141" s="366"/>
      <c r="N141" s="397" t="s">
        <v>146</v>
      </c>
      <c r="O141" s="383">
        <v>595000</v>
      </c>
      <c r="P141" s="369"/>
      <c r="Q141" s="400"/>
      <c r="R141" s="401"/>
      <c r="S141" s="401"/>
      <c r="T141" s="410"/>
      <c r="U141" s="378" t="str">
        <f t="shared" si="3"/>
        <v>0</v>
      </c>
      <c r="V141" s="411"/>
      <c r="W141" s="411"/>
      <c r="X141" s="411"/>
      <c r="Y141" s="411"/>
      <c r="Z141" s="411"/>
      <c r="AA141" s="411"/>
      <c r="AB141" s="411"/>
      <c r="AC141" s="411"/>
      <c r="AD141" s="411"/>
      <c r="AE141" s="411"/>
      <c r="AF141" s="411"/>
      <c r="AG141" s="411"/>
      <c r="AH141" s="411"/>
      <c r="AI141" s="411"/>
      <c r="AJ141" s="411"/>
    </row>
    <row r="142" spans="1:36" s="412" customFormat="1" ht="21.75" customHeight="1" thickBot="1" x14ac:dyDescent="0.25">
      <c r="A142" s="448">
        <v>224</v>
      </c>
      <c r="B142" s="449" t="s">
        <v>622</v>
      </c>
      <c r="C142" s="449" t="s">
        <v>426</v>
      </c>
      <c r="D142" s="449"/>
      <c r="E142" s="450" t="s">
        <v>218</v>
      </c>
      <c r="F142" s="430"/>
      <c r="G142" s="430"/>
      <c r="H142" s="452">
        <v>2006</v>
      </c>
      <c r="I142" s="430"/>
      <c r="J142" s="453"/>
      <c r="K142" s="430"/>
      <c r="L142" s="430"/>
      <c r="M142" s="430"/>
      <c r="N142" s="454" t="s">
        <v>146</v>
      </c>
      <c r="O142" s="455">
        <v>560000</v>
      </c>
      <c r="P142" s="432"/>
      <c r="Q142" s="400"/>
      <c r="R142" s="401"/>
      <c r="S142" s="401"/>
      <c r="T142" s="410"/>
      <c r="U142" s="378" t="str">
        <f t="shared" si="3"/>
        <v>0</v>
      </c>
      <c r="V142" s="411"/>
      <c r="W142" s="411"/>
      <c r="X142" s="411"/>
      <c r="Y142" s="411"/>
      <c r="Z142" s="411"/>
      <c r="AA142" s="411"/>
      <c r="AB142" s="411"/>
      <c r="AC142" s="411"/>
      <c r="AD142" s="411"/>
      <c r="AE142" s="411"/>
      <c r="AF142" s="411"/>
      <c r="AG142" s="411"/>
      <c r="AH142" s="411"/>
      <c r="AI142" s="411"/>
      <c r="AJ142" s="411"/>
    </row>
    <row r="143" spans="1:36" s="412" customFormat="1" ht="22.5" customHeight="1" x14ac:dyDescent="0.2">
      <c r="A143" s="340"/>
      <c r="B143" s="372"/>
      <c r="C143" s="389"/>
      <c r="D143" s="384"/>
      <c r="E143" s="384"/>
      <c r="F143" s="384"/>
      <c r="G143" s="384"/>
      <c r="H143" s="492"/>
      <c r="I143" s="384"/>
      <c r="J143" s="384"/>
      <c r="K143" s="384"/>
      <c r="L143" s="384"/>
      <c r="M143" s="384"/>
      <c r="N143" s="409"/>
      <c r="O143" s="386"/>
      <c r="P143" s="387"/>
      <c r="Q143" s="400"/>
      <c r="R143" s="401"/>
      <c r="S143" s="401"/>
      <c r="T143" s="410"/>
      <c r="U143" s="378">
        <f t="shared" si="3"/>
        <v>0</v>
      </c>
      <c r="V143" s="411"/>
      <c r="W143" s="411"/>
      <c r="X143" s="411"/>
      <c r="Y143" s="411"/>
      <c r="Z143" s="411"/>
      <c r="AA143" s="411"/>
      <c r="AB143" s="411"/>
      <c r="AC143" s="411"/>
      <c r="AD143" s="411"/>
      <c r="AE143" s="411"/>
      <c r="AF143" s="411"/>
      <c r="AG143" s="411"/>
      <c r="AH143" s="411"/>
      <c r="AI143" s="411"/>
      <c r="AJ143" s="411"/>
    </row>
    <row r="144" spans="1:36" s="412" customFormat="1" ht="32.25" customHeight="1" x14ac:dyDescent="0.2">
      <c r="A144" s="340" t="s">
        <v>37</v>
      </c>
      <c r="B144" s="372" t="s">
        <v>656</v>
      </c>
      <c r="C144" s="402"/>
      <c r="D144" s="414"/>
      <c r="E144" s="415"/>
      <c r="F144" s="416"/>
      <c r="G144" s="402"/>
      <c r="H144" s="493"/>
      <c r="I144" s="416"/>
      <c r="J144" s="384"/>
      <c r="K144" s="384"/>
      <c r="L144" s="384"/>
      <c r="M144" s="384"/>
      <c r="N144" s="492"/>
      <c r="O144" s="418">
        <f>SUBTOTAL(9,O145:O149)</f>
        <v>5175000</v>
      </c>
      <c r="P144" s="387"/>
      <c r="Q144" s="419"/>
      <c r="R144" s="420"/>
      <c r="S144" s="420"/>
      <c r="T144" s="410"/>
      <c r="U144" s="378" t="str">
        <f t="shared" si="3"/>
        <v>0</v>
      </c>
      <c r="V144" s="411"/>
      <c r="W144" s="411"/>
      <c r="X144" s="411"/>
      <c r="Y144" s="411"/>
      <c r="Z144" s="411"/>
      <c r="AA144" s="411"/>
      <c r="AB144" s="411"/>
      <c r="AC144" s="411"/>
      <c r="AD144" s="411"/>
      <c r="AE144" s="411"/>
      <c r="AF144" s="411"/>
      <c r="AG144" s="411"/>
      <c r="AH144" s="411"/>
      <c r="AI144" s="411"/>
      <c r="AJ144" s="411"/>
    </row>
    <row r="145" spans="1:36" s="412" customFormat="1" ht="22.5" customHeight="1" x14ac:dyDescent="0.2">
      <c r="A145" s="388">
        <v>228</v>
      </c>
      <c r="B145" s="389" t="s">
        <v>641</v>
      </c>
      <c r="C145" s="389" t="s">
        <v>499</v>
      </c>
      <c r="D145" s="389"/>
      <c r="E145" s="366" t="s">
        <v>512</v>
      </c>
      <c r="F145" s="366"/>
      <c r="G145" s="366"/>
      <c r="H145" s="393" t="s">
        <v>374</v>
      </c>
      <c r="I145" s="416"/>
      <c r="J145" s="384"/>
      <c r="K145" s="384"/>
      <c r="L145" s="384"/>
      <c r="M145" s="384"/>
      <c r="N145" s="397" t="s">
        <v>146</v>
      </c>
      <c r="O145" s="406">
        <v>1530000</v>
      </c>
      <c r="P145" s="369" t="s">
        <v>124</v>
      </c>
      <c r="Q145" s="419"/>
      <c r="R145" s="420"/>
      <c r="S145" s="420"/>
      <c r="T145" s="410"/>
      <c r="U145" s="378" t="str">
        <f t="shared" si="3"/>
        <v>0</v>
      </c>
      <c r="V145" s="411"/>
      <c r="W145" s="411"/>
      <c r="X145" s="411"/>
      <c r="Y145" s="411"/>
      <c r="Z145" s="411"/>
      <c r="AA145" s="411"/>
      <c r="AB145" s="411"/>
      <c r="AC145" s="411"/>
      <c r="AD145" s="411"/>
      <c r="AE145" s="411"/>
      <c r="AF145" s="411"/>
      <c r="AG145" s="411"/>
      <c r="AH145" s="411"/>
      <c r="AI145" s="411"/>
      <c r="AJ145" s="411"/>
    </row>
    <row r="146" spans="1:36" s="412" customFormat="1" ht="22.5" customHeight="1" x14ac:dyDescent="0.2">
      <c r="A146" s="388">
        <v>229</v>
      </c>
      <c r="B146" s="389" t="s">
        <v>642</v>
      </c>
      <c r="C146" s="389" t="s">
        <v>500</v>
      </c>
      <c r="D146" s="389"/>
      <c r="E146" s="391" t="s">
        <v>513</v>
      </c>
      <c r="F146" s="366"/>
      <c r="G146" s="366"/>
      <c r="H146" s="393" t="s">
        <v>374</v>
      </c>
      <c r="I146" s="416"/>
      <c r="J146" s="384"/>
      <c r="K146" s="384"/>
      <c r="L146" s="384"/>
      <c r="M146" s="384"/>
      <c r="N146" s="397" t="s">
        <v>146</v>
      </c>
      <c r="O146" s="406">
        <v>1485000</v>
      </c>
      <c r="P146" s="369" t="s">
        <v>124</v>
      </c>
      <c r="Q146" s="419"/>
      <c r="R146" s="420"/>
      <c r="S146" s="420"/>
      <c r="T146" s="410"/>
      <c r="U146" s="378" t="str">
        <f t="shared" si="3"/>
        <v>0</v>
      </c>
      <c r="V146" s="411"/>
      <c r="W146" s="411"/>
      <c r="X146" s="411"/>
      <c r="Y146" s="411"/>
      <c r="Z146" s="411"/>
      <c r="AA146" s="411"/>
      <c r="AB146" s="411"/>
      <c r="AC146" s="411"/>
      <c r="AD146" s="411"/>
      <c r="AE146" s="411"/>
      <c r="AF146" s="411"/>
      <c r="AG146" s="411"/>
      <c r="AH146" s="411"/>
      <c r="AI146" s="411"/>
      <c r="AJ146" s="411"/>
    </row>
    <row r="147" spans="1:36" s="412" customFormat="1" ht="22.5" customHeight="1" x14ac:dyDescent="0.2">
      <c r="A147" s="388">
        <v>231</v>
      </c>
      <c r="B147" s="389" t="s">
        <v>630</v>
      </c>
      <c r="C147" s="389" t="s">
        <v>502</v>
      </c>
      <c r="D147" s="389"/>
      <c r="E147" s="391" t="s">
        <v>513</v>
      </c>
      <c r="F147" s="366"/>
      <c r="G147" s="366"/>
      <c r="H147" s="393" t="s">
        <v>374</v>
      </c>
      <c r="I147" s="416"/>
      <c r="J147" s="384"/>
      <c r="K147" s="384"/>
      <c r="L147" s="384"/>
      <c r="M147" s="384"/>
      <c r="N147" s="397" t="s">
        <v>146</v>
      </c>
      <c r="O147" s="406">
        <v>720000</v>
      </c>
      <c r="P147" s="369" t="s">
        <v>124</v>
      </c>
      <c r="Q147" s="419"/>
      <c r="R147" s="420"/>
      <c r="S147" s="420"/>
      <c r="T147" s="410"/>
      <c r="U147" s="378" t="str">
        <f t="shared" si="3"/>
        <v>0</v>
      </c>
      <c r="V147" s="411"/>
      <c r="W147" s="411"/>
      <c r="X147" s="411"/>
      <c r="Y147" s="411"/>
      <c r="Z147" s="411"/>
      <c r="AA147" s="411"/>
      <c r="AB147" s="411"/>
      <c r="AC147" s="411"/>
      <c r="AD147" s="411"/>
      <c r="AE147" s="411"/>
      <c r="AF147" s="411"/>
      <c r="AG147" s="411"/>
      <c r="AH147" s="411"/>
      <c r="AI147" s="411"/>
      <c r="AJ147" s="411"/>
    </row>
    <row r="148" spans="1:36" s="412" customFormat="1" ht="22.5" customHeight="1" x14ac:dyDescent="0.2">
      <c r="A148" s="388">
        <v>232</v>
      </c>
      <c r="B148" s="389" t="s">
        <v>630</v>
      </c>
      <c r="C148" s="389" t="s">
        <v>502</v>
      </c>
      <c r="D148" s="389"/>
      <c r="E148" s="391" t="s">
        <v>513</v>
      </c>
      <c r="F148" s="366"/>
      <c r="G148" s="366"/>
      <c r="H148" s="393" t="s">
        <v>374</v>
      </c>
      <c r="I148" s="416"/>
      <c r="J148" s="384"/>
      <c r="K148" s="384"/>
      <c r="L148" s="384"/>
      <c r="M148" s="384"/>
      <c r="N148" s="397" t="s">
        <v>146</v>
      </c>
      <c r="O148" s="406">
        <v>720000</v>
      </c>
      <c r="P148" s="369" t="s">
        <v>124</v>
      </c>
      <c r="Q148" s="419"/>
      <c r="R148" s="420"/>
      <c r="S148" s="420"/>
      <c r="T148" s="410"/>
      <c r="U148" s="378" t="str">
        <f t="shared" si="3"/>
        <v>0</v>
      </c>
      <c r="V148" s="411"/>
      <c r="W148" s="411"/>
      <c r="X148" s="411"/>
      <c r="Y148" s="411"/>
      <c r="Z148" s="411"/>
      <c r="AA148" s="411"/>
      <c r="AB148" s="411"/>
      <c r="AC148" s="411"/>
      <c r="AD148" s="411"/>
      <c r="AE148" s="411"/>
      <c r="AF148" s="411"/>
      <c r="AG148" s="411"/>
      <c r="AH148" s="411"/>
      <c r="AI148" s="411"/>
      <c r="AJ148" s="411"/>
    </row>
    <row r="149" spans="1:36" s="412" customFormat="1" ht="22.5" customHeight="1" x14ac:dyDescent="0.2">
      <c r="A149" s="388">
        <v>233</v>
      </c>
      <c r="B149" s="389" t="s">
        <v>630</v>
      </c>
      <c r="C149" s="389" t="s">
        <v>502</v>
      </c>
      <c r="D149" s="389"/>
      <c r="E149" s="391" t="s">
        <v>513</v>
      </c>
      <c r="F149" s="366"/>
      <c r="G149" s="366"/>
      <c r="H149" s="393" t="s">
        <v>374</v>
      </c>
      <c r="I149" s="416"/>
      <c r="J149" s="384"/>
      <c r="K149" s="384"/>
      <c r="L149" s="384"/>
      <c r="M149" s="384"/>
      <c r="N149" s="397" t="s">
        <v>146</v>
      </c>
      <c r="O149" s="406">
        <v>720000</v>
      </c>
      <c r="P149" s="369" t="s">
        <v>124</v>
      </c>
      <c r="Q149" s="419"/>
      <c r="R149" s="420"/>
      <c r="S149" s="420"/>
      <c r="T149" s="410"/>
      <c r="U149" s="378" t="str">
        <f t="shared" si="3"/>
        <v>0</v>
      </c>
      <c r="V149" s="411"/>
      <c r="W149" s="411"/>
      <c r="X149" s="411"/>
      <c r="Y149" s="411"/>
      <c r="Z149" s="411"/>
      <c r="AA149" s="411"/>
      <c r="AB149" s="411"/>
      <c r="AC149" s="411"/>
      <c r="AD149" s="411"/>
      <c r="AE149" s="411"/>
      <c r="AF149" s="411"/>
      <c r="AG149" s="411"/>
      <c r="AH149" s="411"/>
      <c r="AI149" s="411"/>
      <c r="AJ149" s="411"/>
    </row>
    <row r="150" spans="1:36" s="355" customFormat="1" ht="22.5" customHeight="1" x14ac:dyDescent="0.2">
      <c r="A150" s="311"/>
      <c r="B150" s="319" t="s">
        <v>570</v>
      </c>
      <c r="C150" s="389"/>
      <c r="D150" s="403"/>
      <c r="E150" s="391"/>
      <c r="F150" s="394"/>
      <c r="G150" s="407"/>
      <c r="H150" s="422"/>
      <c r="I150" s="394"/>
      <c r="J150" s="366"/>
      <c r="K150" s="366"/>
      <c r="L150" s="366"/>
      <c r="M150" s="366"/>
      <c r="N150" s="397"/>
      <c r="O150" s="406"/>
      <c r="P150" s="369"/>
      <c r="Q150" s="419"/>
      <c r="R150" s="420"/>
      <c r="S150" s="420"/>
      <c r="T150" s="377"/>
      <c r="U150" s="378">
        <f t="shared" si="3"/>
        <v>0</v>
      </c>
      <c r="V150" s="379"/>
      <c r="W150" s="379"/>
      <c r="X150" s="379"/>
      <c r="Y150" s="379"/>
      <c r="Z150" s="379"/>
      <c r="AA150" s="379"/>
      <c r="AB150" s="379"/>
      <c r="AC150" s="379"/>
      <c r="AD150" s="379"/>
      <c r="AE150" s="379"/>
      <c r="AF150" s="379"/>
      <c r="AG150" s="379"/>
      <c r="AH150" s="379"/>
      <c r="AI150" s="379"/>
      <c r="AJ150" s="379"/>
    </row>
    <row r="151" spans="1:36" s="355" customFormat="1" ht="28.5" customHeight="1" x14ac:dyDescent="0.2">
      <c r="A151" s="340" t="s">
        <v>39</v>
      </c>
      <c r="B151" s="372" t="s">
        <v>575</v>
      </c>
      <c r="C151" s="380" t="s">
        <v>372</v>
      </c>
      <c r="D151" s="403"/>
      <c r="E151" s="391"/>
      <c r="F151" s="394"/>
      <c r="G151" s="407"/>
      <c r="H151" s="422"/>
      <c r="I151" s="394"/>
      <c r="J151" s="366"/>
      <c r="K151" s="366"/>
      <c r="L151" s="366"/>
      <c r="M151" s="366"/>
      <c r="N151" s="397"/>
      <c r="O151" s="406"/>
      <c r="P151" s="369"/>
      <c r="Q151" s="419"/>
      <c r="R151" s="420"/>
      <c r="S151" s="420"/>
      <c r="T151" s="377"/>
      <c r="U151" s="378">
        <f t="shared" si="3"/>
        <v>0</v>
      </c>
      <c r="V151" s="379"/>
      <c r="W151" s="379"/>
      <c r="X151" s="379"/>
      <c r="Y151" s="379"/>
      <c r="Z151" s="379"/>
      <c r="AA151" s="379"/>
      <c r="AB151" s="379"/>
      <c r="AC151" s="379"/>
      <c r="AD151" s="379"/>
      <c r="AE151" s="379"/>
      <c r="AF151" s="379"/>
      <c r="AG151" s="379"/>
      <c r="AH151" s="379"/>
      <c r="AI151" s="379"/>
      <c r="AJ151" s="379"/>
    </row>
    <row r="152" spans="1:36" s="355" customFormat="1" ht="28.5" customHeight="1" x14ac:dyDescent="0.2">
      <c r="A152" s="311"/>
      <c r="B152" s="319" t="s">
        <v>570</v>
      </c>
      <c r="C152" s="423"/>
      <c r="D152" s="403"/>
      <c r="E152" s="391"/>
      <c r="F152" s="394"/>
      <c r="G152" s="407"/>
      <c r="H152" s="422"/>
      <c r="I152" s="394"/>
      <c r="J152" s="366"/>
      <c r="K152" s="366"/>
      <c r="L152" s="366"/>
      <c r="M152" s="366"/>
      <c r="N152" s="397"/>
      <c r="O152" s="406"/>
      <c r="P152" s="369"/>
      <c r="Q152" s="419"/>
      <c r="R152" s="420"/>
      <c r="S152" s="420"/>
      <c r="T152" s="377"/>
      <c r="U152" s="378">
        <f t="shared" si="3"/>
        <v>0</v>
      </c>
      <c r="V152" s="379"/>
      <c r="W152" s="379"/>
      <c r="X152" s="379"/>
      <c r="Y152" s="379"/>
      <c r="Z152" s="379"/>
      <c r="AA152" s="379"/>
      <c r="AB152" s="379"/>
      <c r="AC152" s="379"/>
      <c r="AD152" s="379"/>
      <c r="AE152" s="379"/>
      <c r="AF152" s="379"/>
      <c r="AG152" s="379"/>
      <c r="AH152" s="379"/>
      <c r="AI152" s="379"/>
      <c r="AJ152" s="379"/>
    </row>
    <row r="153" spans="1:36" s="355" customFormat="1" ht="28.5" customHeight="1" x14ac:dyDescent="0.2">
      <c r="A153" s="340" t="s">
        <v>41</v>
      </c>
      <c r="B153" s="372" t="s">
        <v>576</v>
      </c>
      <c r="C153" s="380" t="s">
        <v>372</v>
      </c>
      <c r="D153" s="403"/>
      <c r="E153" s="391"/>
      <c r="F153" s="394"/>
      <c r="G153" s="407"/>
      <c r="H153" s="422"/>
      <c r="I153" s="394"/>
      <c r="J153" s="366"/>
      <c r="K153" s="366"/>
      <c r="L153" s="366"/>
      <c r="M153" s="366"/>
      <c r="N153" s="397"/>
      <c r="O153" s="418"/>
      <c r="P153" s="369"/>
      <c r="Q153" s="419"/>
      <c r="R153" s="420"/>
      <c r="S153" s="420"/>
      <c r="T153" s="377"/>
      <c r="U153" s="378">
        <f t="shared" si="3"/>
        <v>0</v>
      </c>
      <c r="V153" s="379"/>
      <c r="W153" s="379"/>
      <c r="X153" s="379"/>
      <c r="Y153" s="379"/>
      <c r="Z153" s="379"/>
      <c r="AA153" s="379"/>
      <c r="AB153" s="379"/>
      <c r="AC153" s="379"/>
      <c r="AD153" s="379"/>
      <c r="AE153" s="379"/>
      <c r="AF153" s="379"/>
      <c r="AG153" s="379"/>
      <c r="AH153" s="379"/>
      <c r="AI153" s="379"/>
      <c r="AJ153" s="379"/>
    </row>
    <row r="154" spans="1:36" s="355" customFormat="1" ht="24" customHeight="1" x14ac:dyDescent="0.2">
      <c r="A154" s="388"/>
      <c r="B154" s="424" t="s">
        <v>570</v>
      </c>
      <c r="C154" s="425"/>
      <c r="D154" s="426"/>
      <c r="E154" s="391"/>
      <c r="F154" s="394"/>
      <c r="G154" s="396"/>
      <c r="H154" s="427"/>
      <c r="I154" s="394"/>
      <c r="J154" s="366"/>
      <c r="K154" s="366"/>
      <c r="L154" s="366"/>
      <c r="M154" s="366"/>
      <c r="N154" s="424"/>
      <c r="O154" s="406"/>
      <c r="P154" s="369"/>
      <c r="Q154" s="419"/>
      <c r="R154" s="420"/>
      <c r="S154" s="420"/>
      <c r="T154" s="377"/>
      <c r="U154" s="378">
        <f t="shared" si="3"/>
        <v>0</v>
      </c>
      <c r="V154" s="379"/>
      <c r="W154" s="379"/>
      <c r="X154" s="379"/>
      <c r="Y154" s="379"/>
      <c r="Z154" s="379"/>
      <c r="AA154" s="379"/>
      <c r="AB154" s="379"/>
      <c r="AC154" s="379"/>
      <c r="AD154" s="379"/>
      <c r="AE154" s="379"/>
      <c r="AF154" s="379"/>
      <c r="AG154" s="379"/>
      <c r="AH154" s="379"/>
      <c r="AI154" s="379"/>
      <c r="AJ154" s="379"/>
    </row>
    <row r="155" spans="1:36" s="355" customFormat="1" ht="28.5" customHeight="1" x14ac:dyDescent="0.2">
      <c r="A155" s="340" t="s">
        <v>43</v>
      </c>
      <c r="B155" s="372" t="s">
        <v>577</v>
      </c>
      <c r="C155" s="380" t="s">
        <v>372</v>
      </c>
      <c r="D155" s="403"/>
      <c r="E155" s="391"/>
      <c r="F155" s="394"/>
      <c r="G155" s="407"/>
      <c r="H155" s="422"/>
      <c r="I155" s="394"/>
      <c r="J155" s="366"/>
      <c r="K155" s="366"/>
      <c r="L155" s="366"/>
      <c r="M155" s="366"/>
      <c r="N155" s="397"/>
      <c r="O155" s="406"/>
      <c r="P155" s="369"/>
      <c r="Q155" s="419"/>
      <c r="R155" s="420"/>
      <c r="S155" s="420"/>
      <c r="T155" s="377"/>
      <c r="U155" s="378">
        <f t="shared" si="3"/>
        <v>0</v>
      </c>
      <c r="V155" s="379"/>
      <c r="W155" s="379"/>
      <c r="X155" s="379"/>
      <c r="Y155" s="379"/>
      <c r="Z155" s="379"/>
      <c r="AA155" s="379"/>
      <c r="AB155" s="379"/>
      <c r="AC155" s="379"/>
      <c r="AD155" s="379"/>
      <c r="AE155" s="379"/>
      <c r="AF155" s="379"/>
      <c r="AG155" s="379"/>
      <c r="AH155" s="379"/>
      <c r="AI155" s="379"/>
      <c r="AJ155" s="379"/>
    </row>
    <row r="156" spans="1:36" s="355" customFormat="1" ht="25.5" customHeight="1" x14ac:dyDescent="0.2">
      <c r="A156" s="311"/>
      <c r="B156" s="319" t="s">
        <v>570</v>
      </c>
      <c r="C156" s="423"/>
      <c r="D156" s="403"/>
      <c r="E156" s="391"/>
      <c r="F156" s="394"/>
      <c r="G156" s="407"/>
      <c r="H156" s="422"/>
      <c r="I156" s="394"/>
      <c r="J156" s="366"/>
      <c r="K156" s="366"/>
      <c r="L156" s="366"/>
      <c r="M156" s="366"/>
      <c r="N156" s="397"/>
      <c r="O156" s="406"/>
      <c r="P156" s="369"/>
      <c r="Q156" s="419"/>
      <c r="R156" s="420"/>
      <c r="S156" s="420"/>
      <c r="T156" s="377"/>
      <c r="U156" s="378">
        <f t="shared" si="3"/>
        <v>0</v>
      </c>
      <c r="V156" s="379"/>
      <c r="W156" s="379"/>
      <c r="X156" s="379"/>
      <c r="Y156" s="379"/>
      <c r="Z156" s="379"/>
      <c r="AA156" s="379"/>
      <c r="AB156" s="379"/>
      <c r="AC156" s="379"/>
      <c r="AD156" s="379"/>
      <c r="AE156" s="379"/>
      <c r="AF156" s="379"/>
      <c r="AG156" s="379"/>
      <c r="AH156" s="379"/>
      <c r="AI156" s="379"/>
      <c r="AJ156" s="379"/>
    </row>
    <row r="157" spans="1:36" s="355" customFormat="1" ht="28.5" customHeight="1" x14ac:dyDescent="0.2">
      <c r="A157" s="340" t="s">
        <v>45</v>
      </c>
      <c r="B157" s="372" t="s">
        <v>578</v>
      </c>
      <c r="C157" s="380" t="s">
        <v>372</v>
      </c>
      <c r="D157" s="403"/>
      <c r="E157" s="391"/>
      <c r="F157" s="394"/>
      <c r="G157" s="407"/>
      <c r="H157" s="422"/>
      <c r="I157" s="394"/>
      <c r="J157" s="366"/>
      <c r="K157" s="366"/>
      <c r="L157" s="366"/>
      <c r="M157" s="366"/>
      <c r="N157" s="397"/>
      <c r="O157" s="406"/>
      <c r="P157" s="369"/>
      <c r="Q157" s="419"/>
      <c r="R157" s="420"/>
      <c r="S157" s="420"/>
      <c r="T157" s="377"/>
      <c r="U157" s="378">
        <f t="shared" si="3"/>
        <v>0</v>
      </c>
      <c r="V157" s="379"/>
      <c r="W157" s="379"/>
      <c r="X157" s="379"/>
      <c r="Y157" s="379"/>
      <c r="Z157" s="379"/>
      <c r="AA157" s="379"/>
      <c r="AB157" s="379"/>
      <c r="AC157" s="379"/>
      <c r="AD157" s="379"/>
      <c r="AE157" s="379"/>
      <c r="AF157" s="379"/>
      <c r="AG157" s="379"/>
      <c r="AH157" s="379"/>
      <c r="AI157" s="379"/>
      <c r="AJ157" s="379"/>
    </row>
    <row r="158" spans="1:36" s="355" customFormat="1" ht="24.75" customHeight="1" thickBot="1" x14ac:dyDescent="0.25">
      <c r="A158" s="428"/>
      <c r="B158" s="429"/>
      <c r="C158" s="430"/>
      <c r="D158" s="430"/>
      <c r="E158" s="430"/>
      <c r="F158" s="430"/>
      <c r="G158" s="430"/>
      <c r="H158" s="431"/>
      <c r="I158" s="430"/>
      <c r="J158" s="430"/>
      <c r="K158" s="430"/>
      <c r="L158" s="430"/>
      <c r="M158" s="430"/>
      <c r="N158" s="429"/>
      <c r="O158" s="430"/>
      <c r="P158" s="432"/>
      <c r="Q158" s="316"/>
      <c r="R158" s="314"/>
      <c r="S158" s="314"/>
      <c r="T158" s="377"/>
      <c r="U158" s="378">
        <f t="shared" si="3"/>
        <v>0</v>
      </c>
      <c r="V158" s="379"/>
      <c r="W158" s="379"/>
      <c r="X158" s="379"/>
      <c r="Y158" s="379"/>
      <c r="Z158" s="379"/>
      <c r="AA158" s="379"/>
      <c r="AB158" s="379"/>
      <c r="AC158" s="379"/>
      <c r="AD158" s="379"/>
      <c r="AE158" s="379"/>
      <c r="AF158" s="379"/>
      <c r="AG158" s="379"/>
      <c r="AH158" s="379"/>
      <c r="AI158" s="379"/>
      <c r="AJ158" s="379"/>
    </row>
    <row r="159" spans="1:36" s="289" customFormat="1" ht="14" x14ac:dyDescent="0.15">
      <c r="A159" s="292"/>
      <c r="B159" s="292"/>
      <c r="C159" s="292"/>
      <c r="D159" s="352"/>
      <c r="E159" s="292"/>
      <c r="F159" s="292"/>
      <c r="G159" s="292"/>
      <c r="H159" s="353"/>
      <c r="I159" s="292"/>
      <c r="J159" s="292"/>
      <c r="K159" s="292"/>
      <c r="L159" s="292"/>
      <c r="M159" s="292"/>
      <c r="N159" s="354"/>
      <c r="O159" s="355"/>
      <c r="P159" s="356"/>
      <c r="Q159" s="292"/>
      <c r="R159" s="292"/>
      <c r="S159" s="292"/>
      <c r="T159" s="357"/>
      <c r="U159" s="358"/>
      <c r="V159" s="358"/>
      <c r="W159" s="358"/>
      <c r="X159" s="358"/>
      <c r="Y159" s="358"/>
      <c r="Z159" s="358"/>
      <c r="AA159" s="358"/>
      <c r="AB159" s="358"/>
      <c r="AC159" s="358"/>
      <c r="AD159" s="358"/>
      <c r="AE159" s="358"/>
      <c r="AF159" s="358"/>
      <c r="AG159" s="358"/>
      <c r="AH159" s="358"/>
      <c r="AI159" s="358"/>
      <c r="AJ159" s="358"/>
    </row>
    <row r="160" spans="1:36" s="289" customFormat="1" ht="14" x14ac:dyDescent="0.15">
      <c r="A160" s="292"/>
      <c r="B160" s="292"/>
      <c r="C160" s="292"/>
      <c r="D160" s="352"/>
      <c r="E160" s="292"/>
      <c r="F160" s="292"/>
      <c r="G160" s="292"/>
      <c r="H160" s="353"/>
      <c r="I160" s="292"/>
      <c r="J160" s="292"/>
      <c r="K160" s="292"/>
      <c r="L160" s="292"/>
      <c r="M160" s="292"/>
      <c r="N160" s="354"/>
      <c r="O160" s="355"/>
      <c r="P160" s="356"/>
      <c r="Q160" s="292"/>
      <c r="R160" s="292"/>
      <c r="S160" s="292"/>
      <c r="T160" s="357"/>
      <c r="U160" s="358"/>
      <c r="V160" s="358"/>
      <c r="W160" s="358"/>
      <c r="X160" s="358"/>
      <c r="Y160" s="358"/>
      <c r="Z160" s="358"/>
      <c r="AA160" s="358"/>
      <c r="AB160" s="358"/>
      <c r="AC160" s="358"/>
      <c r="AD160" s="358"/>
      <c r="AE160" s="358"/>
      <c r="AF160" s="358"/>
      <c r="AG160" s="358"/>
      <c r="AH160" s="358"/>
      <c r="AI160" s="358"/>
      <c r="AJ160" s="358"/>
    </row>
    <row r="161" spans="1:36" s="289" customFormat="1" ht="15.75" customHeight="1" x14ac:dyDescent="0.15">
      <c r="A161" s="292"/>
      <c r="B161" s="893" t="s">
        <v>371</v>
      </c>
      <c r="C161" s="893"/>
      <c r="D161" s="893"/>
      <c r="E161" s="893"/>
      <c r="F161" s="326"/>
      <c r="G161" s="326"/>
      <c r="H161" s="345"/>
      <c r="I161" s="346"/>
      <c r="J161" s="345"/>
      <c r="K161" s="345"/>
      <c r="L161" s="894" t="s">
        <v>674</v>
      </c>
      <c r="M161" s="894"/>
      <c r="N161" s="894"/>
      <c r="O161" s="894"/>
      <c r="P161" s="894"/>
      <c r="R161" s="331"/>
      <c r="S161" s="433"/>
      <c r="T161" s="357"/>
      <c r="U161" s="358"/>
      <c r="V161" s="358"/>
      <c r="W161" s="358"/>
      <c r="X161" s="358"/>
      <c r="Y161" s="358"/>
      <c r="Z161" s="358"/>
      <c r="AA161" s="358"/>
      <c r="AB161" s="358"/>
      <c r="AC161" s="358"/>
      <c r="AD161" s="358"/>
      <c r="AE161" s="358"/>
      <c r="AF161" s="358"/>
      <c r="AG161" s="358"/>
      <c r="AH161" s="358"/>
      <c r="AI161" s="358"/>
      <c r="AJ161" s="358"/>
    </row>
    <row r="162" spans="1:36" s="289" customFormat="1" ht="14" x14ac:dyDescent="0.15">
      <c r="A162" s="328"/>
      <c r="B162" s="892" t="s">
        <v>381</v>
      </c>
      <c r="C162" s="892"/>
      <c r="D162" s="892"/>
      <c r="E162" s="892"/>
      <c r="F162" s="326"/>
      <c r="G162" s="326"/>
      <c r="H162" s="345"/>
      <c r="I162" s="342"/>
      <c r="J162" s="342"/>
      <c r="K162" s="342"/>
      <c r="L162" s="895"/>
      <c r="M162" s="895"/>
      <c r="N162" s="895"/>
      <c r="O162" s="895"/>
      <c r="P162" s="895"/>
      <c r="R162" s="292"/>
      <c r="S162" s="292"/>
      <c r="T162" s="357"/>
      <c r="U162" s="358"/>
      <c r="V162" s="358"/>
      <c r="W162" s="358"/>
      <c r="X162" s="358"/>
      <c r="Y162" s="358"/>
      <c r="Z162" s="358"/>
      <c r="AA162" s="358"/>
      <c r="AB162" s="358"/>
      <c r="AC162" s="358"/>
      <c r="AD162" s="358"/>
      <c r="AE162" s="358"/>
      <c r="AF162" s="358"/>
      <c r="AG162" s="358"/>
      <c r="AH162" s="358"/>
      <c r="AI162" s="358"/>
      <c r="AJ162" s="358"/>
    </row>
    <row r="163" spans="1:36" s="289" customFormat="1" ht="14" x14ac:dyDescent="0.15">
      <c r="A163" s="335"/>
      <c r="B163" s="892" t="s">
        <v>145</v>
      </c>
      <c r="C163" s="892"/>
      <c r="D163" s="892"/>
      <c r="E163" s="892"/>
      <c r="F163" s="326"/>
      <c r="G163" s="326"/>
      <c r="H163" s="345"/>
      <c r="I163" s="491"/>
      <c r="J163" s="345"/>
      <c r="K163" s="345"/>
      <c r="L163" s="895" t="s">
        <v>143</v>
      </c>
      <c r="M163" s="895"/>
      <c r="N163" s="895"/>
      <c r="O163" s="895"/>
      <c r="P163" s="895"/>
      <c r="R163" s="331"/>
      <c r="S163" s="433"/>
      <c r="T163" s="357"/>
      <c r="U163" s="358"/>
      <c r="V163" s="358"/>
      <c r="W163" s="358"/>
      <c r="X163" s="358"/>
      <c r="Y163" s="358"/>
      <c r="Z163" s="358"/>
      <c r="AA163" s="358"/>
      <c r="AB163" s="358"/>
      <c r="AC163" s="358"/>
      <c r="AD163" s="358"/>
      <c r="AE163" s="358"/>
      <c r="AF163" s="358"/>
      <c r="AG163" s="358"/>
      <c r="AH163" s="358"/>
      <c r="AI163" s="358"/>
      <c r="AJ163" s="358"/>
    </row>
    <row r="164" spans="1:36" s="289" customFormat="1" ht="14" x14ac:dyDescent="0.15">
      <c r="A164" s="335"/>
      <c r="B164" s="490"/>
      <c r="C164" s="490"/>
      <c r="D164" s="490"/>
      <c r="E164" s="349"/>
      <c r="F164" s="326"/>
      <c r="G164" s="326"/>
      <c r="H164" s="345"/>
      <c r="I164" s="491"/>
      <c r="J164" s="345"/>
      <c r="K164" s="345"/>
      <c r="L164" s="491"/>
      <c r="M164" s="345"/>
      <c r="N164" s="345"/>
      <c r="O164" s="345"/>
      <c r="P164" s="350"/>
      <c r="R164" s="292"/>
      <c r="S164" s="292"/>
      <c r="T164" s="357"/>
      <c r="U164" s="358"/>
      <c r="V164" s="358"/>
      <c r="W164" s="358"/>
      <c r="X164" s="358"/>
      <c r="Y164" s="358"/>
      <c r="Z164" s="358"/>
      <c r="AA164" s="358"/>
      <c r="AB164" s="358"/>
      <c r="AC164" s="358"/>
      <c r="AD164" s="358"/>
      <c r="AE164" s="358"/>
      <c r="AF164" s="358"/>
      <c r="AG164" s="358"/>
      <c r="AH164" s="358"/>
      <c r="AI164" s="358"/>
      <c r="AJ164" s="358"/>
    </row>
    <row r="165" spans="1:36" s="289" customFormat="1" ht="14" x14ac:dyDescent="0.15">
      <c r="A165" s="332"/>
      <c r="B165" s="490"/>
      <c r="C165" s="490"/>
      <c r="D165" s="490"/>
      <c r="E165" s="349"/>
      <c r="F165" s="351"/>
      <c r="G165" s="351"/>
      <c r="H165" s="345"/>
      <c r="I165" s="491"/>
      <c r="J165" s="345"/>
      <c r="K165" s="345"/>
      <c r="L165" s="491"/>
      <c r="M165" s="345"/>
      <c r="N165" s="345"/>
      <c r="O165" s="345"/>
      <c r="P165" s="350"/>
      <c r="R165" s="292"/>
      <c r="S165" s="292"/>
      <c r="T165" s="357"/>
      <c r="U165" s="358"/>
      <c r="V165" s="358"/>
      <c r="W165" s="358"/>
      <c r="X165" s="358"/>
      <c r="Y165" s="358"/>
      <c r="Z165" s="358"/>
      <c r="AA165" s="358"/>
      <c r="AB165" s="358"/>
      <c r="AC165" s="358"/>
      <c r="AD165" s="358"/>
      <c r="AE165" s="358"/>
      <c r="AF165" s="358"/>
      <c r="AG165" s="358"/>
      <c r="AH165" s="358"/>
      <c r="AI165" s="358"/>
      <c r="AJ165" s="358"/>
    </row>
    <row r="166" spans="1:36" s="289" customFormat="1" ht="14" x14ac:dyDescent="0.15">
      <c r="A166" s="332"/>
      <c r="B166" s="490"/>
      <c r="C166" s="490"/>
      <c r="D166" s="490"/>
      <c r="E166" s="349"/>
      <c r="F166" s="351"/>
      <c r="G166" s="351"/>
      <c r="H166" s="345"/>
      <c r="I166" s="491"/>
      <c r="J166" s="345"/>
      <c r="K166" s="345"/>
      <c r="L166" s="491"/>
      <c r="M166" s="345"/>
      <c r="N166" s="345"/>
      <c r="O166" s="345"/>
      <c r="P166" s="350"/>
      <c r="R166" s="292"/>
      <c r="S166" s="292"/>
      <c r="T166" s="357"/>
      <c r="U166" s="358"/>
      <c r="V166" s="358"/>
      <c r="W166" s="358"/>
      <c r="X166" s="358"/>
      <c r="Y166" s="358"/>
      <c r="Z166" s="358"/>
      <c r="AA166" s="358"/>
      <c r="AB166" s="358"/>
      <c r="AC166" s="358"/>
      <c r="AD166" s="358"/>
      <c r="AE166" s="358"/>
      <c r="AF166" s="358"/>
      <c r="AG166" s="358"/>
      <c r="AH166" s="358"/>
      <c r="AI166" s="358"/>
      <c r="AJ166" s="358"/>
    </row>
    <row r="167" spans="1:36" s="289" customFormat="1" ht="14" x14ac:dyDescent="0.15">
      <c r="A167" s="332"/>
      <c r="B167" s="490"/>
      <c r="C167" s="490"/>
      <c r="D167" s="490"/>
      <c r="E167" s="349"/>
      <c r="F167" s="351"/>
      <c r="G167" s="351"/>
      <c r="H167" s="345"/>
      <c r="I167" s="491"/>
      <c r="J167" s="345"/>
      <c r="K167" s="345"/>
      <c r="L167" s="491"/>
      <c r="M167" s="345"/>
      <c r="N167" s="345"/>
      <c r="O167" s="345"/>
      <c r="P167" s="350"/>
      <c r="R167" s="292"/>
      <c r="S167" s="292"/>
      <c r="T167" s="357"/>
      <c r="U167" s="358"/>
      <c r="V167" s="358"/>
      <c r="W167" s="358"/>
      <c r="X167" s="358"/>
      <c r="Y167" s="358"/>
      <c r="Z167" s="358"/>
      <c r="AA167" s="358"/>
      <c r="AB167" s="358"/>
      <c r="AC167" s="358"/>
      <c r="AD167" s="358"/>
      <c r="AE167" s="358"/>
      <c r="AF167" s="358"/>
      <c r="AG167" s="358"/>
      <c r="AH167" s="358"/>
      <c r="AI167" s="358"/>
      <c r="AJ167" s="358"/>
    </row>
    <row r="168" spans="1:36" s="289" customFormat="1" ht="14" x14ac:dyDescent="0.15">
      <c r="A168" s="332"/>
      <c r="B168" s="896" t="s">
        <v>665</v>
      </c>
      <c r="C168" s="896"/>
      <c r="D168" s="896"/>
      <c r="E168" s="896"/>
      <c r="F168" s="334"/>
      <c r="G168" s="334"/>
      <c r="H168" s="345"/>
      <c r="I168" s="344"/>
      <c r="J168" s="344"/>
      <c r="K168" s="344"/>
      <c r="L168" s="896" t="s">
        <v>666</v>
      </c>
      <c r="M168" s="896"/>
      <c r="N168" s="896"/>
      <c r="O168" s="896"/>
      <c r="P168" s="896"/>
      <c r="R168" s="292"/>
      <c r="S168" s="292"/>
      <c r="T168" s="357"/>
      <c r="U168" s="358"/>
      <c r="V168" s="358"/>
      <c r="W168" s="358"/>
      <c r="X168" s="358"/>
      <c r="Y168" s="358"/>
      <c r="Z168" s="358"/>
      <c r="AA168" s="358"/>
      <c r="AB168" s="358"/>
      <c r="AC168" s="358"/>
      <c r="AD168" s="358"/>
      <c r="AE168" s="358"/>
      <c r="AF168" s="358"/>
      <c r="AG168" s="358"/>
      <c r="AH168" s="358"/>
      <c r="AI168" s="358"/>
      <c r="AJ168" s="358"/>
    </row>
    <row r="169" spans="1:36" s="289" customFormat="1" ht="14" x14ac:dyDescent="0.15">
      <c r="A169" s="333"/>
      <c r="B169" s="892" t="s">
        <v>614</v>
      </c>
      <c r="C169" s="892"/>
      <c r="D169" s="892"/>
      <c r="E169" s="892"/>
      <c r="F169" s="326"/>
      <c r="G169" s="326"/>
      <c r="H169" s="345"/>
      <c r="I169" s="342"/>
      <c r="J169" s="342"/>
      <c r="K169" s="342"/>
      <c r="L169" s="892" t="s">
        <v>667</v>
      </c>
      <c r="M169" s="892"/>
      <c r="N169" s="892"/>
      <c r="O169" s="892"/>
      <c r="P169" s="892"/>
      <c r="R169" s="334"/>
      <c r="S169" s="434"/>
      <c r="T169" s="357"/>
      <c r="U169" s="358"/>
      <c r="V169" s="358"/>
      <c r="W169" s="358"/>
      <c r="X169" s="358"/>
      <c r="Y169" s="358"/>
      <c r="Z169" s="358"/>
      <c r="AA169" s="358"/>
      <c r="AB169" s="358"/>
      <c r="AC169" s="358"/>
      <c r="AD169" s="358"/>
      <c r="AE169" s="358"/>
      <c r="AF169" s="358"/>
      <c r="AG169" s="358"/>
      <c r="AH169" s="358"/>
      <c r="AI169" s="358"/>
      <c r="AJ169" s="358"/>
    </row>
    <row r="170" spans="1:36" s="289" customFormat="1" ht="14" x14ac:dyDescent="0.15">
      <c r="A170" s="335"/>
      <c r="B170" s="335"/>
      <c r="C170" s="335"/>
      <c r="D170" s="335"/>
      <c r="E170" s="335"/>
      <c r="F170" s="331"/>
      <c r="G170" s="331"/>
      <c r="H170" s="292"/>
      <c r="I170" s="336"/>
      <c r="J170" s="336"/>
      <c r="K170" s="336"/>
      <c r="L170" s="335"/>
      <c r="M170" s="335"/>
      <c r="N170" s="335"/>
      <c r="O170" s="335"/>
      <c r="P170" s="335"/>
      <c r="R170" s="331"/>
      <c r="S170" s="433"/>
      <c r="T170" s="357"/>
      <c r="U170" s="358"/>
      <c r="V170" s="358"/>
      <c r="W170" s="358"/>
      <c r="X170" s="358"/>
      <c r="Y170" s="358"/>
      <c r="Z170" s="358"/>
      <c r="AA170" s="358"/>
      <c r="AB170" s="358"/>
      <c r="AC170" s="358"/>
      <c r="AD170" s="358"/>
      <c r="AE170" s="358"/>
      <c r="AF170" s="358"/>
      <c r="AG170" s="358"/>
      <c r="AH170" s="358"/>
      <c r="AI170" s="358"/>
      <c r="AJ170" s="358"/>
    </row>
    <row r="171" spans="1:36" x14ac:dyDescent="0.2">
      <c r="C171" s="132"/>
      <c r="D171" s="132"/>
      <c r="E171" s="285"/>
      <c r="F171" s="285"/>
      <c r="H171" s="32"/>
      <c r="N171" s="32"/>
      <c r="O171" s="132"/>
      <c r="P171" s="285"/>
      <c r="Q171"/>
      <c r="R171" s="285"/>
      <c r="S171" s="285"/>
    </row>
    <row r="172" spans="1:36" x14ac:dyDescent="0.2">
      <c r="C172" s="129"/>
      <c r="D172" s="129"/>
      <c r="H172" s="32"/>
      <c r="N172" s="32"/>
      <c r="O172" s="129"/>
      <c r="P172" s="495"/>
      <c r="Q172"/>
      <c r="R172" s="495"/>
      <c r="S172" s="495"/>
    </row>
  </sheetData>
  <autoFilter ref="A9:U158" xr:uid="{00000000-0009-0000-0000-000002000000}"/>
  <mergeCells count="34">
    <mergeCell ref="A1:S1"/>
    <mergeCell ref="A2:S2"/>
    <mergeCell ref="A3:S3"/>
    <mergeCell ref="A4:C4"/>
    <mergeCell ref="A5:A7"/>
    <mergeCell ref="B5:B7"/>
    <mergeCell ref="C5:C7"/>
    <mergeCell ref="D5:D7"/>
    <mergeCell ref="E5:E7"/>
    <mergeCell ref="F5:F7"/>
    <mergeCell ref="G5:G7"/>
    <mergeCell ref="H5:H7"/>
    <mergeCell ref="I5:M5"/>
    <mergeCell ref="N5:N7"/>
    <mergeCell ref="O5:O7"/>
    <mergeCell ref="Q5:S5"/>
    <mergeCell ref="Q6:Q7"/>
    <mergeCell ref="R6:S6"/>
    <mergeCell ref="P5:P7"/>
    <mergeCell ref="B168:E168"/>
    <mergeCell ref="L168:P168"/>
    <mergeCell ref="I6:I7"/>
    <mergeCell ref="J6:J7"/>
    <mergeCell ref="K6:K7"/>
    <mergeCell ref="L6:L7"/>
    <mergeCell ref="M6:M7"/>
    <mergeCell ref="B169:E169"/>
    <mergeCell ref="L169:P169"/>
    <mergeCell ref="B161:E161"/>
    <mergeCell ref="L161:P161"/>
    <mergeCell ref="B162:E162"/>
    <mergeCell ref="L162:P162"/>
    <mergeCell ref="B163:E163"/>
    <mergeCell ref="L163:P163"/>
  </mergeCells>
  <phoneticPr fontId="56" type="noConversion"/>
  <pageMargins left="0.27559055118110237" right="2.0099999999999998" top="0.9055118110236221" bottom="0.74803149606299213" header="0.31496062992125984" footer="0.31496062992125984"/>
  <pageSetup paperSize="5" scale="62" firstPageNumber="2" orientation="landscape" useFirstPageNumber="1" horizontalDpi="4294967293" verticalDpi="4294967293" r:id="rId1"/>
  <headerFooter>
    <oddFooter>&amp;C&amp;P&amp;RKANTOR CAMAT KUANTAN TENGAH</oddFooter>
  </headerFooter>
  <colBreaks count="1" manualBreakCount="1">
    <brk id="1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68"/>
  <sheetViews>
    <sheetView view="pageBreakPreview" topLeftCell="B141" zoomScale="80" zoomScaleNormal="80" zoomScaleSheetLayoutView="80" workbookViewId="0">
      <selection activeCell="F160" sqref="F160"/>
    </sheetView>
  </sheetViews>
  <sheetFormatPr baseColWidth="10" defaultColWidth="8.83203125" defaultRowHeight="15" x14ac:dyDescent="0.2"/>
  <cols>
    <col min="1" max="1" width="6" style="607" hidden="1" customWidth="1"/>
    <col min="2" max="2" width="7.1640625" style="606" customWidth="1"/>
    <col min="3" max="3" width="27.6640625" style="606" customWidth="1"/>
    <col min="4" max="4" width="22.33203125" style="606" customWidth="1"/>
    <col min="5" max="5" width="11" style="610" customWidth="1"/>
    <col min="6" max="6" width="25" style="606" customWidth="1"/>
    <col min="7" max="7" width="11.5" style="606" customWidth="1"/>
    <col min="8" max="8" width="13" style="606" customWidth="1"/>
    <col min="9" max="9" width="12.83203125" style="611" customWidth="1"/>
    <col min="10" max="10" width="14.1640625" style="606" customWidth="1"/>
    <col min="11" max="11" width="21.33203125" style="606" customWidth="1"/>
    <col min="12" max="12" width="15.83203125" style="606" customWidth="1"/>
    <col min="13" max="13" width="13.33203125" style="606" customWidth="1"/>
    <col min="14" max="14" width="10.5" style="606" customWidth="1"/>
    <col min="15" max="15" width="16.1640625" style="612" customWidth="1"/>
    <col min="16" max="16" width="19.33203125" style="610" customWidth="1"/>
    <col min="17" max="17" width="11.1640625" style="613" customWidth="1"/>
    <col min="18" max="18" width="19.1640625" style="283" customWidth="1"/>
    <col min="19" max="19" width="12.5" style="284" customWidth="1"/>
    <col min="20" max="30" width="16.5" style="607" customWidth="1"/>
    <col min="31" max="31" width="19.1640625" style="607" customWidth="1"/>
    <col min="32" max="32" width="16.5" style="607" customWidth="1"/>
    <col min="33" max="16384" width="8.83203125" style="607"/>
  </cols>
  <sheetData>
    <row r="1" spans="1:32" s="310" customFormat="1" ht="36" customHeight="1" x14ac:dyDescent="0.2">
      <c r="B1" s="1010" t="s">
        <v>883</v>
      </c>
      <c r="C1" s="1010"/>
      <c r="D1" s="1010"/>
      <c r="E1" s="1010"/>
      <c r="F1" s="1010"/>
      <c r="G1" s="1010"/>
      <c r="H1" s="1010"/>
      <c r="I1" s="1010"/>
      <c r="J1" s="1010"/>
      <c r="K1" s="1010"/>
      <c r="L1" s="1010"/>
      <c r="M1" s="1010"/>
      <c r="N1" s="1010"/>
      <c r="O1" s="1010"/>
      <c r="P1" s="1010"/>
      <c r="Q1" s="1010"/>
      <c r="R1" s="413"/>
      <c r="S1" s="564"/>
    </row>
    <row r="2" spans="1:32" s="310" customFormat="1" ht="36" customHeight="1" x14ac:dyDescent="0.2">
      <c r="B2" s="1010" t="s">
        <v>378</v>
      </c>
      <c r="C2" s="1010"/>
      <c r="D2" s="1010"/>
      <c r="E2" s="1010"/>
      <c r="F2" s="1010"/>
      <c r="G2" s="1010"/>
      <c r="H2" s="1010"/>
      <c r="I2" s="1010"/>
      <c r="J2" s="1010"/>
      <c r="K2" s="1010"/>
      <c r="L2" s="1010"/>
      <c r="M2" s="1010"/>
      <c r="N2" s="1010"/>
      <c r="O2" s="1010"/>
      <c r="P2" s="1010"/>
      <c r="Q2" s="1010"/>
      <c r="R2" s="413"/>
      <c r="S2" s="564"/>
    </row>
    <row r="3" spans="1:32" s="289" customFormat="1" ht="15" customHeight="1" x14ac:dyDescent="0.15">
      <c r="B3" s="900"/>
      <c r="C3" s="900"/>
      <c r="D3" s="900"/>
      <c r="E3" s="900"/>
      <c r="F3" s="900"/>
      <c r="G3" s="900"/>
      <c r="H3" s="900"/>
      <c r="I3" s="900"/>
      <c r="J3" s="900"/>
      <c r="K3" s="900"/>
      <c r="L3" s="900"/>
      <c r="M3" s="900"/>
      <c r="N3" s="900"/>
      <c r="O3" s="900"/>
      <c r="P3" s="900"/>
      <c r="Q3" s="900"/>
      <c r="R3" s="357"/>
      <c r="S3" s="358"/>
    </row>
    <row r="4" spans="1:32" s="289" customFormat="1" ht="21" customHeight="1" thickBot="1" x14ac:dyDescent="0.2">
      <c r="B4" s="901" t="s">
        <v>651</v>
      </c>
      <c r="C4" s="901"/>
      <c r="D4" s="901"/>
      <c r="E4" s="352"/>
      <c r="F4" s="292"/>
      <c r="G4" s="292"/>
      <c r="H4" s="292"/>
      <c r="I4" s="353"/>
      <c r="J4" s="292"/>
      <c r="K4" s="292"/>
      <c r="L4" s="292"/>
      <c r="M4" s="292"/>
      <c r="N4" s="292"/>
      <c r="O4" s="437"/>
      <c r="P4" s="553" t="e">
        <f>P10-#REF!</f>
        <v>#REF!</v>
      </c>
      <c r="Q4" s="554"/>
      <c r="R4" s="357"/>
      <c r="S4" s="358"/>
    </row>
    <row r="5" spans="1:32" s="437" customFormat="1" ht="26.25" customHeight="1" thickTop="1" x14ac:dyDescent="0.15">
      <c r="B5" s="887" t="s">
        <v>544</v>
      </c>
      <c r="C5" s="897" t="s">
        <v>551</v>
      </c>
      <c r="D5" s="873" t="s">
        <v>545</v>
      </c>
      <c r="E5" s="873" t="s">
        <v>558</v>
      </c>
      <c r="F5" s="873" t="s">
        <v>559</v>
      </c>
      <c r="G5" s="873" t="s">
        <v>560</v>
      </c>
      <c r="H5" s="873" t="s">
        <v>561</v>
      </c>
      <c r="I5" s="873" t="s">
        <v>562</v>
      </c>
      <c r="J5" s="873" t="s">
        <v>546</v>
      </c>
      <c r="K5" s="873"/>
      <c r="L5" s="873"/>
      <c r="M5" s="873"/>
      <c r="N5" s="873"/>
      <c r="O5" s="873" t="s">
        <v>567</v>
      </c>
      <c r="P5" s="873" t="s">
        <v>593</v>
      </c>
      <c r="Q5" s="868" t="s">
        <v>652</v>
      </c>
      <c r="R5" s="435"/>
      <c r="S5" s="938" t="s">
        <v>693</v>
      </c>
      <c r="T5" s="938" t="s">
        <v>694</v>
      </c>
      <c r="U5" s="938" t="s">
        <v>695</v>
      </c>
      <c r="V5" s="1001" t="s">
        <v>696</v>
      </c>
      <c r="W5" s="938" t="s">
        <v>697</v>
      </c>
      <c r="X5" s="1002" t="s">
        <v>698</v>
      </c>
      <c r="Y5" s="1003"/>
      <c r="Z5" s="1003"/>
      <c r="AA5" s="1003"/>
      <c r="AB5" s="1003"/>
      <c r="AC5" s="1003"/>
      <c r="AD5" s="1004"/>
      <c r="AE5" s="1001" t="s">
        <v>699</v>
      </c>
      <c r="AF5" s="1001" t="s">
        <v>700</v>
      </c>
    </row>
    <row r="6" spans="1:32" s="292" customFormat="1" ht="14.25" customHeight="1" x14ac:dyDescent="0.15">
      <c r="B6" s="888"/>
      <c r="C6" s="898"/>
      <c r="D6" s="874"/>
      <c r="E6" s="874"/>
      <c r="F6" s="874"/>
      <c r="G6" s="874"/>
      <c r="H6" s="874"/>
      <c r="I6" s="874"/>
      <c r="J6" s="876" t="s">
        <v>563</v>
      </c>
      <c r="K6" s="876" t="s">
        <v>564</v>
      </c>
      <c r="L6" s="876" t="s">
        <v>565</v>
      </c>
      <c r="M6" s="876" t="s">
        <v>566</v>
      </c>
      <c r="N6" s="876" t="s">
        <v>19</v>
      </c>
      <c r="O6" s="874"/>
      <c r="P6" s="874"/>
      <c r="Q6" s="869"/>
      <c r="R6" s="357"/>
      <c r="S6" s="939"/>
      <c r="T6" s="939"/>
      <c r="U6" s="939"/>
      <c r="V6" s="1005"/>
      <c r="W6" s="939"/>
      <c r="X6" s="1006" t="s">
        <v>701</v>
      </c>
      <c r="Y6" s="1006">
        <v>2014</v>
      </c>
      <c r="Z6" s="1006">
        <v>2015</v>
      </c>
      <c r="AA6" s="1006">
        <v>2016</v>
      </c>
      <c r="AB6" s="1006">
        <v>2017</v>
      </c>
      <c r="AC6" s="1006">
        <v>2018</v>
      </c>
      <c r="AD6" s="1006">
        <v>2019</v>
      </c>
      <c r="AE6" s="1005"/>
      <c r="AF6" s="1005"/>
    </row>
    <row r="7" spans="1:32" s="292" customFormat="1" thickBot="1" x14ac:dyDescent="0.2">
      <c r="B7" s="889"/>
      <c r="C7" s="899"/>
      <c r="D7" s="875"/>
      <c r="E7" s="875"/>
      <c r="F7" s="875"/>
      <c r="G7" s="875"/>
      <c r="H7" s="875"/>
      <c r="I7" s="875"/>
      <c r="J7" s="877"/>
      <c r="K7" s="877"/>
      <c r="L7" s="877"/>
      <c r="M7" s="877"/>
      <c r="N7" s="877"/>
      <c r="O7" s="875"/>
      <c r="P7" s="875"/>
      <c r="Q7" s="870"/>
      <c r="R7" s="357"/>
      <c r="S7" s="358"/>
    </row>
    <row r="8" spans="1:32" s="289" customFormat="1" ht="25" customHeight="1" thickTop="1" x14ac:dyDescent="0.15">
      <c r="A8" s="289" t="s">
        <v>847</v>
      </c>
      <c r="B8" s="555">
        <v>1</v>
      </c>
      <c r="C8" s="844">
        <v>2</v>
      </c>
      <c r="D8" s="556">
        <v>3</v>
      </c>
      <c r="E8" s="844">
        <v>4</v>
      </c>
      <c r="F8" s="556">
        <v>5</v>
      </c>
      <c r="G8" s="844">
        <v>6</v>
      </c>
      <c r="H8" s="556">
        <v>7</v>
      </c>
      <c r="I8" s="844">
        <v>8</v>
      </c>
      <c r="J8" s="556">
        <v>9</v>
      </c>
      <c r="K8" s="844">
        <v>10</v>
      </c>
      <c r="L8" s="844">
        <v>11</v>
      </c>
      <c r="M8" s="556">
        <v>12</v>
      </c>
      <c r="N8" s="844">
        <v>13</v>
      </c>
      <c r="O8" s="844">
        <v>14</v>
      </c>
      <c r="P8" s="556">
        <v>15</v>
      </c>
      <c r="Q8" s="363">
        <v>16</v>
      </c>
      <c r="R8" s="357"/>
      <c r="S8" s="833" t="s">
        <v>847</v>
      </c>
      <c r="T8" s="833" t="s">
        <v>847</v>
      </c>
      <c r="U8" s="833" t="s">
        <v>847</v>
      </c>
      <c r="V8" s="833" t="s">
        <v>847</v>
      </c>
      <c r="W8" s="833" t="s">
        <v>847</v>
      </c>
      <c r="X8" s="833" t="s">
        <v>847</v>
      </c>
      <c r="Y8" s="833" t="s">
        <v>847</v>
      </c>
      <c r="Z8" s="833" t="s">
        <v>847</v>
      </c>
      <c r="AA8" s="833" t="s">
        <v>847</v>
      </c>
      <c r="AB8" s="833" t="s">
        <v>847</v>
      </c>
      <c r="AC8" s="833" t="s">
        <v>847</v>
      </c>
      <c r="AD8" s="833" t="s">
        <v>847</v>
      </c>
      <c r="AE8" s="833" t="s">
        <v>847</v>
      </c>
      <c r="AF8" s="833" t="s">
        <v>847</v>
      </c>
    </row>
    <row r="9" spans="1:32" s="292" customFormat="1" ht="21" customHeight="1" x14ac:dyDescent="0.15">
      <c r="B9" s="320"/>
      <c r="C9" s="557"/>
      <c r="D9" s="371"/>
      <c r="E9" s="314"/>
      <c r="F9" s="371"/>
      <c r="G9" s="371"/>
      <c r="H9" s="371"/>
      <c r="I9" s="296"/>
      <c r="J9" s="371"/>
      <c r="K9" s="371"/>
      <c r="L9" s="371"/>
      <c r="M9" s="371"/>
      <c r="N9" s="371"/>
      <c r="O9" s="558"/>
      <c r="P9" s="559"/>
      <c r="Q9" s="560"/>
      <c r="R9" s="357"/>
      <c r="S9" s="358"/>
    </row>
    <row r="10" spans="1:32" s="352" customFormat="1" ht="22.5" customHeight="1" x14ac:dyDescent="0.2">
      <c r="B10" s="468" t="s">
        <v>25</v>
      </c>
      <c r="C10" s="561" t="s">
        <v>568</v>
      </c>
      <c r="D10" s="314"/>
      <c r="E10" s="314"/>
      <c r="F10" s="314"/>
      <c r="G10" s="314"/>
      <c r="H10" s="314"/>
      <c r="I10" s="302"/>
      <c r="J10" s="314"/>
      <c r="K10" s="314"/>
      <c r="L10" s="314"/>
      <c r="M10" s="314"/>
      <c r="N10" s="314"/>
      <c r="O10" s="562"/>
      <c r="P10" s="563">
        <f>P11+P13+P18+P20+P22+P140+P147+P149+P151+P153</f>
        <v>349297722.22000003</v>
      </c>
      <c r="Q10" s="560"/>
      <c r="R10" s="413"/>
      <c r="S10" s="564"/>
    </row>
    <row r="11" spans="1:32" s="352" customFormat="1" ht="25.5" customHeight="1" x14ac:dyDescent="0.2">
      <c r="B11" s="468" t="s">
        <v>27</v>
      </c>
      <c r="C11" s="561" t="s">
        <v>569</v>
      </c>
      <c r="D11" s="844" t="s">
        <v>372</v>
      </c>
      <c r="E11" s="313"/>
      <c r="F11" s="314"/>
      <c r="G11" s="314"/>
      <c r="H11" s="314"/>
      <c r="I11" s="302"/>
      <c r="J11" s="314"/>
      <c r="K11" s="314"/>
      <c r="L11" s="314"/>
      <c r="M11" s="314"/>
      <c r="N11" s="314"/>
      <c r="O11" s="562"/>
      <c r="P11" s="314"/>
      <c r="Q11" s="560"/>
      <c r="R11" s="413"/>
      <c r="S11" s="564"/>
    </row>
    <row r="12" spans="1:32" s="352" customFormat="1" ht="22.5" customHeight="1" x14ac:dyDescent="0.2">
      <c r="B12" s="320"/>
      <c r="C12" s="565" t="s">
        <v>570</v>
      </c>
      <c r="D12" s="566"/>
      <c r="E12" s="313"/>
      <c r="F12" s="314"/>
      <c r="G12" s="314"/>
      <c r="H12" s="314"/>
      <c r="I12" s="302"/>
      <c r="J12" s="314"/>
      <c r="K12" s="314"/>
      <c r="L12" s="314"/>
      <c r="M12" s="314"/>
      <c r="N12" s="314"/>
      <c r="O12" s="562"/>
      <c r="P12" s="567"/>
      <c r="Q12" s="560"/>
      <c r="R12" s="413"/>
      <c r="S12" s="564"/>
    </row>
    <row r="13" spans="1:32" s="540" customFormat="1" ht="27" customHeight="1" x14ac:dyDescent="0.2">
      <c r="B13" s="468" t="s">
        <v>29</v>
      </c>
      <c r="C13" s="561" t="s">
        <v>571</v>
      </c>
      <c r="D13" s="312"/>
      <c r="E13" s="312"/>
      <c r="F13" s="312"/>
      <c r="G13" s="312"/>
      <c r="H13" s="312"/>
      <c r="I13" s="844"/>
      <c r="J13" s="312"/>
      <c r="K13" s="312"/>
      <c r="L13" s="312"/>
      <c r="M13" s="312"/>
      <c r="N13" s="312"/>
      <c r="O13" s="462"/>
      <c r="P13" s="568">
        <f>SUM(P14:P16)</f>
        <v>183312222.22</v>
      </c>
      <c r="Q13" s="363"/>
      <c r="R13" s="587"/>
      <c r="S13" s="588"/>
      <c r="X13" s="827">
        <f>SUM(X14:X16)</f>
        <v>183312222.22</v>
      </c>
      <c r="Y13" s="827">
        <f t="shared" ref="Y13:AF13" si="0">SUM(Y14:Y16)</f>
        <v>0</v>
      </c>
      <c r="Z13" s="827">
        <f t="shared" si="0"/>
        <v>0</v>
      </c>
      <c r="AA13" s="827">
        <f t="shared" si="0"/>
        <v>0</v>
      </c>
      <c r="AB13" s="827">
        <f t="shared" si="0"/>
        <v>0</v>
      </c>
      <c r="AC13" s="827">
        <f t="shared" si="0"/>
        <v>0</v>
      </c>
      <c r="AD13" s="827">
        <f t="shared" si="0"/>
        <v>0</v>
      </c>
      <c r="AE13" s="827">
        <f t="shared" si="0"/>
        <v>183312222.22</v>
      </c>
      <c r="AF13" s="827">
        <f t="shared" si="0"/>
        <v>0</v>
      </c>
    </row>
    <row r="14" spans="1:32" s="352" customFormat="1" ht="22.5" customHeight="1" x14ac:dyDescent="0.2">
      <c r="A14" s="352" t="str">
        <f>LEFT(C14,11)</f>
        <v>02.03.01.05</v>
      </c>
      <c r="B14" s="302"/>
      <c r="C14" s="570" t="s">
        <v>631</v>
      </c>
      <c r="D14" s="570" t="s">
        <v>333</v>
      </c>
      <c r="E14" s="576"/>
      <c r="F14" s="571" t="s">
        <v>388</v>
      </c>
      <c r="G14" s="572" t="s">
        <v>389</v>
      </c>
      <c r="H14" s="314"/>
      <c r="I14" s="573" t="s">
        <v>392</v>
      </c>
      <c r="J14" s="314"/>
      <c r="K14" s="1007" t="s">
        <v>688</v>
      </c>
      <c r="L14" s="1007" t="s">
        <v>689</v>
      </c>
      <c r="M14" s="574" t="s">
        <v>416</v>
      </c>
      <c r="N14" s="314"/>
      <c r="O14" s="575" t="s">
        <v>146</v>
      </c>
      <c r="P14" s="567">
        <v>7500000</v>
      </c>
      <c r="Q14" s="560" t="s">
        <v>124</v>
      </c>
      <c r="R14" s="413"/>
      <c r="S14" s="829" t="str">
        <f>LEFT(C14,8)</f>
        <v>02.03.01</v>
      </c>
      <c r="T14" s="355" t="str">
        <f t="shared" ref="T14" si="1">VLOOKUP(S14,UE,3)</f>
        <v>Alat Angkutan Darat Bermotor</v>
      </c>
      <c r="U14" s="355">
        <f t="shared" ref="U14" si="2">VLOOKUP(S14,UE,4,FALSE)</f>
        <v>7</v>
      </c>
      <c r="V14" s="637">
        <f>P14/U14</f>
        <v>1071428.5714285714</v>
      </c>
      <c r="W14" s="830">
        <f>IF(2013-I14+1&gt;U14,U14,IF(2013-I14+1&lt;0,0,(2013-I14+1)))</f>
        <v>7</v>
      </c>
      <c r="X14" s="838">
        <f t="shared" ref="X14" si="3">IF(W14&gt;U14,M14,V14*W14)</f>
        <v>7500000</v>
      </c>
      <c r="Y14" s="838">
        <f>IF(P14=X14,0,V14)</f>
        <v>0</v>
      </c>
      <c r="Z14" s="838">
        <f>IF(P14=X14+Y14,0,V14)</f>
        <v>0</v>
      </c>
      <c r="AA14" s="838">
        <f>IF(P14=X14+Y14+Z14,0,V14)</f>
        <v>0</v>
      </c>
      <c r="AB14" s="1008">
        <f>IF(P14=X14+Y14+Z14+AA14,0,V14)</f>
        <v>0</v>
      </c>
      <c r="AC14" s="1008">
        <f>IF(P14=X14+Y14+Z14+AA14+AB14,0,V14)</f>
        <v>0</v>
      </c>
      <c r="AD14" s="1008">
        <f>IF(P14=X14+Y14+Z14+AA14+AB14+AC14,0,V14)</f>
        <v>0</v>
      </c>
      <c r="AE14" s="1008">
        <f t="shared" ref="AE14" si="4">SUM(X14:AD14)</f>
        <v>7500000</v>
      </c>
      <c r="AF14" s="637">
        <f>P14-AE14</f>
        <v>0</v>
      </c>
    </row>
    <row r="15" spans="1:32" s="352" customFormat="1" ht="22.5" customHeight="1" x14ac:dyDescent="0.2">
      <c r="A15" s="352" t="str">
        <f t="shared" ref="A15:A16" si="5">LEFT(C15,11)</f>
        <v>02.03.01.05</v>
      </c>
      <c r="B15" s="302"/>
      <c r="C15" s="570" t="s">
        <v>631</v>
      </c>
      <c r="D15" s="570" t="s">
        <v>333</v>
      </c>
      <c r="E15" s="576"/>
      <c r="F15" s="571" t="s">
        <v>390</v>
      </c>
      <c r="G15" s="572" t="s">
        <v>373</v>
      </c>
      <c r="H15" s="314"/>
      <c r="I15" s="573" t="s">
        <v>374</v>
      </c>
      <c r="J15" s="314"/>
      <c r="K15" s="574"/>
      <c r="L15" s="314"/>
      <c r="M15" s="574" t="s">
        <v>417</v>
      </c>
      <c r="N15" s="314"/>
      <c r="O15" s="575" t="s">
        <v>146</v>
      </c>
      <c r="P15" s="567">
        <v>6500000</v>
      </c>
      <c r="Q15" s="560" t="s">
        <v>124</v>
      </c>
      <c r="R15" s="413"/>
      <c r="S15" s="829" t="str">
        <f t="shared" ref="S15:S16" si="6">LEFT(C15,8)</f>
        <v>02.03.01</v>
      </c>
      <c r="T15" s="355" t="str">
        <f t="shared" ref="T15:T16" si="7">VLOOKUP(S15,UE,3)</f>
        <v>Alat Angkutan Darat Bermotor</v>
      </c>
      <c r="U15" s="355">
        <f t="shared" ref="U15:U16" si="8">VLOOKUP(S15,UE,4,FALSE)</f>
        <v>7</v>
      </c>
      <c r="V15" s="637">
        <f t="shared" ref="V15:V16" si="9">P15/U15</f>
        <v>928571.42857142852</v>
      </c>
      <c r="W15" s="830">
        <f t="shared" ref="W15:W16" si="10">IF(2013-I15+1&gt;U15,U15,IF(2013-I15+1&lt;0,0,(2013-I15+1)))</f>
        <v>7</v>
      </c>
      <c r="X15" s="838">
        <f t="shared" ref="X15:X16" si="11">IF(W15&gt;U15,M15,V15*W15)</f>
        <v>6500000</v>
      </c>
      <c r="Y15" s="838">
        <f t="shared" ref="Y15:Y16" si="12">IF(P15=X15,0,V15)</f>
        <v>0</v>
      </c>
      <c r="Z15" s="838">
        <f t="shared" ref="Z15:Z16" si="13">IF(P15=X15+Y15,0,V15)</f>
        <v>0</v>
      </c>
      <c r="AA15" s="838">
        <f t="shared" ref="AA15:AA16" si="14">IF(P15=X15+Y15+Z15,0,V15)</f>
        <v>0</v>
      </c>
      <c r="AB15" s="1008">
        <f t="shared" ref="AB15:AB16" si="15">IF(P15=X15+Y15+Z15+AA15,0,V15)</f>
        <v>0</v>
      </c>
      <c r="AC15" s="1008">
        <f t="shared" ref="AC15:AC16" si="16">IF(P15=X15+Y15+Z15+AA15+AB15,0,V15)</f>
        <v>0</v>
      </c>
      <c r="AD15" s="1008">
        <f t="shared" ref="AD15:AD16" si="17">IF(P15=X15+Y15+Z15+AA15+AB15+AC15,0,V15)</f>
        <v>0</v>
      </c>
      <c r="AE15" s="1008">
        <f t="shared" ref="AE15:AE16" si="18">SUM(X15:AD15)</f>
        <v>6500000</v>
      </c>
      <c r="AF15" s="637">
        <f t="shared" ref="AF15:AF16" si="19">P15-AE15</f>
        <v>0</v>
      </c>
    </row>
    <row r="16" spans="1:32" s="352" customFormat="1" ht="22.5" customHeight="1" x14ac:dyDescent="0.2">
      <c r="A16" s="352" t="str">
        <f t="shared" si="5"/>
        <v>02.03.01.01</v>
      </c>
      <c r="B16" s="302"/>
      <c r="C16" s="570" t="s">
        <v>615</v>
      </c>
      <c r="D16" s="570" t="s">
        <v>668</v>
      </c>
      <c r="E16" s="576"/>
      <c r="F16" s="571" t="s">
        <v>669</v>
      </c>
      <c r="G16" s="572" t="s">
        <v>670</v>
      </c>
      <c r="H16" s="314"/>
      <c r="I16" s="573">
        <v>2007</v>
      </c>
      <c r="J16" s="314"/>
      <c r="K16" s="1009" t="s">
        <v>686</v>
      </c>
      <c r="L16" s="1009" t="s">
        <v>687</v>
      </c>
      <c r="M16" s="574" t="s">
        <v>671</v>
      </c>
      <c r="N16" s="624">
        <v>7491323</v>
      </c>
      <c r="O16" s="575" t="s">
        <v>146</v>
      </c>
      <c r="P16" s="567">
        <v>169312222.22</v>
      </c>
      <c r="Q16" s="560" t="s">
        <v>124</v>
      </c>
      <c r="R16" s="413"/>
      <c r="S16" s="829" t="str">
        <f t="shared" si="6"/>
        <v>02.03.01</v>
      </c>
      <c r="T16" s="355" t="str">
        <f t="shared" si="7"/>
        <v>Alat Angkutan Darat Bermotor</v>
      </c>
      <c r="U16" s="355">
        <f t="shared" si="8"/>
        <v>7</v>
      </c>
      <c r="V16" s="637">
        <f t="shared" si="9"/>
        <v>24187460.317142855</v>
      </c>
      <c r="W16" s="830">
        <f t="shared" si="10"/>
        <v>7</v>
      </c>
      <c r="X16" s="838">
        <f t="shared" si="11"/>
        <v>169312222.22</v>
      </c>
      <c r="Y16" s="838">
        <f t="shared" si="12"/>
        <v>0</v>
      </c>
      <c r="Z16" s="838">
        <f t="shared" si="13"/>
        <v>0</v>
      </c>
      <c r="AA16" s="838">
        <f t="shared" si="14"/>
        <v>0</v>
      </c>
      <c r="AB16" s="1008">
        <f t="shared" si="15"/>
        <v>0</v>
      </c>
      <c r="AC16" s="1008">
        <f t="shared" si="16"/>
        <v>0</v>
      </c>
      <c r="AD16" s="1008">
        <f t="shared" si="17"/>
        <v>0</v>
      </c>
      <c r="AE16" s="1008">
        <f t="shared" si="18"/>
        <v>169312222.22</v>
      </c>
      <c r="AF16" s="637">
        <f t="shared" si="19"/>
        <v>0</v>
      </c>
    </row>
    <row r="17" spans="1:32" s="352" customFormat="1" ht="22.5" customHeight="1" x14ac:dyDescent="0.2">
      <c r="B17" s="569"/>
      <c r="C17" s="624"/>
      <c r="D17" s="314"/>
      <c r="E17" s="314"/>
      <c r="F17" s="314"/>
      <c r="G17" s="302"/>
      <c r="H17" s="314"/>
      <c r="I17" s="302"/>
      <c r="J17" s="314"/>
      <c r="K17" s="314"/>
      <c r="L17" s="314"/>
      <c r="M17" s="302"/>
      <c r="N17" s="314"/>
      <c r="O17" s="625"/>
      <c r="P17" s="567"/>
      <c r="Q17" s="560"/>
      <c r="R17" s="413"/>
      <c r="S17" s="564"/>
    </row>
    <row r="18" spans="1:32" s="352" customFormat="1" ht="26.25" customHeight="1" x14ac:dyDescent="0.2">
      <c r="B18" s="468" t="s">
        <v>31</v>
      </c>
      <c r="C18" s="561" t="s">
        <v>572</v>
      </c>
      <c r="D18" s="844" t="s">
        <v>372</v>
      </c>
      <c r="E18" s="314"/>
      <c r="F18" s="314"/>
      <c r="G18" s="314"/>
      <c r="H18" s="314"/>
      <c r="I18" s="577"/>
      <c r="J18" s="314"/>
      <c r="K18" s="314"/>
      <c r="L18" s="314"/>
      <c r="M18" s="314"/>
      <c r="N18" s="314"/>
      <c r="O18" s="578"/>
      <c r="P18" s="579"/>
      <c r="Q18" s="560"/>
      <c r="R18" s="413"/>
      <c r="S18" s="564"/>
    </row>
    <row r="19" spans="1:32" s="352" customFormat="1" ht="22.5" customHeight="1" x14ac:dyDescent="0.2">
      <c r="B19" s="320"/>
      <c r="C19" s="565" t="s">
        <v>570</v>
      </c>
      <c r="D19" s="580"/>
      <c r="E19" s="581"/>
      <c r="F19" s="582"/>
      <c r="G19" s="574"/>
      <c r="H19" s="302"/>
      <c r="I19" s="583"/>
      <c r="J19" s="314"/>
      <c r="K19" s="571"/>
      <c r="L19" s="571"/>
      <c r="M19" s="571"/>
      <c r="N19" s="314"/>
      <c r="O19" s="577"/>
      <c r="P19" s="584"/>
      <c r="Q19" s="560"/>
      <c r="R19" s="413"/>
      <c r="S19" s="564"/>
    </row>
    <row r="20" spans="1:32" s="352" customFormat="1" ht="43" customHeight="1" x14ac:dyDescent="0.2">
      <c r="B20" s="468" t="s">
        <v>33</v>
      </c>
      <c r="C20" s="561" t="s">
        <v>573</v>
      </c>
      <c r="D20" s="844" t="s">
        <v>372</v>
      </c>
      <c r="E20" s="581"/>
      <c r="F20" s="582"/>
      <c r="G20" s="574"/>
      <c r="H20" s="302"/>
      <c r="I20" s="583"/>
      <c r="J20" s="314"/>
      <c r="K20" s="571"/>
      <c r="L20" s="571"/>
      <c r="M20" s="571"/>
      <c r="N20" s="314"/>
      <c r="O20" s="577"/>
      <c r="P20" s="584"/>
      <c r="Q20" s="560"/>
      <c r="R20" s="413"/>
      <c r="S20" s="564"/>
    </row>
    <row r="21" spans="1:32" s="352" customFormat="1" ht="22.5" customHeight="1" x14ac:dyDescent="0.2">
      <c r="B21" s="320"/>
      <c r="C21" s="565" t="s">
        <v>570</v>
      </c>
      <c r="D21" s="585"/>
      <c r="E21" s="581"/>
      <c r="F21" s="582"/>
      <c r="G21" s="574"/>
      <c r="H21" s="302"/>
      <c r="I21" s="583"/>
      <c r="J21" s="314"/>
      <c r="K21" s="571"/>
      <c r="L21" s="571"/>
      <c r="M21" s="571"/>
      <c r="N21" s="314"/>
      <c r="O21" s="577"/>
      <c r="P21" s="584"/>
      <c r="Q21" s="560"/>
      <c r="R21" s="413"/>
      <c r="S21" s="564"/>
    </row>
    <row r="22" spans="1:32" s="540" customFormat="1" ht="39" customHeight="1" x14ac:dyDescent="0.2">
      <c r="B22" s="468" t="s">
        <v>35</v>
      </c>
      <c r="C22" s="561" t="s">
        <v>574</v>
      </c>
      <c r="D22" s="312"/>
      <c r="E22" s="312"/>
      <c r="F22" s="312"/>
      <c r="G22" s="312"/>
      <c r="H22" s="312"/>
      <c r="I22" s="840"/>
      <c r="J22" s="312"/>
      <c r="K22" s="312"/>
      <c r="L22" s="312"/>
      <c r="M22" s="312"/>
      <c r="N22" s="312"/>
      <c r="O22" s="586"/>
      <c r="P22" s="568">
        <f>SUBTOTAL(9,P23:P138)</f>
        <v>160810500</v>
      </c>
      <c r="Q22" s="363"/>
      <c r="R22" s="587">
        <v>160810500</v>
      </c>
      <c r="S22" s="588"/>
      <c r="X22" s="827">
        <f>SUM(X23:X138)</f>
        <v>160810500</v>
      </c>
      <c r="Y22" s="827">
        <f t="shared" ref="Y22:AF22" si="20">SUM(Y23:Y138)</f>
        <v>0</v>
      </c>
      <c r="Z22" s="827">
        <f t="shared" si="20"/>
        <v>0</v>
      </c>
      <c r="AA22" s="827">
        <f t="shared" si="20"/>
        <v>0</v>
      </c>
      <c r="AB22" s="827">
        <f t="shared" si="20"/>
        <v>0</v>
      </c>
      <c r="AC22" s="827">
        <f t="shared" si="20"/>
        <v>0</v>
      </c>
      <c r="AD22" s="827">
        <f t="shared" si="20"/>
        <v>0</v>
      </c>
      <c r="AE22" s="827">
        <f t="shared" si="20"/>
        <v>160810500</v>
      </c>
      <c r="AF22" s="827">
        <f t="shared" si="20"/>
        <v>0</v>
      </c>
    </row>
    <row r="23" spans="1:32" s="540" customFormat="1" ht="25" customHeight="1" x14ac:dyDescent="0.2">
      <c r="A23" s="352" t="str">
        <f t="shared" ref="A23:A86" si="21">LEFT(C23,11)</f>
        <v>02.06.01.01</v>
      </c>
      <c r="B23" s="569"/>
      <c r="C23" s="570" t="s">
        <v>616</v>
      </c>
      <c r="D23" s="570" t="s">
        <v>419</v>
      </c>
      <c r="E23" s="570"/>
      <c r="F23" s="571" t="s">
        <v>473</v>
      </c>
      <c r="G23" s="572"/>
      <c r="H23" s="314"/>
      <c r="I23" s="573">
        <v>1983</v>
      </c>
      <c r="J23" s="314"/>
      <c r="K23" s="574"/>
      <c r="L23" s="314"/>
      <c r="M23" s="574"/>
      <c r="N23" s="314"/>
      <c r="O23" s="577" t="s">
        <v>146</v>
      </c>
      <c r="P23" s="567">
        <v>1050000</v>
      </c>
      <c r="Q23" s="560" t="s">
        <v>367</v>
      </c>
      <c r="R23" s="587"/>
      <c r="S23" s="829" t="str">
        <f t="shared" ref="S23:S86" si="22">LEFT(C23,8)</f>
        <v>02.06.01</v>
      </c>
      <c r="T23" s="355" t="str">
        <f t="shared" ref="T23:T86" si="23">VLOOKUP(S23,UE,3)</f>
        <v>Alat Kantor</v>
      </c>
      <c r="U23" s="355">
        <f t="shared" ref="U23:U86" si="24">VLOOKUP(S23,UE,4,FALSE)</f>
        <v>5</v>
      </c>
      <c r="V23" s="637">
        <f t="shared" ref="V23:V86" si="25">P23/U23</f>
        <v>210000</v>
      </c>
      <c r="W23" s="830">
        <f t="shared" ref="W23:W86" si="26">IF(2013-I23+1&gt;U23,U23,IF(2013-I23+1&lt;0,0,(2013-I23+1)))</f>
        <v>5</v>
      </c>
      <c r="X23" s="838">
        <f t="shared" ref="X23:X86" si="27">IF(W23&gt;U23,M23,V23*W23)</f>
        <v>1050000</v>
      </c>
      <c r="Y23" s="838">
        <f t="shared" ref="Y23:Y86" si="28">IF(P23=X23,0,V23)</f>
        <v>0</v>
      </c>
      <c r="Z23" s="838">
        <f t="shared" ref="Z23:Z86" si="29">IF(P23=X23+Y23,0,V23)</f>
        <v>0</v>
      </c>
      <c r="AA23" s="838">
        <f t="shared" ref="AA23:AA86" si="30">IF(P23=X23+Y23+Z23,0,V23)</f>
        <v>0</v>
      </c>
      <c r="AB23" s="1008">
        <f t="shared" ref="AB23:AB86" si="31">IF(P23=X23+Y23+Z23+AA23,0,V23)</f>
        <v>0</v>
      </c>
      <c r="AC23" s="1008">
        <f t="shared" ref="AC23:AC86" si="32">IF(P23=X23+Y23+Z23+AA23+AB23,0,V23)</f>
        <v>0</v>
      </c>
      <c r="AD23" s="1008">
        <f t="shared" ref="AD23:AD86" si="33">IF(P23=X23+Y23+Z23+AA23+AB23+AC23,0,V23)</f>
        <v>0</v>
      </c>
      <c r="AE23" s="1008">
        <f t="shared" ref="AE23:AE86" si="34">SUM(X23:AD23)</f>
        <v>1050000</v>
      </c>
      <c r="AF23" s="637">
        <f t="shared" ref="AF23:AF86" si="35">P23-AE23</f>
        <v>0</v>
      </c>
    </row>
    <row r="24" spans="1:32" s="540" customFormat="1" ht="25" customHeight="1" x14ac:dyDescent="0.2">
      <c r="A24" s="352" t="str">
        <f t="shared" si="21"/>
        <v>02.06.01.04</v>
      </c>
      <c r="B24" s="569"/>
      <c r="C24" s="570" t="s">
        <v>251</v>
      </c>
      <c r="D24" s="570" t="s">
        <v>163</v>
      </c>
      <c r="E24" s="570"/>
      <c r="F24" s="571" t="s">
        <v>474</v>
      </c>
      <c r="G24" s="572"/>
      <c r="H24" s="314"/>
      <c r="I24" s="573">
        <v>1984</v>
      </c>
      <c r="J24" s="314"/>
      <c r="K24" s="574"/>
      <c r="L24" s="314"/>
      <c r="M24" s="574"/>
      <c r="N24" s="314"/>
      <c r="O24" s="577" t="s">
        <v>146</v>
      </c>
      <c r="P24" s="567">
        <v>1100000</v>
      </c>
      <c r="Q24" s="560" t="s">
        <v>124</v>
      </c>
      <c r="R24" s="587"/>
      <c r="S24" s="829" t="str">
        <f t="shared" si="22"/>
        <v>02.06.01</v>
      </c>
      <c r="T24" s="355" t="str">
        <f t="shared" si="23"/>
        <v>Alat Kantor</v>
      </c>
      <c r="U24" s="355">
        <f t="shared" si="24"/>
        <v>5</v>
      </c>
      <c r="V24" s="637">
        <f t="shared" si="25"/>
        <v>220000</v>
      </c>
      <c r="W24" s="830">
        <f t="shared" si="26"/>
        <v>5</v>
      </c>
      <c r="X24" s="838">
        <f t="shared" si="27"/>
        <v>1100000</v>
      </c>
      <c r="Y24" s="838">
        <f t="shared" si="28"/>
        <v>0</v>
      </c>
      <c r="Z24" s="838">
        <f t="shared" si="29"/>
        <v>0</v>
      </c>
      <c r="AA24" s="838">
        <f t="shared" si="30"/>
        <v>0</v>
      </c>
      <c r="AB24" s="1008">
        <f t="shared" si="31"/>
        <v>0</v>
      </c>
      <c r="AC24" s="1008">
        <f t="shared" si="32"/>
        <v>0</v>
      </c>
      <c r="AD24" s="1008">
        <f t="shared" si="33"/>
        <v>0</v>
      </c>
      <c r="AE24" s="1008">
        <f t="shared" si="34"/>
        <v>1100000</v>
      </c>
      <c r="AF24" s="637">
        <f t="shared" si="35"/>
        <v>0</v>
      </c>
    </row>
    <row r="25" spans="1:32" s="540" customFormat="1" ht="25" customHeight="1" x14ac:dyDescent="0.2">
      <c r="A25" s="352" t="str">
        <f t="shared" si="21"/>
        <v>02.06.02.06</v>
      </c>
      <c r="B25" s="569"/>
      <c r="C25" s="570" t="s">
        <v>690</v>
      </c>
      <c r="D25" s="570" t="s">
        <v>420</v>
      </c>
      <c r="E25" s="570"/>
      <c r="F25" s="571" t="s">
        <v>475</v>
      </c>
      <c r="G25" s="572"/>
      <c r="H25" s="314"/>
      <c r="I25" s="573">
        <v>1986</v>
      </c>
      <c r="J25" s="314"/>
      <c r="K25" s="574"/>
      <c r="L25" s="314"/>
      <c r="M25" s="574"/>
      <c r="N25" s="314"/>
      <c r="O25" s="577" t="s">
        <v>146</v>
      </c>
      <c r="P25" s="567">
        <v>1800000</v>
      </c>
      <c r="Q25" s="560"/>
      <c r="R25" s="587"/>
      <c r="S25" s="829" t="str">
        <f t="shared" si="22"/>
        <v>02.06.02</v>
      </c>
      <c r="T25" s="355" t="str">
        <f t="shared" si="23"/>
        <v>Alat Rumah Tangga</v>
      </c>
      <c r="U25" s="355">
        <f t="shared" si="24"/>
        <v>5</v>
      </c>
      <c r="V25" s="637">
        <f t="shared" si="25"/>
        <v>360000</v>
      </c>
      <c r="W25" s="830">
        <f t="shared" si="26"/>
        <v>5</v>
      </c>
      <c r="X25" s="838">
        <f t="shared" si="27"/>
        <v>1800000</v>
      </c>
      <c r="Y25" s="838">
        <f t="shared" si="28"/>
        <v>0</v>
      </c>
      <c r="Z25" s="838">
        <f t="shared" si="29"/>
        <v>0</v>
      </c>
      <c r="AA25" s="838">
        <f t="shared" si="30"/>
        <v>0</v>
      </c>
      <c r="AB25" s="1008">
        <f t="shared" si="31"/>
        <v>0</v>
      </c>
      <c r="AC25" s="1008">
        <f t="shared" si="32"/>
        <v>0</v>
      </c>
      <c r="AD25" s="1008">
        <f t="shared" si="33"/>
        <v>0</v>
      </c>
      <c r="AE25" s="1008">
        <f t="shared" si="34"/>
        <v>1800000</v>
      </c>
      <c r="AF25" s="637">
        <f t="shared" si="35"/>
        <v>0</v>
      </c>
    </row>
    <row r="26" spans="1:32" s="540" customFormat="1" ht="25" customHeight="1" x14ac:dyDescent="0.2">
      <c r="A26" s="352" t="str">
        <f t="shared" si="21"/>
        <v>02.06.02.01</v>
      </c>
      <c r="B26" s="569"/>
      <c r="C26" s="570" t="s">
        <v>296</v>
      </c>
      <c r="D26" s="570" t="s">
        <v>421</v>
      </c>
      <c r="E26" s="570"/>
      <c r="F26" s="571" t="s">
        <v>195</v>
      </c>
      <c r="G26" s="572"/>
      <c r="H26" s="314"/>
      <c r="I26" s="573">
        <v>1989</v>
      </c>
      <c r="J26" s="314"/>
      <c r="K26" s="574"/>
      <c r="L26" s="314"/>
      <c r="M26" s="574"/>
      <c r="N26" s="314"/>
      <c r="O26" s="577" t="s">
        <v>146</v>
      </c>
      <c r="P26" s="567">
        <v>2275000</v>
      </c>
      <c r="Q26" s="560" t="s">
        <v>124</v>
      </c>
      <c r="R26" s="587"/>
      <c r="S26" s="829" t="str">
        <f t="shared" si="22"/>
        <v>02.06.02</v>
      </c>
      <c r="T26" s="355" t="str">
        <f t="shared" si="23"/>
        <v>Alat Rumah Tangga</v>
      </c>
      <c r="U26" s="355">
        <f t="shared" si="24"/>
        <v>5</v>
      </c>
      <c r="V26" s="637">
        <f t="shared" si="25"/>
        <v>455000</v>
      </c>
      <c r="W26" s="830">
        <f t="shared" si="26"/>
        <v>5</v>
      </c>
      <c r="X26" s="838">
        <f t="shared" si="27"/>
        <v>2275000</v>
      </c>
      <c r="Y26" s="838">
        <f t="shared" si="28"/>
        <v>0</v>
      </c>
      <c r="Z26" s="838">
        <f t="shared" si="29"/>
        <v>0</v>
      </c>
      <c r="AA26" s="838">
        <f t="shared" si="30"/>
        <v>0</v>
      </c>
      <c r="AB26" s="1008">
        <f t="shared" si="31"/>
        <v>0</v>
      </c>
      <c r="AC26" s="1008">
        <f t="shared" si="32"/>
        <v>0</v>
      </c>
      <c r="AD26" s="1008">
        <f t="shared" si="33"/>
        <v>0</v>
      </c>
      <c r="AE26" s="1008">
        <f t="shared" si="34"/>
        <v>2275000</v>
      </c>
      <c r="AF26" s="637">
        <f t="shared" si="35"/>
        <v>0</v>
      </c>
    </row>
    <row r="27" spans="1:32" s="540" customFormat="1" ht="25" customHeight="1" x14ac:dyDescent="0.2">
      <c r="A27" s="352" t="str">
        <f t="shared" si="21"/>
        <v>02.06.02.01</v>
      </c>
      <c r="B27" s="569"/>
      <c r="C27" s="570" t="s">
        <v>618</v>
      </c>
      <c r="D27" s="570" t="s">
        <v>152</v>
      </c>
      <c r="E27" s="570"/>
      <c r="F27" s="571" t="s">
        <v>195</v>
      </c>
      <c r="G27" s="572"/>
      <c r="H27" s="314"/>
      <c r="I27" s="573">
        <v>1989</v>
      </c>
      <c r="J27" s="314"/>
      <c r="K27" s="574"/>
      <c r="L27" s="314"/>
      <c r="M27" s="574"/>
      <c r="N27" s="314"/>
      <c r="O27" s="577" t="s">
        <v>146</v>
      </c>
      <c r="P27" s="567">
        <v>2210000</v>
      </c>
      <c r="Q27" s="560" t="s">
        <v>124</v>
      </c>
      <c r="R27" s="587"/>
      <c r="S27" s="829" t="str">
        <f t="shared" si="22"/>
        <v>02.06.02</v>
      </c>
      <c r="T27" s="355" t="str">
        <f t="shared" si="23"/>
        <v>Alat Rumah Tangga</v>
      </c>
      <c r="U27" s="355">
        <f t="shared" si="24"/>
        <v>5</v>
      </c>
      <c r="V27" s="637">
        <f t="shared" si="25"/>
        <v>442000</v>
      </c>
      <c r="W27" s="830">
        <f t="shared" si="26"/>
        <v>5</v>
      </c>
      <c r="X27" s="838">
        <f t="shared" si="27"/>
        <v>2210000</v>
      </c>
      <c r="Y27" s="838">
        <f t="shared" si="28"/>
        <v>0</v>
      </c>
      <c r="Z27" s="838">
        <f t="shared" si="29"/>
        <v>0</v>
      </c>
      <c r="AA27" s="838">
        <f t="shared" si="30"/>
        <v>0</v>
      </c>
      <c r="AB27" s="1008">
        <f t="shared" si="31"/>
        <v>0</v>
      </c>
      <c r="AC27" s="1008">
        <f t="shared" si="32"/>
        <v>0</v>
      </c>
      <c r="AD27" s="1008">
        <f t="shared" si="33"/>
        <v>0</v>
      </c>
      <c r="AE27" s="1008">
        <f t="shared" si="34"/>
        <v>2210000</v>
      </c>
      <c r="AF27" s="637">
        <f t="shared" si="35"/>
        <v>0</v>
      </c>
    </row>
    <row r="28" spans="1:32" s="540" customFormat="1" ht="25" customHeight="1" x14ac:dyDescent="0.2">
      <c r="A28" s="352" t="str">
        <f t="shared" si="21"/>
        <v>02.06.02.01</v>
      </c>
      <c r="B28" s="569"/>
      <c r="C28" s="570" t="s">
        <v>619</v>
      </c>
      <c r="D28" s="570" t="s">
        <v>162</v>
      </c>
      <c r="E28" s="570"/>
      <c r="F28" s="571" t="s">
        <v>206</v>
      </c>
      <c r="G28" s="572"/>
      <c r="H28" s="314"/>
      <c r="I28" s="573">
        <v>1989</v>
      </c>
      <c r="J28" s="314"/>
      <c r="K28" s="574"/>
      <c r="L28" s="314"/>
      <c r="M28" s="574"/>
      <c r="N28" s="314"/>
      <c r="O28" s="577" t="s">
        <v>146</v>
      </c>
      <c r="P28" s="567">
        <v>2100000</v>
      </c>
      <c r="Q28" s="560"/>
      <c r="R28" s="587"/>
      <c r="S28" s="829" t="str">
        <f t="shared" si="22"/>
        <v>02.06.02</v>
      </c>
      <c r="T28" s="355" t="str">
        <f t="shared" si="23"/>
        <v>Alat Rumah Tangga</v>
      </c>
      <c r="U28" s="355">
        <f t="shared" si="24"/>
        <v>5</v>
      </c>
      <c r="V28" s="637">
        <f t="shared" si="25"/>
        <v>420000</v>
      </c>
      <c r="W28" s="830">
        <f t="shared" si="26"/>
        <v>5</v>
      </c>
      <c r="X28" s="838">
        <f t="shared" si="27"/>
        <v>2100000</v>
      </c>
      <c r="Y28" s="838">
        <f t="shared" si="28"/>
        <v>0</v>
      </c>
      <c r="Z28" s="838">
        <f t="shared" si="29"/>
        <v>0</v>
      </c>
      <c r="AA28" s="838">
        <f t="shared" si="30"/>
        <v>0</v>
      </c>
      <c r="AB28" s="1008">
        <f t="shared" si="31"/>
        <v>0</v>
      </c>
      <c r="AC28" s="1008">
        <f t="shared" si="32"/>
        <v>0</v>
      </c>
      <c r="AD28" s="1008">
        <f t="shared" si="33"/>
        <v>0</v>
      </c>
      <c r="AE28" s="1008">
        <f t="shared" si="34"/>
        <v>2100000</v>
      </c>
      <c r="AF28" s="637">
        <f t="shared" si="35"/>
        <v>0</v>
      </c>
    </row>
    <row r="29" spans="1:32" s="540" customFormat="1" ht="25" customHeight="1" x14ac:dyDescent="0.2">
      <c r="A29" s="352" t="str">
        <f t="shared" si="21"/>
        <v>02.06.01.04</v>
      </c>
      <c r="B29" s="569"/>
      <c r="C29" s="570" t="s">
        <v>620</v>
      </c>
      <c r="D29" s="570" t="s">
        <v>422</v>
      </c>
      <c r="E29" s="570"/>
      <c r="F29" s="571" t="s">
        <v>195</v>
      </c>
      <c r="G29" s="572"/>
      <c r="H29" s="314"/>
      <c r="I29" s="573">
        <v>1989</v>
      </c>
      <c r="J29" s="314"/>
      <c r="K29" s="574"/>
      <c r="L29" s="314"/>
      <c r="M29" s="574"/>
      <c r="N29" s="314"/>
      <c r="O29" s="577" t="s">
        <v>146</v>
      </c>
      <c r="P29" s="567">
        <v>1200000</v>
      </c>
      <c r="Q29" s="560" t="s">
        <v>367</v>
      </c>
      <c r="R29" s="587"/>
      <c r="S29" s="829" t="str">
        <f t="shared" si="22"/>
        <v>02.06.01</v>
      </c>
      <c r="T29" s="355" t="str">
        <f t="shared" si="23"/>
        <v>Alat Kantor</v>
      </c>
      <c r="U29" s="355">
        <f t="shared" si="24"/>
        <v>5</v>
      </c>
      <c r="V29" s="637">
        <f t="shared" si="25"/>
        <v>240000</v>
      </c>
      <c r="W29" s="830">
        <f t="shared" si="26"/>
        <v>5</v>
      </c>
      <c r="X29" s="838">
        <f t="shared" si="27"/>
        <v>1200000</v>
      </c>
      <c r="Y29" s="838">
        <f t="shared" si="28"/>
        <v>0</v>
      </c>
      <c r="Z29" s="838">
        <f t="shared" si="29"/>
        <v>0</v>
      </c>
      <c r="AA29" s="838">
        <f t="shared" si="30"/>
        <v>0</v>
      </c>
      <c r="AB29" s="1008">
        <f t="shared" si="31"/>
        <v>0</v>
      </c>
      <c r="AC29" s="1008">
        <f t="shared" si="32"/>
        <v>0</v>
      </c>
      <c r="AD29" s="1008">
        <f t="shared" si="33"/>
        <v>0</v>
      </c>
      <c r="AE29" s="1008">
        <f t="shared" si="34"/>
        <v>1200000</v>
      </c>
      <c r="AF29" s="637">
        <f t="shared" si="35"/>
        <v>0</v>
      </c>
    </row>
    <row r="30" spans="1:32" s="540" customFormat="1" ht="25" customHeight="1" x14ac:dyDescent="0.2">
      <c r="A30" s="352" t="str">
        <f t="shared" si="21"/>
        <v>02.06.01.04</v>
      </c>
      <c r="B30" s="569"/>
      <c r="C30" s="570" t="s">
        <v>620</v>
      </c>
      <c r="D30" s="570" t="s">
        <v>155</v>
      </c>
      <c r="E30" s="570"/>
      <c r="F30" s="571" t="s">
        <v>195</v>
      </c>
      <c r="G30" s="572"/>
      <c r="H30" s="314"/>
      <c r="I30" s="573">
        <v>1989</v>
      </c>
      <c r="J30" s="314"/>
      <c r="K30" s="574"/>
      <c r="L30" s="314"/>
      <c r="M30" s="574"/>
      <c r="N30" s="314"/>
      <c r="O30" s="577" t="s">
        <v>146</v>
      </c>
      <c r="P30" s="567">
        <v>600000</v>
      </c>
      <c r="Q30" s="560" t="s">
        <v>367</v>
      </c>
      <c r="R30" s="587"/>
      <c r="S30" s="829" t="str">
        <f t="shared" si="22"/>
        <v>02.06.01</v>
      </c>
      <c r="T30" s="355" t="str">
        <f t="shared" si="23"/>
        <v>Alat Kantor</v>
      </c>
      <c r="U30" s="355">
        <f t="shared" si="24"/>
        <v>5</v>
      </c>
      <c r="V30" s="637">
        <f t="shared" si="25"/>
        <v>120000</v>
      </c>
      <c r="W30" s="830">
        <f t="shared" si="26"/>
        <v>5</v>
      </c>
      <c r="X30" s="838">
        <f t="shared" si="27"/>
        <v>600000</v>
      </c>
      <c r="Y30" s="838">
        <f t="shared" si="28"/>
        <v>0</v>
      </c>
      <c r="Z30" s="838">
        <f t="shared" si="29"/>
        <v>0</v>
      </c>
      <c r="AA30" s="838">
        <f t="shared" si="30"/>
        <v>0</v>
      </c>
      <c r="AB30" s="1008">
        <f t="shared" si="31"/>
        <v>0</v>
      </c>
      <c r="AC30" s="1008">
        <f t="shared" si="32"/>
        <v>0</v>
      </c>
      <c r="AD30" s="1008">
        <f t="shared" si="33"/>
        <v>0</v>
      </c>
      <c r="AE30" s="1008">
        <f t="shared" si="34"/>
        <v>600000</v>
      </c>
      <c r="AF30" s="637">
        <f t="shared" si="35"/>
        <v>0</v>
      </c>
    </row>
    <row r="31" spans="1:32" s="540" customFormat="1" ht="25" customHeight="1" x14ac:dyDescent="0.2">
      <c r="A31" s="352" t="str">
        <f t="shared" si="21"/>
        <v>02.06.02.01</v>
      </c>
      <c r="B31" s="569"/>
      <c r="C31" s="570" t="s">
        <v>618</v>
      </c>
      <c r="D31" s="570" t="s">
        <v>152</v>
      </c>
      <c r="E31" s="570"/>
      <c r="F31" s="571" t="s">
        <v>195</v>
      </c>
      <c r="G31" s="572"/>
      <c r="H31" s="314"/>
      <c r="I31" s="573">
        <v>1990</v>
      </c>
      <c r="J31" s="314"/>
      <c r="K31" s="574"/>
      <c r="L31" s="314"/>
      <c r="M31" s="574"/>
      <c r="N31" s="314"/>
      <c r="O31" s="577" t="s">
        <v>146</v>
      </c>
      <c r="P31" s="567">
        <v>2040000</v>
      </c>
      <c r="Q31" s="560"/>
      <c r="R31" s="587"/>
      <c r="S31" s="829" t="str">
        <f t="shared" si="22"/>
        <v>02.06.02</v>
      </c>
      <c r="T31" s="355" t="str">
        <f t="shared" si="23"/>
        <v>Alat Rumah Tangga</v>
      </c>
      <c r="U31" s="355">
        <f t="shared" si="24"/>
        <v>5</v>
      </c>
      <c r="V31" s="637">
        <f t="shared" si="25"/>
        <v>408000</v>
      </c>
      <c r="W31" s="830">
        <f t="shared" si="26"/>
        <v>5</v>
      </c>
      <c r="X31" s="838">
        <f t="shared" si="27"/>
        <v>2040000</v>
      </c>
      <c r="Y31" s="838">
        <f t="shared" si="28"/>
        <v>0</v>
      </c>
      <c r="Z31" s="838">
        <f t="shared" si="29"/>
        <v>0</v>
      </c>
      <c r="AA31" s="838">
        <f t="shared" si="30"/>
        <v>0</v>
      </c>
      <c r="AB31" s="1008">
        <f t="shared" si="31"/>
        <v>0</v>
      </c>
      <c r="AC31" s="1008">
        <f t="shared" si="32"/>
        <v>0</v>
      </c>
      <c r="AD31" s="1008">
        <f t="shared" si="33"/>
        <v>0</v>
      </c>
      <c r="AE31" s="1008">
        <f t="shared" si="34"/>
        <v>2040000</v>
      </c>
      <c r="AF31" s="637">
        <f t="shared" si="35"/>
        <v>0</v>
      </c>
    </row>
    <row r="32" spans="1:32" s="540" customFormat="1" ht="25" customHeight="1" x14ac:dyDescent="0.2">
      <c r="A32" s="352" t="str">
        <f t="shared" si="21"/>
        <v>02.06.02.01</v>
      </c>
      <c r="B32" s="569"/>
      <c r="C32" s="570" t="s">
        <v>296</v>
      </c>
      <c r="D32" s="570" t="s">
        <v>421</v>
      </c>
      <c r="E32" s="570"/>
      <c r="F32" s="571" t="s">
        <v>195</v>
      </c>
      <c r="G32" s="572"/>
      <c r="H32" s="314"/>
      <c r="I32" s="573">
        <v>1990</v>
      </c>
      <c r="J32" s="314"/>
      <c r="K32" s="574"/>
      <c r="L32" s="314"/>
      <c r="M32" s="574"/>
      <c r="N32" s="314"/>
      <c r="O32" s="577" t="s">
        <v>146</v>
      </c>
      <c r="P32" s="567">
        <v>1950000</v>
      </c>
      <c r="Q32" s="560"/>
      <c r="R32" s="587"/>
      <c r="S32" s="829" t="str">
        <f t="shared" si="22"/>
        <v>02.06.02</v>
      </c>
      <c r="T32" s="355" t="str">
        <f t="shared" si="23"/>
        <v>Alat Rumah Tangga</v>
      </c>
      <c r="U32" s="355">
        <f t="shared" si="24"/>
        <v>5</v>
      </c>
      <c r="V32" s="637">
        <f t="shared" si="25"/>
        <v>390000</v>
      </c>
      <c r="W32" s="830">
        <f t="shared" si="26"/>
        <v>5</v>
      </c>
      <c r="X32" s="838">
        <f t="shared" si="27"/>
        <v>1950000</v>
      </c>
      <c r="Y32" s="838">
        <f t="shared" si="28"/>
        <v>0</v>
      </c>
      <c r="Z32" s="838">
        <f t="shared" si="29"/>
        <v>0</v>
      </c>
      <c r="AA32" s="838">
        <f t="shared" si="30"/>
        <v>0</v>
      </c>
      <c r="AB32" s="1008">
        <f t="shared" si="31"/>
        <v>0</v>
      </c>
      <c r="AC32" s="1008">
        <f t="shared" si="32"/>
        <v>0</v>
      </c>
      <c r="AD32" s="1008">
        <f t="shared" si="33"/>
        <v>0</v>
      </c>
      <c r="AE32" s="1008">
        <f t="shared" si="34"/>
        <v>1950000</v>
      </c>
      <c r="AF32" s="637">
        <f t="shared" si="35"/>
        <v>0</v>
      </c>
    </row>
    <row r="33" spans="1:32" s="540" customFormat="1" ht="25" customHeight="1" x14ac:dyDescent="0.2">
      <c r="A33" s="352" t="str">
        <f t="shared" si="21"/>
        <v>02.06.01.01</v>
      </c>
      <c r="B33" s="569"/>
      <c r="C33" s="570" t="s">
        <v>616</v>
      </c>
      <c r="D33" s="570" t="s">
        <v>419</v>
      </c>
      <c r="E33" s="570"/>
      <c r="F33" s="571" t="s">
        <v>473</v>
      </c>
      <c r="G33" s="572"/>
      <c r="H33" s="314"/>
      <c r="I33" s="573">
        <v>1991</v>
      </c>
      <c r="J33" s="314"/>
      <c r="K33" s="574"/>
      <c r="L33" s="314"/>
      <c r="M33" s="574"/>
      <c r="N33" s="314"/>
      <c r="O33" s="577" t="s">
        <v>146</v>
      </c>
      <c r="P33" s="567">
        <v>600000</v>
      </c>
      <c r="Q33" s="560"/>
      <c r="R33" s="587"/>
      <c r="S33" s="829" t="str">
        <f t="shared" si="22"/>
        <v>02.06.01</v>
      </c>
      <c r="T33" s="355" t="str">
        <f t="shared" si="23"/>
        <v>Alat Kantor</v>
      </c>
      <c r="U33" s="355">
        <f t="shared" si="24"/>
        <v>5</v>
      </c>
      <c r="V33" s="637">
        <f t="shared" si="25"/>
        <v>120000</v>
      </c>
      <c r="W33" s="830">
        <f t="shared" si="26"/>
        <v>5</v>
      </c>
      <c r="X33" s="838">
        <f t="shared" si="27"/>
        <v>600000</v>
      </c>
      <c r="Y33" s="838">
        <f t="shared" si="28"/>
        <v>0</v>
      </c>
      <c r="Z33" s="838">
        <f t="shared" si="29"/>
        <v>0</v>
      </c>
      <c r="AA33" s="838">
        <f t="shared" si="30"/>
        <v>0</v>
      </c>
      <c r="AB33" s="1008">
        <f t="shared" si="31"/>
        <v>0</v>
      </c>
      <c r="AC33" s="1008">
        <f t="shared" si="32"/>
        <v>0</v>
      </c>
      <c r="AD33" s="1008">
        <f t="shared" si="33"/>
        <v>0</v>
      </c>
      <c r="AE33" s="1008">
        <f t="shared" si="34"/>
        <v>600000</v>
      </c>
      <c r="AF33" s="637">
        <f t="shared" si="35"/>
        <v>0</v>
      </c>
    </row>
    <row r="34" spans="1:32" s="540" customFormat="1" ht="25" customHeight="1" x14ac:dyDescent="0.2">
      <c r="A34" s="352" t="str">
        <f t="shared" si="21"/>
        <v>02.06.02.01</v>
      </c>
      <c r="B34" s="569"/>
      <c r="C34" s="570" t="s">
        <v>296</v>
      </c>
      <c r="D34" s="570" t="s">
        <v>421</v>
      </c>
      <c r="E34" s="570"/>
      <c r="F34" s="571" t="s">
        <v>195</v>
      </c>
      <c r="G34" s="572"/>
      <c r="H34" s="314"/>
      <c r="I34" s="573">
        <v>1997</v>
      </c>
      <c r="J34" s="314"/>
      <c r="K34" s="574"/>
      <c r="L34" s="314"/>
      <c r="M34" s="574"/>
      <c r="N34" s="314"/>
      <c r="O34" s="577" t="s">
        <v>146</v>
      </c>
      <c r="P34" s="567">
        <v>2450000</v>
      </c>
      <c r="Q34" s="560" t="s">
        <v>124</v>
      </c>
      <c r="R34" s="587"/>
      <c r="S34" s="829" t="str">
        <f t="shared" si="22"/>
        <v>02.06.02</v>
      </c>
      <c r="T34" s="355" t="str">
        <f t="shared" si="23"/>
        <v>Alat Rumah Tangga</v>
      </c>
      <c r="U34" s="355">
        <f t="shared" si="24"/>
        <v>5</v>
      </c>
      <c r="V34" s="637">
        <f t="shared" si="25"/>
        <v>490000</v>
      </c>
      <c r="W34" s="830">
        <f t="shared" si="26"/>
        <v>5</v>
      </c>
      <c r="X34" s="838">
        <f t="shared" si="27"/>
        <v>2450000</v>
      </c>
      <c r="Y34" s="838">
        <f t="shared" si="28"/>
        <v>0</v>
      </c>
      <c r="Z34" s="838">
        <f t="shared" si="29"/>
        <v>0</v>
      </c>
      <c r="AA34" s="838">
        <f t="shared" si="30"/>
        <v>0</v>
      </c>
      <c r="AB34" s="1008">
        <f t="shared" si="31"/>
        <v>0</v>
      </c>
      <c r="AC34" s="1008">
        <f t="shared" si="32"/>
        <v>0</v>
      </c>
      <c r="AD34" s="1008">
        <f t="shared" si="33"/>
        <v>0</v>
      </c>
      <c r="AE34" s="1008">
        <f t="shared" si="34"/>
        <v>2450000</v>
      </c>
      <c r="AF34" s="637">
        <f t="shared" si="35"/>
        <v>0</v>
      </c>
    </row>
    <row r="35" spans="1:32" s="540" customFormat="1" ht="25" customHeight="1" x14ac:dyDescent="0.2">
      <c r="A35" s="352" t="str">
        <f t="shared" si="21"/>
        <v>02.06.01.04</v>
      </c>
      <c r="B35" s="569"/>
      <c r="C35" s="570" t="s">
        <v>251</v>
      </c>
      <c r="D35" s="570" t="s">
        <v>163</v>
      </c>
      <c r="E35" s="570"/>
      <c r="F35" s="571" t="s">
        <v>474</v>
      </c>
      <c r="G35" s="572"/>
      <c r="H35" s="314"/>
      <c r="I35" s="573">
        <v>1998</v>
      </c>
      <c r="J35" s="314"/>
      <c r="K35" s="574"/>
      <c r="L35" s="314"/>
      <c r="M35" s="574"/>
      <c r="N35" s="314"/>
      <c r="O35" s="577" t="s">
        <v>146</v>
      </c>
      <c r="P35" s="567">
        <v>1000000</v>
      </c>
      <c r="Q35" s="560" t="s">
        <v>124</v>
      </c>
      <c r="R35" s="587"/>
      <c r="S35" s="829" t="str">
        <f t="shared" si="22"/>
        <v>02.06.01</v>
      </c>
      <c r="T35" s="355" t="str">
        <f t="shared" si="23"/>
        <v>Alat Kantor</v>
      </c>
      <c r="U35" s="355">
        <f t="shared" si="24"/>
        <v>5</v>
      </c>
      <c r="V35" s="637">
        <f t="shared" si="25"/>
        <v>200000</v>
      </c>
      <c r="W35" s="830">
        <f t="shared" si="26"/>
        <v>5</v>
      </c>
      <c r="X35" s="838">
        <f t="shared" si="27"/>
        <v>1000000</v>
      </c>
      <c r="Y35" s="838">
        <f t="shared" si="28"/>
        <v>0</v>
      </c>
      <c r="Z35" s="838">
        <f t="shared" si="29"/>
        <v>0</v>
      </c>
      <c r="AA35" s="838">
        <f t="shared" si="30"/>
        <v>0</v>
      </c>
      <c r="AB35" s="1008">
        <f t="shared" si="31"/>
        <v>0</v>
      </c>
      <c r="AC35" s="1008">
        <f t="shared" si="32"/>
        <v>0</v>
      </c>
      <c r="AD35" s="1008">
        <f t="shared" si="33"/>
        <v>0</v>
      </c>
      <c r="AE35" s="1008">
        <f t="shared" si="34"/>
        <v>1000000</v>
      </c>
      <c r="AF35" s="637">
        <f t="shared" si="35"/>
        <v>0</v>
      </c>
    </row>
    <row r="36" spans="1:32" s="540" customFormat="1" ht="25" customHeight="1" x14ac:dyDescent="0.2">
      <c r="A36" s="352" t="str">
        <f t="shared" si="21"/>
        <v>02.06.02.01</v>
      </c>
      <c r="B36" s="569"/>
      <c r="C36" s="570" t="s">
        <v>621</v>
      </c>
      <c r="D36" s="570" t="s">
        <v>148</v>
      </c>
      <c r="E36" s="570"/>
      <c r="F36" s="571" t="s">
        <v>476</v>
      </c>
      <c r="G36" s="572"/>
      <c r="H36" s="314"/>
      <c r="I36" s="573">
        <v>2000</v>
      </c>
      <c r="J36" s="314"/>
      <c r="K36" s="574"/>
      <c r="L36" s="314"/>
      <c r="M36" s="574"/>
      <c r="N36" s="314"/>
      <c r="O36" s="577" t="s">
        <v>146</v>
      </c>
      <c r="P36" s="567">
        <v>562500</v>
      </c>
      <c r="Q36" s="560" t="s">
        <v>367</v>
      </c>
      <c r="R36" s="587"/>
      <c r="S36" s="829" t="str">
        <f t="shared" si="22"/>
        <v>02.06.02</v>
      </c>
      <c r="T36" s="355" t="str">
        <f t="shared" si="23"/>
        <v>Alat Rumah Tangga</v>
      </c>
      <c r="U36" s="355">
        <f t="shared" si="24"/>
        <v>5</v>
      </c>
      <c r="V36" s="637">
        <f t="shared" si="25"/>
        <v>112500</v>
      </c>
      <c r="W36" s="830">
        <f t="shared" si="26"/>
        <v>5</v>
      </c>
      <c r="X36" s="838">
        <f t="shared" si="27"/>
        <v>562500</v>
      </c>
      <c r="Y36" s="838">
        <f t="shared" si="28"/>
        <v>0</v>
      </c>
      <c r="Z36" s="838">
        <f t="shared" si="29"/>
        <v>0</v>
      </c>
      <c r="AA36" s="838">
        <f t="shared" si="30"/>
        <v>0</v>
      </c>
      <c r="AB36" s="1008">
        <f t="shared" si="31"/>
        <v>0</v>
      </c>
      <c r="AC36" s="1008">
        <f t="shared" si="32"/>
        <v>0</v>
      </c>
      <c r="AD36" s="1008">
        <f t="shared" si="33"/>
        <v>0</v>
      </c>
      <c r="AE36" s="1008">
        <f t="shared" si="34"/>
        <v>562500</v>
      </c>
      <c r="AF36" s="637">
        <f t="shared" si="35"/>
        <v>0</v>
      </c>
    </row>
    <row r="37" spans="1:32" s="540" customFormat="1" ht="25" customHeight="1" x14ac:dyDescent="0.2">
      <c r="A37" s="352" t="str">
        <f t="shared" si="21"/>
        <v>02.06.02.01</v>
      </c>
      <c r="B37" s="569"/>
      <c r="C37" s="570" t="s">
        <v>618</v>
      </c>
      <c r="D37" s="570" t="s">
        <v>152</v>
      </c>
      <c r="E37" s="570"/>
      <c r="F37" s="571" t="s">
        <v>477</v>
      </c>
      <c r="G37" s="572"/>
      <c r="H37" s="314"/>
      <c r="I37" s="573">
        <v>2000</v>
      </c>
      <c r="J37" s="314"/>
      <c r="K37" s="574"/>
      <c r="L37" s="314"/>
      <c r="M37" s="574"/>
      <c r="N37" s="314"/>
      <c r="O37" s="577" t="s">
        <v>146</v>
      </c>
      <c r="P37" s="567">
        <v>595000</v>
      </c>
      <c r="Q37" s="560" t="s">
        <v>124</v>
      </c>
      <c r="R37" s="587"/>
      <c r="S37" s="829" t="str">
        <f t="shared" si="22"/>
        <v>02.06.02</v>
      </c>
      <c r="T37" s="355" t="str">
        <f t="shared" si="23"/>
        <v>Alat Rumah Tangga</v>
      </c>
      <c r="U37" s="355">
        <f t="shared" si="24"/>
        <v>5</v>
      </c>
      <c r="V37" s="637">
        <f t="shared" si="25"/>
        <v>119000</v>
      </c>
      <c r="W37" s="830">
        <f t="shared" si="26"/>
        <v>5</v>
      </c>
      <c r="X37" s="838">
        <f t="shared" si="27"/>
        <v>595000</v>
      </c>
      <c r="Y37" s="838">
        <f t="shared" si="28"/>
        <v>0</v>
      </c>
      <c r="Z37" s="838">
        <f t="shared" si="29"/>
        <v>0</v>
      </c>
      <c r="AA37" s="838">
        <f t="shared" si="30"/>
        <v>0</v>
      </c>
      <c r="AB37" s="1008">
        <f t="shared" si="31"/>
        <v>0</v>
      </c>
      <c r="AC37" s="1008">
        <f t="shared" si="32"/>
        <v>0</v>
      </c>
      <c r="AD37" s="1008">
        <f t="shared" si="33"/>
        <v>0</v>
      </c>
      <c r="AE37" s="1008">
        <f t="shared" si="34"/>
        <v>595000</v>
      </c>
      <c r="AF37" s="637">
        <f t="shared" si="35"/>
        <v>0</v>
      </c>
    </row>
    <row r="38" spans="1:32" s="540" customFormat="1" ht="25" customHeight="1" x14ac:dyDescent="0.2">
      <c r="A38" s="352" t="str">
        <f t="shared" si="21"/>
        <v>02.06.01.04</v>
      </c>
      <c r="B38" s="569"/>
      <c r="C38" s="570" t="s">
        <v>617</v>
      </c>
      <c r="D38" s="570" t="s">
        <v>163</v>
      </c>
      <c r="E38" s="570"/>
      <c r="F38" s="571" t="s">
        <v>217</v>
      </c>
      <c r="G38" s="572"/>
      <c r="H38" s="314"/>
      <c r="I38" s="573">
        <v>2000</v>
      </c>
      <c r="J38" s="314"/>
      <c r="K38" s="574"/>
      <c r="L38" s="314"/>
      <c r="M38" s="574"/>
      <c r="N38" s="314"/>
      <c r="O38" s="577" t="s">
        <v>146</v>
      </c>
      <c r="P38" s="567">
        <v>1200000</v>
      </c>
      <c r="Q38" s="560"/>
      <c r="R38" s="587"/>
      <c r="S38" s="829" t="str">
        <f t="shared" si="22"/>
        <v>02.06.01</v>
      </c>
      <c r="T38" s="355" t="str">
        <f t="shared" si="23"/>
        <v>Alat Kantor</v>
      </c>
      <c r="U38" s="355">
        <f t="shared" si="24"/>
        <v>5</v>
      </c>
      <c r="V38" s="637">
        <f t="shared" si="25"/>
        <v>240000</v>
      </c>
      <c r="W38" s="830">
        <f t="shared" si="26"/>
        <v>5</v>
      </c>
      <c r="X38" s="838">
        <f t="shared" si="27"/>
        <v>1200000</v>
      </c>
      <c r="Y38" s="838">
        <f t="shared" si="28"/>
        <v>0</v>
      </c>
      <c r="Z38" s="838">
        <f t="shared" si="29"/>
        <v>0</v>
      </c>
      <c r="AA38" s="838">
        <f t="shared" si="30"/>
        <v>0</v>
      </c>
      <c r="AB38" s="1008">
        <f t="shared" si="31"/>
        <v>0</v>
      </c>
      <c r="AC38" s="1008">
        <f t="shared" si="32"/>
        <v>0</v>
      </c>
      <c r="AD38" s="1008">
        <f t="shared" si="33"/>
        <v>0</v>
      </c>
      <c r="AE38" s="1008">
        <f t="shared" si="34"/>
        <v>1200000</v>
      </c>
      <c r="AF38" s="637">
        <f t="shared" si="35"/>
        <v>0</v>
      </c>
    </row>
    <row r="39" spans="1:32" s="540" customFormat="1" ht="25" customHeight="1" x14ac:dyDescent="0.2">
      <c r="A39" s="352" t="str">
        <f t="shared" si="21"/>
        <v>02.06.01.04</v>
      </c>
      <c r="B39" s="569"/>
      <c r="C39" s="570" t="s">
        <v>617</v>
      </c>
      <c r="D39" s="570" t="s">
        <v>163</v>
      </c>
      <c r="E39" s="570"/>
      <c r="F39" s="571" t="s">
        <v>217</v>
      </c>
      <c r="G39" s="572"/>
      <c r="H39" s="314"/>
      <c r="I39" s="573">
        <v>2000</v>
      </c>
      <c r="J39" s="314"/>
      <c r="K39" s="574"/>
      <c r="L39" s="314"/>
      <c r="M39" s="574"/>
      <c r="N39" s="314"/>
      <c r="O39" s="577" t="s">
        <v>146</v>
      </c>
      <c r="P39" s="567">
        <v>900000</v>
      </c>
      <c r="Q39" s="560" t="s">
        <v>367</v>
      </c>
      <c r="R39" s="587"/>
      <c r="S39" s="829" t="str">
        <f t="shared" si="22"/>
        <v>02.06.01</v>
      </c>
      <c r="T39" s="355" t="str">
        <f t="shared" si="23"/>
        <v>Alat Kantor</v>
      </c>
      <c r="U39" s="355">
        <f t="shared" si="24"/>
        <v>5</v>
      </c>
      <c r="V39" s="637">
        <f t="shared" si="25"/>
        <v>180000</v>
      </c>
      <c r="W39" s="830">
        <f t="shared" si="26"/>
        <v>5</v>
      </c>
      <c r="X39" s="838">
        <f t="shared" si="27"/>
        <v>900000</v>
      </c>
      <c r="Y39" s="838">
        <f t="shared" si="28"/>
        <v>0</v>
      </c>
      <c r="Z39" s="838">
        <f t="shared" si="29"/>
        <v>0</v>
      </c>
      <c r="AA39" s="838">
        <f t="shared" si="30"/>
        <v>0</v>
      </c>
      <c r="AB39" s="1008">
        <f t="shared" si="31"/>
        <v>0</v>
      </c>
      <c r="AC39" s="1008">
        <f t="shared" si="32"/>
        <v>0</v>
      </c>
      <c r="AD39" s="1008">
        <f t="shared" si="33"/>
        <v>0</v>
      </c>
      <c r="AE39" s="1008">
        <f t="shared" si="34"/>
        <v>900000</v>
      </c>
      <c r="AF39" s="637">
        <f t="shared" si="35"/>
        <v>0</v>
      </c>
    </row>
    <row r="40" spans="1:32" s="540" customFormat="1" ht="25" customHeight="1" x14ac:dyDescent="0.2">
      <c r="A40" s="352" t="str">
        <f t="shared" si="21"/>
        <v>02.06.02.01</v>
      </c>
      <c r="B40" s="569"/>
      <c r="C40" s="570" t="s">
        <v>296</v>
      </c>
      <c r="D40" s="570" t="s">
        <v>421</v>
      </c>
      <c r="E40" s="570"/>
      <c r="F40" s="571" t="s">
        <v>195</v>
      </c>
      <c r="G40" s="572"/>
      <c r="H40" s="314"/>
      <c r="I40" s="573">
        <v>2000</v>
      </c>
      <c r="J40" s="314"/>
      <c r="K40" s="574"/>
      <c r="L40" s="314"/>
      <c r="M40" s="574"/>
      <c r="N40" s="314"/>
      <c r="O40" s="577" t="s">
        <v>146</v>
      </c>
      <c r="P40" s="567">
        <v>2280000</v>
      </c>
      <c r="Q40" s="560" t="s">
        <v>367</v>
      </c>
      <c r="R40" s="587"/>
      <c r="S40" s="829" t="str">
        <f t="shared" si="22"/>
        <v>02.06.02</v>
      </c>
      <c r="T40" s="355" t="str">
        <f t="shared" si="23"/>
        <v>Alat Rumah Tangga</v>
      </c>
      <c r="U40" s="355">
        <f t="shared" si="24"/>
        <v>5</v>
      </c>
      <c r="V40" s="637">
        <f t="shared" si="25"/>
        <v>456000</v>
      </c>
      <c r="W40" s="830">
        <f t="shared" si="26"/>
        <v>5</v>
      </c>
      <c r="X40" s="838">
        <f t="shared" si="27"/>
        <v>2280000</v>
      </c>
      <c r="Y40" s="838">
        <f t="shared" si="28"/>
        <v>0</v>
      </c>
      <c r="Z40" s="838">
        <f t="shared" si="29"/>
        <v>0</v>
      </c>
      <c r="AA40" s="838">
        <f t="shared" si="30"/>
        <v>0</v>
      </c>
      <c r="AB40" s="1008">
        <f t="shared" si="31"/>
        <v>0</v>
      </c>
      <c r="AC40" s="1008">
        <f t="shared" si="32"/>
        <v>0</v>
      </c>
      <c r="AD40" s="1008">
        <f t="shared" si="33"/>
        <v>0</v>
      </c>
      <c r="AE40" s="1008">
        <f t="shared" si="34"/>
        <v>2280000</v>
      </c>
      <c r="AF40" s="637">
        <f t="shared" si="35"/>
        <v>0</v>
      </c>
    </row>
    <row r="41" spans="1:32" s="540" customFormat="1" ht="25" customHeight="1" x14ac:dyDescent="0.2">
      <c r="A41" s="352" t="str">
        <f t="shared" si="21"/>
        <v>02.06.02.01</v>
      </c>
      <c r="B41" s="569"/>
      <c r="C41" s="570" t="s">
        <v>618</v>
      </c>
      <c r="D41" s="570" t="s">
        <v>152</v>
      </c>
      <c r="E41" s="570"/>
      <c r="F41" s="571" t="s">
        <v>195</v>
      </c>
      <c r="G41" s="572"/>
      <c r="H41" s="314"/>
      <c r="I41" s="573">
        <v>2000</v>
      </c>
      <c r="J41" s="314"/>
      <c r="K41" s="574"/>
      <c r="L41" s="314"/>
      <c r="M41" s="574"/>
      <c r="N41" s="314"/>
      <c r="O41" s="577" t="s">
        <v>146</v>
      </c>
      <c r="P41" s="567">
        <v>850000</v>
      </c>
      <c r="Q41" s="560" t="s">
        <v>124</v>
      </c>
      <c r="R41" s="587"/>
      <c r="S41" s="829" t="str">
        <f t="shared" si="22"/>
        <v>02.06.02</v>
      </c>
      <c r="T41" s="355" t="str">
        <f t="shared" si="23"/>
        <v>Alat Rumah Tangga</v>
      </c>
      <c r="U41" s="355">
        <f t="shared" si="24"/>
        <v>5</v>
      </c>
      <c r="V41" s="637">
        <f t="shared" si="25"/>
        <v>170000</v>
      </c>
      <c r="W41" s="830">
        <f t="shared" si="26"/>
        <v>5</v>
      </c>
      <c r="X41" s="838">
        <f t="shared" si="27"/>
        <v>850000</v>
      </c>
      <c r="Y41" s="838">
        <f t="shared" si="28"/>
        <v>0</v>
      </c>
      <c r="Z41" s="838">
        <f t="shared" si="29"/>
        <v>0</v>
      </c>
      <c r="AA41" s="838">
        <f t="shared" si="30"/>
        <v>0</v>
      </c>
      <c r="AB41" s="1008">
        <f t="shared" si="31"/>
        <v>0</v>
      </c>
      <c r="AC41" s="1008">
        <f t="shared" si="32"/>
        <v>0</v>
      </c>
      <c r="AD41" s="1008">
        <f t="shared" si="33"/>
        <v>0</v>
      </c>
      <c r="AE41" s="1008">
        <f t="shared" si="34"/>
        <v>850000</v>
      </c>
      <c r="AF41" s="637">
        <f t="shared" si="35"/>
        <v>0</v>
      </c>
    </row>
    <row r="42" spans="1:32" s="540" customFormat="1" ht="25" customHeight="1" x14ac:dyDescent="0.2">
      <c r="A42" s="352" t="str">
        <f t="shared" si="21"/>
        <v>02.06.02.01</v>
      </c>
      <c r="B42" s="569"/>
      <c r="C42" s="570" t="s">
        <v>618</v>
      </c>
      <c r="D42" s="570" t="s">
        <v>152</v>
      </c>
      <c r="E42" s="570"/>
      <c r="F42" s="571" t="s">
        <v>195</v>
      </c>
      <c r="G42" s="572"/>
      <c r="H42" s="314"/>
      <c r="I42" s="573">
        <v>2000</v>
      </c>
      <c r="J42" s="314"/>
      <c r="K42" s="574"/>
      <c r="L42" s="314"/>
      <c r="M42" s="574"/>
      <c r="N42" s="314"/>
      <c r="O42" s="577" t="s">
        <v>146</v>
      </c>
      <c r="P42" s="567">
        <v>810000</v>
      </c>
      <c r="Q42" s="560" t="s">
        <v>124</v>
      </c>
      <c r="R42" s="587"/>
      <c r="S42" s="829" t="str">
        <f t="shared" si="22"/>
        <v>02.06.02</v>
      </c>
      <c r="T42" s="355" t="str">
        <f t="shared" si="23"/>
        <v>Alat Rumah Tangga</v>
      </c>
      <c r="U42" s="355">
        <f t="shared" si="24"/>
        <v>5</v>
      </c>
      <c r="V42" s="637">
        <f t="shared" si="25"/>
        <v>162000</v>
      </c>
      <c r="W42" s="830">
        <f t="shared" si="26"/>
        <v>5</v>
      </c>
      <c r="X42" s="838">
        <f t="shared" si="27"/>
        <v>810000</v>
      </c>
      <c r="Y42" s="838">
        <f t="shared" si="28"/>
        <v>0</v>
      </c>
      <c r="Z42" s="838">
        <f t="shared" si="29"/>
        <v>0</v>
      </c>
      <c r="AA42" s="838">
        <f t="shared" si="30"/>
        <v>0</v>
      </c>
      <c r="AB42" s="1008">
        <f t="shared" si="31"/>
        <v>0</v>
      </c>
      <c r="AC42" s="1008">
        <f t="shared" si="32"/>
        <v>0</v>
      </c>
      <c r="AD42" s="1008">
        <f t="shared" si="33"/>
        <v>0</v>
      </c>
      <c r="AE42" s="1008">
        <f t="shared" si="34"/>
        <v>810000</v>
      </c>
      <c r="AF42" s="637">
        <f t="shared" si="35"/>
        <v>0</v>
      </c>
    </row>
    <row r="43" spans="1:32" s="540" customFormat="1" ht="25" customHeight="1" x14ac:dyDescent="0.2">
      <c r="A43" s="352" t="str">
        <f t="shared" si="21"/>
        <v>02.06.02.01</v>
      </c>
      <c r="B43" s="569"/>
      <c r="C43" s="570" t="s">
        <v>618</v>
      </c>
      <c r="D43" s="570" t="s">
        <v>152</v>
      </c>
      <c r="E43" s="570"/>
      <c r="F43" s="571" t="s">
        <v>195</v>
      </c>
      <c r="G43" s="572"/>
      <c r="H43" s="314"/>
      <c r="I43" s="573">
        <v>2000</v>
      </c>
      <c r="J43" s="314"/>
      <c r="K43" s="574"/>
      <c r="L43" s="314"/>
      <c r="M43" s="574"/>
      <c r="N43" s="314"/>
      <c r="O43" s="577" t="s">
        <v>146</v>
      </c>
      <c r="P43" s="567">
        <v>595000</v>
      </c>
      <c r="Q43" s="560" t="s">
        <v>367</v>
      </c>
      <c r="R43" s="587"/>
      <c r="S43" s="829" t="str">
        <f t="shared" si="22"/>
        <v>02.06.02</v>
      </c>
      <c r="T43" s="355" t="str">
        <f t="shared" si="23"/>
        <v>Alat Rumah Tangga</v>
      </c>
      <c r="U43" s="355">
        <f t="shared" si="24"/>
        <v>5</v>
      </c>
      <c r="V43" s="637">
        <f t="shared" si="25"/>
        <v>119000</v>
      </c>
      <c r="W43" s="830">
        <f t="shared" si="26"/>
        <v>5</v>
      </c>
      <c r="X43" s="838">
        <f t="shared" si="27"/>
        <v>595000</v>
      </c>
      <c r="Y43" s="838">
        <f t="shared" si="28"/>
        <v>0</v>
      </c>
      <c r="Z43" s="838">
        <f t="shared" si="29"/>
        <v>0</v>
      </c>
      <c r="AA43" s="838">
        <f t="shared" si="30"/>
        <v>0</v>
      </c>
      <c r="AB43" s="1008">
        <f t="shared" si="31"/>
        <v>0</v>
      </c>
      <c r="AC43" s="1008">
        <f t="shared" si="32"/>
        <v>0</v>
      </c>
      <c r="AD43" s="1008">
        <f t="shared" si="33"/>
        <v>0</v>
      </c>
      <c r="AE43" s="1008">
        <f t="shared" si="34"/>
        <v>595000</v>
      </c>
      <c r="AF43" s="637">
        <f t="shared" si="35"/>
        <v>0</v>
      </c>
    </row>
    <row r="44" spans="1:32" s="540" customFormat="1" ht="25" customHeight="1" x14ac:dyDescent="0.2">
      <c r="A44" s="352" t="str">
        <f t="shared" si="21"/>
        <v>02.06.02.04</v>
      </c>
      <c r="B44" s="569"/>
      <c r="C44" s="570" t="s">
        <v>625</v>
      </c>
      <c r="D44" s="570" t="s">
        <v>158</v>
      </c>
      <c r="E44" s="570"/>
      <c r="F44" s="571" t="s">
        <v>203</v>
      </c>
      <c r="G44" s="572"/>
      <c r="H44" s="314"/>
      <c r="I44" s="573">
        <v>2000</v>
      </c>
      <c r="J44" s="314"/>
      <c r="K44" s="574"/>
      <c r="L44" s="314"/>
      <c r="M44" s="574"/>
      <c r="N44" s="314"/>
      <c r="O44" s="577" t="s">
        <v>146</v>
      </c>
      <c r="P44" s="567">
        <v>2450000</v>
      </c>
      <c r="Q44" s="560" t="s">
        <v>367</v>
      </c>
      <c r="R44" s="587"/>
      <c r="S44" s="829" t="str">
        <f t="shared" si="22"/>
        <v>02.06.02</v>
      </c>
      <c r="T44" s="355" t="str">
        <f t="shared" si="23"/>
        <v>Alat Rumah Tangga</v>
      </c>
      <c r="U44" s="355">
        <f t="shared" si="24"/>
        <v>5</v>
      </c>
      <c r="V44" s="637">
        <f t="shared" si="25"/>
        <v>490000</v>
      </c>
      <c r="W44" s="830">
        <f t="shared" si="26"/>
        <v>5</v>
      </c>
      <c r="X44" s="838">
        <f t="shared" si="27"/>
        <v>2450000</v>
      </c>
      <c r="Y44" s="838">
        <f t="shared" si="28"/>
        <v>0</v>
      </c>
      <c r="Z44" s="838">
        <f t="shared" si="29"/>
        <v>0</v>
      </c>
      <c r="AA44" s="838">
        <f t="shared" si="30"/>
        <v>0</v>
      </c>
      <c r="AB44" s="1008">
        <f t="shared" si="31"/>
        <v>0</v>
      </c>
      <c r="AC44" s="1008">
        <f t="shared" si="32"/>
        <v>0</v>
      </c>
      <c r="AD44" s="1008">
        <f t="shared" si="33"/>
        <v>0</v>
      </c>
      <c r="AE44" s="1008">
        <f t="shared" si="34"/>
        <v>2450000</v>
      </c>
      <c r="AF44" s="637">
        <f t="shared" si="35"/>
        <v>0</v>
      </c>
    </row>
    <row r="45" spans="1:32" s="540" customFormat="1" ht="25" customHeight="1" x14ac:dyDescent="0.2">
      <c r="A45" s="352" t="str">
        <f t="shared" si="21"/>
        <v>02.06.02.04</v>
      </c>
      <c r="B45" s="569"/>
      <c r="C45" s="570" t="s">
        <v>625</v>
      </c>
      <c r="D45" s="570" t="s">
        <v>158</v>
      </c>
      <c r="E45" s="570"/>
      <c r="F45" s="571" t="s">
        <v>203</v>
      </c>
      <c r="G45" s="572"/>
      <c r="H45" s="314"/>
      <c r="I45" s="573">
        <v>2000</v>
      </c>
      <c r="J45" s="314"/>
      <c r="K45" s="574"/>
      <c r="L45" s="314"/>
      <c r="M45" s="574"/>
      <c r="N45" s="314"/>
      <c r="O45" s="577" t="s">
        <v>146</v>
      </c>
      <c r="P45" s="567">
        <v>2450000</v>
      </c>
      <c r="Q45" s="560" t="s">
        <v>124</v>
      </c>
      <c r="R45" s="587"/>
      <c r="S45" s="829" t="str">
        <f t="shared" si="22"/>
        <v>02.06.02</v>
      </c>
      <c r="T45" s="355" t="str">
        <f t="shared" si="23"/>
        <v>Alat Rumah Tangga</v>
      </c>
      <c r="U45" s="355">
        <f t="shared" si="24"/>
        <v>5</v>
      </c>
      <c r="V45" s="637">
        <f t="shared" si="25"/>
        <v>490000</v>
      </c>
      <c r="W45" s="830">
        <f t="shared" si="26"/>
        <v>5</v>
      </c>
      <c r="X45" s="838">
        <f t="shared" si="27"/>
        <v>2450000</v>
      </c>
      <c r="Y45" s="838">
        <f t="shared" si="28"/>
        <v>0</v>
      </c>
      <c r="Z45" s="838">
        <f t="shared" si="29"/>
        <v>0</v>
      </c>
      <c r="AA45" s="838">
        <f t="shared" si="30"/>
        <v>0</v>
      </c>
      <c r="AB45" s="1008">
        <f t="shared" si="31"/>
        <v>0</v>
      </c>
      <c r="AC45" s="1008">
        <f t="shared" si="32"/>
        <v>0</v>
      </c>
      <c r="AD45" s="1008">
        <f t="shared" si="33"/>
        <v>0</v>
      </c>
      <c r="AE45" s="1008">
        <f t="shared" si="34"/>
        <v>2450000</v>
      </c>
      <c r="AF45" s="637">
        <f t="shared" si="35"/>
        <v>0</v>
      </c>
    </row>
    <row r="46" spans="1:32" s="540" customFormat="1" ht="25" customHeight="1" x14ac:dyDescent="0.2">
      <c r="A46" s="352" t="str">
        <f t="shared" si="21"/>
        <v>02.06.01.04</v>
      </c>
      <c r="B46" s="569"/>
      <c r="C46" s="570" t="s">
        <v>620</v>
      </c>
      <c r="D46" s="570" t="s">
        <v>155</v>
      </c>
      <c r="E46" s="570"/>
      <c r="F46" s="571" t="s">
        <v>195</v>
      </c>
      <c r="G46" s="572"/>
      <c r="H46" s="314"/>
      <c r="I46" s="573">
        <v>2000</v>
      </c>
      <c r="J46" s="314"/>
      <c r="K46" s="574"/>
      <c r="L46" s="314"/>
      <c r="M46" s="574"/>
      <c r="N46" s="314"/>
      <c r="O46" s="577" t="s">
        <v>146</v>
      </c>
      <c r="P46" s="567">
        <v>1320000</v>
      </c>
      <c r="Q46" s="560" t="s">
        <v>367</v>
      </c>
      <c r="R46" s="587"/>
      <c r="S46" s="829" t="str">
        <f t="shared" si="22"/>
        <v>02.06.01</v>
      </c>
      <c r="T46" s="355" t="str">
        <f t="shared" si="23"/>
        <v>Alat Kantor</v>
      </c>
      <c r="U46" s="355">
        <f t="shared" si="24"/>
        <v>5</v>
      </c>
      <c r="V46" s="637">
        <f t="shared" si="25"/>
        <v>264000</v>
      </c>
      <c r="W46" s="830">
        <f t="shared" si="26"/>
        <v>5</v>
      </c>
      <c r="X46" s="838">
        <f t="shared" si="27"/>
        <v>1320000</v>
      </c>
      <c r="Y46" s="838">
        <f t="shared" si="28"/>
        <v>0</v>
      </c>
      <c r="Z46" s="838">
        <f t="shared" si="29"/>
        <v>0</v>
      </c>
      <c r="AA46" s="838">
        <f t="shared" si="30"/>
        <v>0</v>
      </c>
      <c r="AB46" s="1008">
        <f t="shared" si="31"/>
        <v>0</v>
      </c>
      <c r="AC46" s="1008">
        <f t="shared" si="32"/>
        <v>0</v>
      </c>
      <c r="AD46" s="1008">
        <f t="shared" si="33"/>
        <v>0</v>
      </c>
      <c r="AE46" s="1008">
        <f t="shared" si="34"/>
        <v>1320000</v>
      </c>
      <c r="AF46" s="637">
        <f t="shared" si="35"/>
        <v>0</v>
      </c>
    </row>
    <row r="47" spans="1:32" s="540" customFormat="1" ht="25" customHeight="1" x14ac:dyDescent="0.2">
      <c r="A47" s="352" t="str">
        <f t="shared" si="21"/>
        <v>02.06.02.01</v>
      </c>
      <c r="B47" s="569"/>
      <c r="C47" s="570" t="s">
        <v>622</v>
      </c>
      <c r="D47" s="570" t="s">
        <v>426</v>
      </c>
      <c r="E47" s="570"/>
      <c r="F47" s="571" t="s">
        <v>481</v>
      </c>
      <c r="G47" s="572"/>
      <c r="H47" s="314"/>
      <c r="I47" s="573">
        <v>2000</v>
      </c>
      <c r="J47" s="314"/>
      <c r="K47" s="574"/>
      <c r="L47" s="314"/>
      <c r="M47" s="574"/>
      <c r="N47" s="314"/>
      <c r="O47" s="577" t="s">
        <v>146</v>
      </c>
      <c r="P47" s="567">
        <v>840000</v>
      </c>
      <c r="Q47" s="560" t="s">
        <v>124</v>
      </c>
      <c r="R47" s="587"/>
      <c r="S47" s="829" t="str">
        <f t="shared" si="22"/>
        <v>02.06.02</v>
      </c>
      <c r="T47" s="355" t="str">
        <f t="shared" si="23"/>
        <v>Alat Rumah Tangga</v>
      </c>
      <c r="U47" s="355">
        <f t="shared" si="24"/>
        <v>5</v>
      </c>
      <c r="V47" s="637">
        <f t="shared" si="25"/>
        <v>168000</v>
      </c>
      <c r="W47" s="830">
        <f t="shared" si="26"/>
        <v>5</v>
      </c>
      <c r="X47" s="838">
        <f t="shared" si="27"/>
        <v>840000</v>
      </c>
      <c r="Y47" s="838">
        <f t="shared" si="28"/>
        <v>0</v>
      </c>
      <c r="Z47" s="838">
        <f t="shared" si="29"/>
        <v>0</v>
      </c>
      <c r="AA47" s="838">
        <f t="shared" si="30"/>
        <v>0</v>
      </c>
      <c r="AB47" s="1008">
        <f t="shared" si="31"/>
        <v>0</v>
      </c>
      <c r="AC47" s="1008">
        <f t="shared" si="32"/>
        <v>0</v>
      </c>
      <c r="AD47" s="1008">
        <f t="shared" si="33"/>
        <v>0</v>
      </c>
      <c r="AE47" s="1008">
        <f t="shared" si="34"/>
        <v>840000</v>
      </c>
      <c r="AF47" s="637">
        <f t="shared" si="35"/>
        <v>0</v>
      </c>
    </row>
    <row r="48" spans="1:32" s="540" customFormat="1" ht="25" customHeight="1" x14ac:dyDescent="0.2">
      <c r="A48" s="352" t="str">
        <f t="shared" si="21"/>
        <v>02.06.01.04</v>
      </c>
      <c r="B48" s="569"/>
      <c r="C48" s="570" t="s">
        <v>251</v>
      </c>
      <c r="D48" s="570" t="s">
        <v>163</v>
      </c>
      <c r="E48" s="570"/>
      <c r="F48" s="571" t="s">
        <v>482</v>
      </c>
      <c r="G48" s="572"/>
      <c r="H48" s="314"/>
      <c r="I48" s="573">
        <v>2000</v>
      </c>
      <c r="J48" s="314"/>
      <c r="K48" s="574"/>
      <c r="L48" s="314"/>
      <c r="M48" s="574"/>
      <c r="N48" s="314"/>
      <c r="O48" s="577" t="s">
        <v>146</v>
      </c>
      <c r="P48" s="567">
        <v>900000</v>
      </c>
      <c r="Q48" s="560" t="s">
        <v>367</v>
      </c>
      <c r="R48" s="587"/>
      <c r="S48" s="829" t="str">
        <f t="shared" si="22"/>
        <v>02.06.01</v>
      </c>
      <c r="T48" s="355" t="str">
        <f t="shared" si="23"/>
        <v>Alat Kantor</v>
      </c>
      <c r="U48" s="355">
        <f t="shared" si="24"/>
        <v>5</v>
      </c>
      <c r="V48" s="637">
        <f t="shared" si="25"/>
        <v>180000</v>
      </c>
      <c r="W48" s="830">
        <f t="shared" si="26"/>
        <v>5</v>
      </c>
      <c r="X48" s="838">
        <f t="shared" si="27"/>
        <v>900000</v>
      </c>
      <c r="Y48" s="838">
        <f t="shared" si="28"/>
        <v>0</v>
      </c>
      <c r="Z48" s="838">
        <f t="shared" si="29"/>
        <v>0</v>
      </c>
      <c r="AA48" s="838">
        <f t="shared" si="30"/>
        <v>0</v>
      </c>
      <c r="AB48" s="1008">
        <f t="shared" si="31"/>
        <v>0</v>
      </c>
      <c r="AC48" s="1008">
        <f t="shared" si="32"/>
        <v>0</v>
      </c>
      <c r="AD48" s="1008">
        <f t="shared" si="33"/>
        <v>0</v>
      </c>
      <c r="AE48" s="1008">
        <f t="shared" si="34"/>
        <v>900000</v>
      </c>
      <c r="AF48" s="637">
        <f t="shared" si="35"/>
        <v>0</v>
      </c>
    </row>
    <row r="49" spans="1:32" s="540" customFormat="1" ht="25" customHeight="1" x14ac:dyDescent="0.2">
      <c r="A49" s="352" t="str">
        <f t="shared" si="21"/>
        <v>02.06.02.01</v>
      </c>
      <c r="B49" s="569"/>
      <c r="C49" s="570" t="s">
        <v>618</v>
      </c>
      <c r="D49" s="570" t="s">
        <v>152</v>
      </c>
      <c r="E49" s="570"/>
      <c r="F49" s="571" t="s">
        <v>195</v>
      </c>
      <c r="G49" s="572"/>
      <c r="H49" s="314"/>
      <c r="I49" s="573">
        <v>2000</v>
      </c>
      <c r="J49" s="314"/>
      <c r="K49" s="574"/>
      <c r="L49" s="314"/>
      <c r="M49" s="574"/>
      <c r="N49" s="314"/>
      <c r="O49" s="577" t="s">
        <v>146</v>
      </c>
      <c r="P49" s="567">
        <v>1190000</v>
      </c>
      <c r="Q49" s="560" t="s">
        <v>367</v>
      </c>
      <c r="R49" s="587"/>
      <c r="S49" s="829" t="str">
        <f t="shared" si="22"/>
        <v>02.06.02</v>
      </c>
      <c r="T49" s="355" t="str">
        <f t="shared" si="23"/>
        <v>Alat Rumah Tangga</v>
      </c>
      <c r="U49" s="355">
        <f t="shared" si="24"/>
        <v>5</v>
      </c>
      <c r="V49" s="637">
        <f t="shared" si="25"/>
        <v>238000</v>
      </c>
      <c r="W49" s="830">
        <f t="shared" si="26"/>
        <v>5</v>
      </c>
      <c r="X49" s="838">
        <f t="shared" si="27"/>
        <v>1190000</v>
      </c>
      <c r="Y49" s="838">
        <f t="shared" si="28"/>
        <v>0</v>
      </c>
      <c r="Z49" s="838">
        <f t="shared" si="29"/>
        <v>0</v>
      </c>
      <c r="AA49" s="838">
        <f t="shared" si="30"/>
        <v>0</v>
      </c>
      <c r="AB49" s="1008">
        <f t="shared" si="31"/>
        <v>0</v>
      </c>
      <c r="AC49" s="1008">
        <f t="shared" si="32"/>
        <v>0</v>
      </c>
      <c r="AD49" s="1008">
        <f t="shared" si="33"/>
        <v>0</v>
      </c>
      <c r="AE49" s="1008">
        <f t="shared" si="34"/>
        <v>1190000</v>
      </c>
      <c r="AF49" s="637">
        <f t="shared" si="35"/>
        <v>0</v>
      </c>
    </row>
    <row r="50" spans="1:32" s="540" customFormat="1" ht="25" customHeight="1" x14ac:dyDescent="0.2">
      <c r="A50" s="352" t="str">
        <f t="shared" si="21"/>
        <v>02.06.02.01</v>
      </c>
      <c r="B50" s="569"/>
      <c r="C50" s="570" t="s">
        <v>621</v>
      </c>
      <c r="D50" s="570" t="s">
        <v>148</v>
      </c>
      <c r="E50" s="570"/>
      <c r="F50" s="571" t="s">
        <v>195</v>
      </c>
      <c r="G50" s="572"/>
      <c r="H50" s="314"/>
      <c r="I50" s="573">
        <v>2000</v>
      </c>
      <c r="J50" s="314"/>
      <c r="K50" s="574"/>
      <c r="L50" s="314"/>
      <c r="M50" s="574"/>
      <c r="N50" s="314"/>
      <c r="O50" s="577" t="s">
        <v>146</v>
      </c>
      <c r="P50" s="567">
        <v>570000</v>
      </c>
      <c r="Q50" s="560" t="s">
        <v>124</v>
      </c>
      <c r="R50" s="587"/>
      <c r="S50" s="829" t="str">
        <f t="shared" si="22"/>
        <v>02.06.02</v>
      </c>
      <c r="T50" s="355" t="str">
        <f t="shared" si="23"/>
        <v>Alat Rumah Tangga</v>
      </c>
      <c r="U50" s="355">
        <f t="shared" si="24"/>
        <v>5</v>
      </c>
      <c r="V50" s="637">
        <f t="shared" si="25"/>
        <v>114000</v>
      </c>
      <c r="W50" s="830">
        <f t="shared" si="26"/>
        <v>5</v>
      </c>
      <c r="X50" s="838">
        <f t="shared" si="27"/>
        <v>570000</v>
      </c>
      <c r="Y50" s="838">
        <f t="shared" si="28"/>
        <v>0</v>
      </c>
      <c r="Z50" s="838">
        <f t="shared" si="29"/>
        <v>0</v>
      </c>
      <c r="AA50" s="838">
        <f t="shared" si="30"/>
        <v>0</v>
      </c>
      <c r="AB50" s="1008">
        <f t="shared" si="31"/>
        <v>0</v>
      </c>
      <c r="AC50" s="1008">
        <f t="shared" si="32"/>
        <v>0</v>
      </c>
      <c r="AD50" s="1008">
        <f t="shared" si="33"/>
        <v>0</v>
      </c>
      <c r="AE50" s="1008">
        <f t="shared" si="34"/>
        <v>570000</v>
      </c>
      <c r="AF50" s="637">
        <f t="shared" si="35"/>
        <v>0</v>
      </c>
    </row>
    <row r="51" spans="1:32" s="540" customFormat="1" ht="25" customHeight="1" x14ac:dyDescent="0.2">
      <c r="A51" s="352" t="str">
        <f t="shared" si="21"/>
        <v>02.06.02.01</v>
      </c>
      <c r="B51" s="569"/>
      <c r="C51" s="570" t="s">
        <v>636</v>
      </c>
      <c r="D51" s="570" t="s">
        <v>428</v>
      </c>
      <c r="E51" s="570"/>
      <c r="F51" s="571" t="s">
        <v>195</v>
      </c>
      <c r="G51" s="572"/>
      <c r="H51" s="314"/>
      <c r="I51" s="573">
        <v>2000</v>
      </c>
      <c r="J51" s="314"/>
      <c r="K51" s="574"/>
      <c r="L51" s="314"/>
      <c r="M51" s="574"/>
      <c r="N51" s="314"/>
      <c r="O51" s="577" t="s">
        <v>146</v>
      </c>
      <c r="P51" s="567">
        <v>700000</v>
      </c>
      <c r="Q51" s="560" t="s">
        <v>367</v>
      </c>
      <c r="R51" s="587"/>
      <c r="S51" s="829" t="str">
        <f t="shared" si="22"/>
        <v>02.06.02</v>
      </c>
      <c r="T51" s="355" t="str">
        <f t="shared" si="23"/>
        <v>Alat Rumah Tangga</v>
      </c>
      <c r="U51" s="355">
        <f t="shared" si="24"/>
        <v>5</v>
      </c>
      <c r="V51" s="637">
        <f t="shared" si="25"/>
        <v>140000</v>
      </c>
      <c r="W51" s="830">
        <f t="shared" si="26"/>
        <v>5</v>
      </c>
      <c r="X51" s="838">
        <f t="shared" si="27"/>
        <v>700000</v>
      </c>
      <c r="Y51" s="838">
        <f t="shared" si="28"/>
        <v>0</v>
      </c>
      <c r="Z51" s="838">
        <f t="shared" si="29"/>
        <v>0</v>
      </c>
      <c r="AA51" s="838">
        <f t="shared" si="30"/>
        <v>0</v>
      </c>
      <c r="AB51" s="1008">
        <f t="shared" si="31"/>
        <v>0</v>
      </c>
      <c r="AC51" s="1008">
        <f t="shared" si="32"/>
        <v>0</v>
      </c>
      <c r="AD51" s="1008">
        <f t="shared" si="33"/>
        <v>0</v>
      </c>
      <c r="AE51" s="1008">
        <f t="shared" si="34"/>
        <v>700000</v>
      </c>
      <c r="AF51" s="637">
        <f t="shared" si="35"/>
        <v>0</v>
      </c>
    </row>
    <row r="52" spans="1:32" s="540" customFormat="1" ht="25" customHeight="1" x14ac:dyDescent="0.2">
      <c r="A52" s="352" t="str">
        <f t="shared" si="21"/>
        <v>02.06.02.04</v>
      </c>
      <c r="B52" s="569"/>
      <c r="C52" s="570" t="s">
        <v>625</v>
      </c>
      <c r="D52" s="570" t="s">
        <v>158</v>
      </c>
      <c r="E52" s="570"/>
      <c r="F52" s="571" t="s">
        <v>202</v>
      </c>
      <c r="G52" s="572"/>
      <c r="H52" s="314"/>
      <c r="I52" s="573">
        <v>2000</v>
      </c>
      <c r="J52" s="314"/>
      <c r="K52" s="574"/>
      <c r="L52" s="314"/>
      <c r="M52" s="574"/>
      <c r="N52" s="314"/>
      <c r="O52" s="577" t="s">
        <v>146</v>
      </c>
      <c r="P52" s="567">
        <v>1925000</v>
      </c>
      <c r="Q52" s="560" t="s">
        <v>124</v>
      </c>
      <c r="R52" s="587"/>
      <c r="S52" s="829" t="str">
        <f t="shared" si="22"/>
        <v>02.06.02</v>
      </c>
      <c r="T52" s="355" t="str">
        <f t="shared" si="23"/>
        <v>Alat Rumah Tangga</v>
      </c>
      <c r="U52" s="355">
        <f t="shared" si="24"/>
        <v>5</v>
      </c>
      <c r="V52" s="637">
        <f t="shared" si="25"/>
        <v>385000</v>
      </c>
      <c r="W52" s="830">
        <f t="shared" si="26"/>
        <v>5</v>
      </c>
      <c r="X52" s="838">
        <f t="shared" si="27"/>
        <v>1925000</v>
      </c>
      <c r="Y52" s="838">
        <f t="shared" si="28"/>
        <v>0</v>
      </c>
      <c r="Z52" s="838">
        <f t="shared" si="29"/>
        <v>0</v>
      </c>
      <c r="AA52" s="838">
        <f t="shared" si="30"/>
        <v>0</v>
      </c>
      <c r="AB52" s="1008">
        <f t="shared" si="31"/>
        <v>0</v>
      </c>
      <c r="AC52" s="1008">
        <f t="shared" si="32"/>
        <v>0</v>
      </c>
      <c r="AD52" s="1008">
        <f t="shared" si="33"/>
        <v>0</v>
      </c>
      <c r="AE52" s="1008">
        <f t="shared" si="34"/>
        <v>1925000</v>
      </c>
      <c r="AF52" s="637">
        <f t="shared" si="35"/>
        <v>0</v>
      </c>
    </row>
    <row r="53" spans="1:32" s="540" customFormat="1" ht="25" customHeight="1" x14ac:dyDescent="0.2">
      <c r="A53" s="352" t="str">
        <f t="shared" si="21"/>
        <v>02.06.01.04</v>
      </c>
      <c r="B53" s="569"/>
      <c r="C53" s="570" t="s">
        <v>251</v>
      </c>
      <c r="D53" s="570" t="s">
        <v>163</v>
      </c>
      <c r="E53" s="570"/>
      <c r="F53" s="571" t="s">
        <v>483</v>
      </c>
      <c r="G53" s="572"/>
      <c r="H53" s="314"/>
      <c r="I53" s="573">
        <v>2000</v>
      </c>
      <c r="J53" s="314"/>
      <c r="K53" s="574"/>
      <c r="L53" s="314"/>
      <c r="M53" s="574"/>
      <c r="N53" s="314"/>
      <c r="O53" s="577" t="s">
        <v>146</v>
      </c>
      <c r="P53" s="567">
        <v>880000</v>
      </c>
      <c r="Q53" s="560" t="s">
        <v>124</v>
      </c>
      <c r="R53" s="587"/>
      <c r="S53" s="829" t="str">
        <f t="shared" si="22"/>
        <v>02.06.01</v>
      </c>
      <c r="T53" s="355" t="str">
        <f t="shared" si="23"/>
        <v>Alat Kantor</v>
      </c>
      <c r="U53" s="355">
        <f t="shared" si="24"/>
        <v>5</v>
      </c>
      <c r="V53" s="637">
        <f t="shared" si="25"/>
        <v>176000</v>
      </c>
      <c r="W53" s="830">
        <f t="shared" si="26"/>
        <v>5</v>
      </c>
      <c r="X53" s="838">
        <f t="shared" si="27"/>
        <v>880000</v>
      </c>
      <c r="Y53" s="838">
        <f t="shared" si="28"/>
        <v>0</v>
      </c>
      <c r="Z53" s="838">
        <f t="shared" si="29"/>
        <v>0</v>
      </c>
      <c r="AA53" s="838">
        <f t="shared" si="30"/>
        <v>0</v>
      </c>
      <c r="AB53" s="1008">
        <f t="shared" si="31"/>
        <v>0</v>
      </c>
      <c r="AC53" s="1008">
        <f t="shared" si="32"/>
        <v>0</v>
      </c>
      <c r="AD53" s="1008">
        <f t="shared" si="33"/>
        <v>0</v>
      </c>
      <c r="AE53" s="1008">
        <f t="shared" si="34"/>
        <v>880000</v>
      </c>
      <c r="AF53" s="637">
        <f t="shared" si="35"/>
        <v>0</v>
      </c>
    </row>
    <row r="54" spans="1:32" s="540" customFormat="1" ht="25" customHeight="1" x14ac:dyDescent="0.2">
      <c r="A54" s="352" t="str">
        <f t="shared" si="21"/>
        <v>02.06.02.01</v>
      </c>
      <c r="B54" s="569"/>
      <c r="C54" s="570" t="s">
        <v>618</v>
      </c>
      <c r="D54" s="570" t="s">
        <v>152</v>
      </c>
      <c r="E54" s="570"/>
      <c r="F54" s="571" t="s">
        <v>195</v>
      </c>
      <c r="G54" s="572"/>
      <c r="H54" s="314"/>
      <c r="I54" s="573">
        <v>2000</v>
      </c>
      <c r="J54" s="314"/>
      <c r="K54" s="574"/>
      <c r="L54" s="314"/>
      <c r="M54" s="574"/>
      <c r="N54" s="314"/>
      <c r="O54" s="577" t="s">
        <v>146</v>
      </c>
      <c r="P54" s="567">
        <v>510000</v>
      </c>
      <c r="Q54" s="560" t="s">
        <v>367</v>
      </c>
      <c r="R54" s="587"/>
      <c r="S54" s="829" t="str">
        <f t="shared" si="22"/>
        <v>02.06.02</v>
      </c>
      <c r="T54" s="355" t="str">
        <f t="shared" si="23"/>
        <v>Alat Rumah Tangga</v>
      </c>
      <c r="U54" s="355">
        <f t="shared" si="24"/>
        <v>5</v>
      </c>
      <c r="V54" s="637">
        <f t="shared" si="25"/>
        <v>102000</v>
      </c>
      <c r="W54" s="830">
        <f t="shared" si="26"/>
        <v>5</v>
      </c>
      <c r="X54" s="838">
        <f t="shared" si="27"/>
        <v>510000</v>
      </c>
      <c r="Y54" s="838">
        <f t="shared" si="28"/>
        <v>0</v>
      </c>
      <c r="Z54" s="838">
        <f t="shared" si="29"/>
        <v>0</v>
      </c>
      <c r="AA54" s="838">
        <f t="shared" si="30"/>
        <v>0</v>
      </c>
      <c r="AB54" s="1008">
        <f t="shared" si="31"/>
        <v>0</v>
      </c>
      <c r="AC54" s="1008">
        <f t="shared" si="32"/>
        <v>0</v>
      </c>
      <c r="AD54" s="1008">
        <f t="shared" si="33"/>
        <v>0</v>
      </c>
      <c r="AE54" s="1008">
        <f t="shared" si="34"/>
        <v>510000</v>
      </c>
      <c r="AF54" s="637">
        <f t="shared" si="35"/>
        <v>0</v>
      </c>
    </row>
    <row r="55" spans="1:32" s="540" customFormat="1" ht="25" customHeight="1" x14ac:dyDescent="0.2">
      <c r="A55" s="352" t="str">
        <f t="shared" si="21"/>
        <v>02.06.02.01</v>
      </c>
      <c r="B55" s="569"/>
      <c r="C55" s="570" t="s">
        <v>296</v>
      </c>
      <c r="D55" s="570" t="s">
        <v>421</v>
      </c>
      <c r="E55" s="570"/>
      <c r="F55" s="571" t="s">
        <v>195</v>
      </c>
      <c r="G55" s="572"/>
      <c r="H55" s="314"/>
      <c r="I55" s="573">
        <v>2000</v>
      </c>
      <c r="J55" s="314"/>
      <c r="K55" s="574"/>
      <c r="L55" s="314"/>
      <c r="M55" s="574"/>
      <c r="N55" s="314"/>
      <c r="O55" s="577" t="s">
        <v>146</v>
      </c>
      <c r="P55" s="567">
        <v>1625000</v>
      </c>
      <c r="Q55" s="560" t="s">
        <v>367</v>
      </c>
      <c r="R55" s="587"/>
      <c r="S55" s="829" t="str">
        <f t="shared" si="22"/>
        <v>02.06.02</v>
      </c>
      <c r="T55" s="355" t="str">
        <f t="shared" si="23"/>
        <v>Alat Rumah Tangga</v>
      </c>
      <c r="U55" s="355">
        <f t="shared" si="24"/>
        <v>5</v>
      </c>
      <c r="V55" s="637">
        <f t="shared" si="25"/>
        <v>325000</v>
      </c>
      <c r="W55" s="830">
        <f t="shared" si="26"/>
        <v>5</v>
      </c>
      <c r="X55" s="838">
        <f t="shared" si="27"/>
        <v>1625000</v>
      </c>
      <c r="Y55" s="838">
        <f t="shared" si="28"/>
        <v>0</v>
      </c>
      <c r="Z55" s="838">
        <f t="shared" si="29"/>
        <v>0</v>
      </c>
      <c r="AA55" s="838">
        <f t="shared" si="30"/>
        <v>0</v>
      </c>
      <c r="AB55" s="1008">
        <f t="shared" si="31"/>
        <v>0</v>
      </c>
      <c r="AC55" s="1008">
        <f t="shared" si="32"/>
        <v>0</v>
      </c>
      <c r="AD55" s="1008">
        <f t="shared" si="33"/>
        <v>0</v>
      </c>
      <c r="AE55" s="1008">
        <f t="shared" si="34"/>
        <v>1625000</v>
      </c>
      <c r="AF55" s="637">
        <f t="shared" si="35"/>
        <v>0</v>
      </c>
    </row>
    <row r="56" spans="1:32" s="540" customFormat="1" ht="25" customHeight="1" x14ac:dyDescent="0.2">
      <c r="A56" s="352" t="str">
        <f t="shared" si="21"/>
        <v>02.06.01.04</v>
      </c>
      <c r="B56" s="569"/>
      <c r="C56" s="570" t="s">
        <v>620</v>
      </c>
      <c r="D56" s="570" t="s">
        <v>155</v>
      </c>
      <c r="E56" s="570"/>
      <c r="F56" s="571" t="s">
        <v>195</v>
      </c>
      <c r="G56" s="572"/>
      <c r="H56" s="314"/>
      <c r="I56" s="573">
        <v>2000</v>
      </c>
      <c r="J56" s="314"/>
      <c r="K56" s="574"/>
      <c r="L56" s="314"/>
      <c r="M56" s="574"/>
      <c r="N56" s="314"/>
      <c r="O56" s="577" t="s">
        <v>146</v>
      </c>
      <c r="P56" s="567">
        <v>770000</v>
      </c>
      <c r="Q56" s="560" t="s">
        <v>367</v>
      </c>
      <c r="R56" s="587"/>
      <c r="S56" s="829" t="str">
        <f t="shared" si="22"/>
        <v>02.06.01</v>
      </c>
      <c r="T56" s="355" t="str">
        <f t="shared" si="23"/>
        <v>Alat Kantor</v>
      </c>
      <c r="U56" s="355">
        <f t="shared" si="24"/>
        <v>5</v>
      </c>
      <c r="V56" s="637">
        <f t="shared" si="25"/>
        <v>154000</v>
      </c>
      <c r="W56" s="830">
        <f t="shared" si="26"/>
        <v>5</v>
      </c>
      <c r="X56" s="838">
        <f t="shared" si="27"/>
        <v>770000</v>
      </c>
      <c r="Y56" s="838">
        <f t="shared" si="28"/>
        <v>0</v>
      </c>
      <c r="Z56" s="838">
        <f t="shared" si="29"/>
        <v>0</v>
      </c>
      <c r="AA56" s="838">
        <f t="shared" si="30"/>
        <v>0</v>
      </c>
      <c r="AB56" s="1008">
        <f t="shared" si="31"/>
        <v>0</v>
      </c>
      <c r="AC56" s="1008">
        <f t="shared" si="32"/>
        <v>0</v>
      </c>
      <c r="AD56" s="1008">
        <f t="shared" si="33"/>
        <v>0</v>
      </c>
      <c r="AE56" s="1008">
        <f t="shared" si="34"/>
        <v>770000</v>
      </c>
      <c r="AF56" s="637">
        <f t="shared" si="35"/>
        <v>0</v>
      </c>
    </row>
    <row r="57" spans="1:32" s="540" customFormat="1" ht="25" customHeight="1" x14ac:dyDescent="0.2">
      <c r="A57" s="352" t="str">
        <f t="shared" si="21"/>
        <v>02.06.02.04</v>
      </c>
      <c r="B57" s="569"/>
      <c r="C57" s="570" t="s">
        <v>625</v>
      </c>
      <c r="D57" s="570" t="s">
        <v>158</v>
      </c>
      <c r="E57" s="570"/>
      <c r="F57" s="571" t="s">
        <v>202</v>
      </c>
      <c r="G57" s="572"/>
      <c r="H57" s="314"/>
      <c r="I57" s="573">
        <v>2000</v>
      </c>
      <c r="J57" s="314"/>
      <c r="K57" s="574"/>
      <c r="L57" s="314"/>
      <c r="M57" s="574"/>
      <c r="N57" s="314"/>
      <c r="O57" s="577" t="s">
        <v>146</v>
      </c>
      <c r="P57" s="567">
        <v>4900000</v>
      </c>
      <c r="Q57" s="560" t="s">
        <v>367</v>
      </c>
      <c r="R57" s="587"/>
      <c r="S57" s="829" t="str">
        <f t="shared" si="22"/>
        <v>02.06.02</v>
      </c>
      <c r="T57" s="355" t="str">
        <f t="shared" si="23"/>
        <v>Alat Rumah Tangga</v>
      </c>
      <c r="U57" s="355">
        <f t="shared" si="24"/>
        <v>5</v>
      </c>
      <c r="V57" s="637">
        <f t="shared" si="25"/>
        <v>980000</v>
      </c>
      <c r="W57" s="830">
        <f t="shared" si="26"/>
        <v>5</v>
      </c>
      <c r="X57" s="838">
        <f t="shared" si="27"/>
        <v>4900000</v>
      </c>
      <c r="Y57" s="838">
        <f t="shared" si="28"/>
        <v>0</v>
      </c>
      <c r="Z57" s="838">
        <f t="shared" si="29"/>
        <v>0</v>
      </c>
      <c r="AA57" s="838">
        <f t="shared" si="30"/>
        <v>0</v>
      </c>
      <c r="AB57" s="1008">
        <f t="shared" si="31"/>
        <v>0</v>
      </c>
      <c r="AC57" s="1008">
        <f t="shared" si="32"/>
        <v>0</v>
      </c>
      <c r="AD57" s="1008">
        <f t="shared" si="33"/>
        <v>0</v>
      </c>
      <c r="AE57" s="1008">
        <f t="shared" si="34"/>
        <v>4900000</v>
      </c>
      <c r="AF57" s="637">
        <f t="shared" si="35"/>
        <v>0</v>
      </c>
    </row>
    <row r="58" spans="1:32" s="540" customFormat="1" ht="25" customHeight="1" x14ac:dyDescent="0.2">
      <c r="A58" s="352" t="str">
        <f t="shared" si="21"/>
        <v>02.06.03.05</v>
      </c>
      <c r="B58" s="569"/>
      <c r="C58" s="570" t="s">
        <v>626</v>
      </c>
      <c r="D58" s="570" t="s">
        <v>153</v>
      </c>
      <c r="E58" s="570"/>
      <c r="F58" s="571" t="s">
        <v>215</v>
      </c>
      <c r="G58" s="572"/>
      <c r="H58" s="314"/>
      <c r="I58" s="573">
        <v>2000</v>
      </c>
      <c r="J58" s="314"/>
      <c r="K58" s="574"/>
      <c r="L58" s="314"/>
      <c r="M58" s="574"/>
      <c r="N58" s="314"/>
      <c r="O58" s="577" t="s">
        <v>146</v>
      </c>
      <c r="P58" s="567">
        <v>552500</v>
      </c>
      <c r="Q58" s="560" t="s">
        <v>367</v>
      </c>
      <c r="R58" s="587"/>
      <c r="S58" s="829" t="str">
        <f t="shared" si="22"/>
        <v>02.06.03</v>
      </c>
      <c r="T58" s="355" t="str">
        <f t="shared" si="23"/>
        <v>Peralatan Komputer</v>
      </c>
      <c r="U58" s="355">
        <f t="shared" si="24"/>
        <v>4</v>
      </c>
      <c r="V58" s="637">
        <f t="shared" si="25"/>
        <v>138125</v>
      </c>
      <c r="W58" s="830">
        <f t="shared" si="26"/>
        <v>4</v>
      </c>
      <c r="X58" s="838">
        <f t="shared" si="27"/>
        <v>552500</v>
      </c>
      <c r="Y58" s="838">
        <f t="shared" si="28"/>
        <v>0</v>
      </c>
      <c r="Z58" s="838">
        <f t="shared" si="29"/>
        <v>0</v>
      </c>
      <c r="AA58" s="838">
        <f t="shared" si="30"/>
        <v>0</v>
      </c>
      <c r="AB58" s="1008">
        <f t="shared" si="31"/>
        <v>0</v>
      </c>
      <c r="AC58" s="1008">
        <f t="shared" si="32"/>
        <v>0</v>
      </c>
      <c r="AD58" s="1008">
        <f t="shared" si="33"/>
        <v>0</v>
      </c>
      <c r="AE58" s="1008">
        <f t="shared" si="34"/>
        <v>552500</v>
      </c>
      <c r="AF58" s="637">
        <f t="shared" si="35"/>
        <v>0</v>
      </c>
    </row>
    <row r="59" spans="1:32" s="540" customFormat="1" ht="25" customHeight="1" x14ac:dyDescent="0.2">
      <c r="A59" s="352" t="str">
        <f t="shared" si="21"/>
        <v>02.06.03.05</v>
      </c>
      <c r="B59" s="569"/>
      <c r="C59" s="570" t="s">
        <v>627</v>
      </c>
      <c r="D59" s="570" t="s">
        <v>154</v>
      </c>
      <c r="E59" s="570"/>
      <c r="F59" s="571" t="s">
        <v>215</v>
      </c>
      <c r="G59" s="572"/>
      <c r="H59" s="314"/>
      <c r="I59" s="573">
        <v>2000</v>
      </c>
      <c r="J59" s="314"/>
      <c r="K59" s="574"/>
      <c r="L59" s="314"/>
      <c r="M59" s="574"/>
      <c r="N59" s="314"/>
      <c r="O59" s="577" t="s">
        <v>146</v>
      </c>
      <c r="P59" s="567">
        <v>3250000</v>
      </c>
      <c r="Q59" s="560" t="s">
        <v>367</v>
      </c>
      <c r="R59" s="587"/>
      <c r="S59" s="829" t="str">
        <f t="shared" si="22"/>
        <v>02.06.03</v>
      </c>
      <c r="T59" s="355" t="str">
        <f t="shared" si="23"/>
        <v>Peralatan Komputer</v>
      </c>
      <c r="U59" s="355">
        <f t="shared" si="24"/>
        <v>4</v>
      </c>
      <c r="V59" s="637">
        <f t="shared" si="25"/>
        <v>812500</v>
      </c>
      <c r="W59" s="830">
        <f t="shared" si="26"/>
        <v>4</v>
      </c>
      <c r="X59" s="838">
        <f t="shared" si="27"/>
        <v>3250000</v>
      </c>
      <c r="Y59" s="838">
        <f t="shared" si="28"/>
        <v>0</v>
      </c>
      <c r="Z59" s="838">
        <f t="shared" si="29"/>
        <v>0</v>
      </c>
      <c r="AA59" s="838">
        <f t="shared" si="30"/>
        <v>0</v>
      </c>
      <c r="AB59" s="1008">
        <f t="shared" si="31"/>
        <v>0</v>
      </c>
      <c r="AC59" s="1008">
        <f t="shared" si="32"/>
        <v>0</v>
      </c>
      <c r="AD59" s="1008">
        <f t="shared" si="33"/>
        <v>0</v>
      </c>
      <c r="AE59" s="1008">
        <f t="shared" si="34"/>
        <v>3250000</v>
      </c>
      <c r="AF59" s="637">
        <f t="shared" si="35"/>
        <v>0</v>
      </c>
    </row>
    <row r="60" spans="1:32" s="540" customFormat="1" ht="25" customHeight="1" x14ac:dyDescent="0.2">
      <c r="A60" s="352" t="str">
        <f t="shared" si="21"/>
        <v>02.06.01.04</v>
      </c>
      <c r="B60" s="569"/>
      <c r="C60" s="570" t="s">
        <v>617</v>
      </c>
      <c r="D60" s="570" t="s">
        <v>163</v>
      </c>
      <c r="E60" s="570"/>
      <c r="F60" s="571" t="s">
        <v>485</v>
      </c>
      <c r="G60" s="572"/>
      <c r="H60" s="314"/>
      <c r="I60" s="573">
        <v>2000</v>
      </c>
      <c r="J60" s="314"/>
      <c r="K60" s="574"/>
      <c r="L60" s="314"/>
      <c r="M60" s="574"/>
      <c r="N60" s="314"/>
      <c r="O60" s="577" t="s">
        <v>146</v>
      </c>
      <c r="P60" s="567">
        <v>2200000</v>
      </c>
      <c r="Q60" s="560" t="s">
        <v>367</v>
      </c>
      <c r="R60" s="587"/>
      <c r="S60" s="829" t="str">
        <f t="shared" si="22"/>
        <v>02.06.01</v>
      </c>
      <c r="T60" s="355" t="str">
        <f t="shared" si="23"/>
        <v>Alat Kantor</v>
      </c>
      <c r="U60" s="355">
        <f t="shared" si="24"/>
        <v>5</v>
      </c>
      <c r="V60" s="637">
        <f t="shared" si="25"/>
        <v>440000</v>
      </c>
      <c r="W60" s="830">
        <f t="shared" si="26"/>
        <v>5</v>
      </c>
      <c r="X60" s="838">
        <f t="shared" si="27"/>
        <v>2200000</v>
      </c>
      <c r="Y60" s="838">
        <f t="shared" si="28"/>
        <v>0</v>
      </c>
      <c r="Z60" s="838">
        <f t="shared" si="29"/>
        <v>0</v>
      </c>
      <c r="AA60" s="838">
        <f t="shared" si="30"/>
        <v>0</v>
      </c>
      <c r="AB60" s="1008">
        <f t="shared" si="31"/>
        <v>0</v>
      </c>
      <c r="AC60" s="1008">
        <f t="shared" si="32"/>
        <v>0</v>
      </c>
      <c r="AD60" s="1008">
        <f t="shared" si="33"/>
        <v>0</v>
      </c>
      <c r="AE60" s="1008">
        <f t="shared" si="34"/>
        <v>2200000</v>
      </c>
      <c r="AF60" s="637">
        <f t="shared" si="35"/>
        <v>0</v>
      </c>
    </row>
    <row r="61" spans="1:32" s="540" customFormat="1" ht="25" customHeight="1" x14ac:dyDescent="0.2">
      <c r="A61" s="352" t="str">
        <f t="shared" si="21"/>
        <v>02.06.02.01</v>
      </c>
      <c r="B61" s="569"/>
      <c r="C61" s="570" t="s">
        <v>621</v>
      </c>
      <c r="D61" s="570" t="s">
        <v>148</v>
      </c>
      <c r="E61" s="570"/>
      <c r="F61" s="571" t="s">
        <v>195</v>
      </c>
      <c r="G61" s="572"/>
      <c r="H61" s="314"/>
      <c r="I61" s="573">
        <v>2000</v>
      </c>
      <c r="J61" s="314"/>
      <c r="K61" s="574"/>
      <c r="L61" s="314"/>
      <c r="M61" s="574"/>
      <c r="N61" s="314"/>
      <c r="O61" s="577" t="s">
        <v>146</v>
      </c>
      <c r="P61" s="567">
        <v>560000</v>
      </c>
      <c r="Q61" s="560" t="s">
        <v>124</v>
      </c>
      <c r="R61" s="587"/>
      <c r="S61" s="829" t="str">
        <f t="shared" si="22"/>
        <v>02.06.02</v>
      </c>
      <c r="T61" s="355" t="str">
        <f t="shared" si="23"/>
        <v>Alat Rumah Tangga</v>
      </c>
      <c r="U61" s="355">
        <f t="shared" si="24"/>
        <v>5</v>
      </c>
      <c r="V61" s="637">
        <f t="shared" si="25"/>
        <v>112000</v>
      </c>
      <c r="W61" s="830">
        <f t="shared" si="26"/>
        <v>5</v>
      </c>
      <c r="X61" s="838">
        <f t="shared" si="27"/>
        <v>560000</v>
      </c>
      <c r="Y61" s="838">
        <f t="shared" si="28"/>
        <v>0</v>
      </c>
      <c r="Z61" s="838">
        <f t="shared" si="29"/>
        <v>0</v>
      </c>
      <c r="AA61" s="838">
        <f t="shared" si="30"/>
        <v>0</v>
      </c>
      <c r="AB61" s="1008">
        <f t="shared" si="31"/>
        <v>0</v>
      </c>
      <c r="AC61" s="1008">
        <f t="shared" si="32"/>
        <v>0</v>
      </c>
      <c r="AD61" s="1008">
        <f t="shared" si="33"/>
        <v>0</v>
      </c>
      <c r="AE61" s="1008">
        <f t="shared" si="34"/>
        <v>560000</v>
      </c>
      <c r="AF61" s="637">
        <f t="shared" si="35"/>
        <v>0</v>
      </c>
    </row>
    <row r="62" spans="1:32" s="540" customFormat="1" ht="25" customHeight="1" x14ac:dyDescent="0.2">
      <c r="A62" s="352" t="str">
        <f t="shared" si="21"/>
        <v>02.06.01.04</v>
      </c>
      <c r="B62" s="569"/>
      <c r="C62" s="570" t="s">
        <v>617</v>
      </c>
      <c r="D62" s="570" t="s">
        <v>163</v>
      </c>
      <c r="E62" s="570"/>
      <c r="F62" s="571" t="s">
        <v>486</v>
      </c>
      <c r="G62" s="572"/>
      <c r="H62" s="314"/>
      <c r="I62" s="573">
        <v>2000</v>
      </c>
      <c r="J62" s="314"/>
      <c r="K62" s="574"/>
      <c r="L62" s="314"/>
      <c r="M62" s="574"/>
      <c r="N62" s="314"/>
      <c r="O62" s="577" t="s">
        <v>146</v>
      </c>
      <c r="P62" s="567">
        <v>975000</v>
      </c>
      <c r="Q62" s="560" t="s">
        <v>367</v>
      </c>
      <c r="R62" s="587"/>
      <c r="S62" s="829" t="str">
        <f t="shared" si="22"/>
        <v>02.06.01</v>
      </c>
      <c r="T62" s="355" t="str">
        <f t="shared" si="23"/>
        <v>Alat Kantor</v>
      </c>
      <c r="U62" s="355">
        <f t="shared" si="24"/>
        <v>5</v>
      </c>
      <c r="V62" s="637">
        <f t="shared" si="25"/>
        <v>195000</v>
      </c>
      <c r="W62" s="830">
        <f t="shared" si="26"/>
        <v>5</v>
      </c>
      <c r="X62" s="838">
        <f t="shared" si="27"/>
        <v>975000</v>
      </c>
      <c r="Y62" s="838">
        <f t="shared" si="28"/>
        <v>0</v>
      </c>
      <c r="Z62" s="838">
        <f t="shared" si="29"/>
        <v>0</v>
      </c>
      <c r="AA62" s="838">
        <f t="shared" si="30"/>
        <v>0</v>
      </c>
      <c r="AB62" s="1008">
        <f t="shared" si="31"/>
        <v>0</v>
      </c>
      <c r="AC62" s="1008">
        <f t="shared" si="32"/>
        <v>0</v>
      </c>
      <c r="AD62" s="1008">
        <f t="shared" si="33"/>
        <v>0</v>
      </c>
      <c r="AE62" s="1008">
        <f t="shared" si="34"/>
        <v>975000</v>
      </c>
      <c r="AF62" s="637">
        <f t="shared" si="35"/>
        <v>0</v>
      </c>
    </row>
    <row r="63" spans="1:32" s="540" customFormat="1" ht="25" customHeight="1" x14ac:dyDescent="0.2">
      <c r="A63" s="352" t="str">
        <f t="shared" si="21"/>
        <v>02.06.03.05</v>
      </c>
      <c r="B63" s="569"/>
      <c r="C63" s="570" t="s">
        <v>626</v>
      </c>
      <c r="D63" s="570" t="s">
        <v>153</v>
      </c>
      <c r="E63" s="570"/>
      <c r="F63" s="571" t="s">
        <v>215</v>
      </c>
      <c r="G63" s="572"/>
      <c r="H63" s="314"/>
      <c r="I63" s="573">
        <v>2000</v>
      </c>
      <c r="J63" s="314"/>
      <c r="K63" s="574"/>
      <c r="L63" s="314"/>
      <c r="M63" s="574"/>
      <c r="N63" s="314"/>
      <c r="O63" s="577" t="s">
        <v>498</v>
      </c>
      <c r="P63" s="567">
        <v>637500</v>
      </c>
      <c r="Q63" s="560" t="s">
        <v>367</v>
      </c>
      <c r="R63" s="587"/>
      <c r="S63" s="829" t="str">
        <f t="shared" si="22"/>
        <v>02.06.03</v>
      </c>
      <c r="T63" s="355" t="str">
        <f t="shared" si="23"/>
        <v>Peralatan Komputer</v>
      </c>
      <c r="U63" s="355">
        <f t="shared" si="24"/>
        <v>4</v>
      </c>
      <c r="V63" s="637">
        <f t="shared" si="25"/>
        <v>159375</v>
      </c>
      <c r="W63" s="830">
        <f t="shared" si="26"/>
        <v>4</v>
      </c>
      <c r="X63" s="838">
        <f t="shared" si="27"/>
        <v>637500</v>
      </c>
      <c r="Y63" s="838">
        <f t="shared" si="28"/>
        <v>0</v>
      </c>
      <c r="Z63" s="838">
        <f t="shared" si="29"/>
        <v>0</v>
      </c>
      <c r="AA63" s="838">
        <f t="shared" si="30"/>
        <v>0</v>
      </c>
      <c r="AB63" s="1008">
        <f t="shared" si="31"/>
        <v>0</v>
      </c>
      <c r="AC63" s="1008">
        <f t="shared" si="32"/>
        <v>0</v>
      </c>
      <c r="AD63" s="1008">
        <f t="shared" si="33"/>
        <v>0</v>
      </c>
      <c r="AE63" s="1008">
        <f t="shared" si="34"/>
        <v>637500</v>
      </c>
      <c r="AF63" s="637">
        <f t="shared" si="35"/>
        <v>0</v>
      </c>
    </row>
    <row r="64" spans="1:32" s="540" customFormat="1" ht="25" customHeight="1" x14ac:dyDescent="0.2">
      <c r="A64" s="352" t="str">
        <f t="shared" si="21"/>
        <v>02.06.02.04</v>
      </c>
      <c r="B64" s="569"/>
      <c r="C64" s="570" t="s">
        <v>625</v>
      </c>
      <c r="D64" s="570" t="s">
        <v>158</v>
      </c>
      <c r="E64" s="570"/>
      <c r="F64" s="571" t="s">
        <v>202</v>
      </c>
      <c r="G64" s="572"/>
      <c r="H64" s="314"/>
      <c r="I64" s="573">
        <v>2000</v>
      </c>
      <c r="J64" s="314"/>
      <c r="K64" s="574"/>
      <c r="L64" s="314"/>
      <c r="M64" s="574"/>
      <c r="N64" s="314"/>
      <c r="O64" s="577" t="s">
        <v>146</v>
      </c>
      <c r="P64" s="567">
        <v>1925000</v>
      </c>
      <c r="Q64" s="560" t="s">
        <v>367</v>
      </c>
      <c r="R64" s="587"/>
      <c r="S64" s="829" t="str">
        <f t="shared" si="22"/>
        <v>02.06.02</v>
      </c>
      <c r="T64" s="355" t="str">
        <f t="shared" si="23"/>
        <v>Alat Rumah Tangga</v>
      </c>
      <c r="U64" s="355">
        <f t="shared" si="24"/>
        <v>5</v>
      </c>
      <c r="V64" s="637">
        <f t="shared" si="25"/>
        <v>385000</v>
      </c>
      <c r="W64" s="830">
        <f t="shared" si="26"/>
        <v>5</v>
      </c>
      <c r="X64" s="838">
        <f t="shared" si="27"/>
        <v>1925000</v>
      </c>
      <c r="Y64" s="838">
        <f t="shared" si="28"/>
        <v>0</v>
      </c>
      <c r="Z64" s="838">
        <f t="shared" si="29"/>
        <v>0</v>
      </c>
      <c r="AA64" s="838">
        <f t="shared" si="30"/>
        <v>0</v>
      </c>
      <c r="AB64" s="1008">
        <f t="shared" si="31"/>
        <v>0</v>
      </c>
      <c r="AC64" s="1008">
        <f t="shared" si="32"/>
        <v>0</v>
      </c>
      <c r="AD64" s="1008">
        <f t="shared" si="33"/>
        <v>0</v>
      </c>
      <c r="AE64" s="1008">
        <f t="shared" si="34"/>
        <v>1925000</v>
      </c>
      <c r="AF64" s="637">
        <f t="shared" si="35"/>
        <v>0</v>
      </c>
    </row>
    <row r="65" spans="1:32" s="540" customFormat="1" ht="25" customHeight="1" x14ac:dyDescent="0.2">
      <c r="A65" s="352" t="str">
        <f t="shared" si="21"/>
        <v>02.06.03.05</v>
      </c>
      <c r="B65" s="569"/>
      <c r="C65" s="570" t="s">
        <v>626</v>
      </c>
      <c r="D65" s="570" t="s">
        <v>153</v>
      </c>
      <c r="E65" s="570"/>
      <c r="F65" s="571" t="s">
        <v>487</v>
      </c>
      <c r="G65" s="572"/>
      <c r="H65" s="314"/>
      <c r="I65" s="573">
        <v>2000</v>
      </c>
      <c r="J65" s="314"/>
      <c r="K65" s="574"/>
      <c r="L65" s="314"/>
      <c r="M65" s="574"/>
      <c r="N65" s="314"/>
      <c r="O65" s="577" t="s">
        <v>146</v>
      </c>
      <c r="P65" s="567">
        <v>637500</v>
      </c>
      <c r="Q65" s="560" t="s">
        <v>367</v>
      </c>
      <c r="R65" s="587"/>
      <c r="S65" s="829" t="str">
        <f t="shared" si="22"/>
        <v>02.06.03</v>
      </c>
      <c r="T65" s="355" t="str">
        <f t="shared" si="23"/>
        <v>Peralatan Komputer</v>
      </c>
      <c r="U65" s="355">
        <f t="shared" si="24"/>
        <v>4</v>
      </c>
      <c r="V65" s="637">
        <f t="shared" si="25"/>
        <v>159375</v>
      </c>
      <c r="W65" s="830">
        <f t="shared" si="26"/>
        <v>4</v>
      </c>
      <c r="X65" s="838">
        <f t="shared" si="27"/>
        <v>637500</v>
      </c>
      <c r="Y65" s="838">
        <f t="shared" si="28"/>
        <v>0</v>
      </c>
      <c r="Z65" s="838">
        <f t="shared" si="29"/>
        <v>0</v>
      </c>
      <c r="AA65" s="838">
        <f t="shared" si="30"/>
        <v>0</v>
      </c>
      <c r="AB65" s="1008">
        <f t="shared" si="31"/>
        <v>0</v>
      </c>
      <c r="AC65" s="1008">
        <f t="shared" si="32"/>
        <v>0</v>
      </c>
      <c r="AD65" s="1008">
        <f t="shared" si="33"/>
        <v>0</v>
      </c>
      <c r="AE65" s="1008">
        <f t="shared" si="34"/>
        <v>637500</v>
      </c>
      <c r="AF65" s="637">
        <f t="shared" si="35"/>
        <v>0</v>
      </c>
    </row>
    <row r="66" spans="1:32" s="540" customFormat="1" ht="25" customHeight="1" x14ac:dyDescent="0.2">
      <c r="A66" s="352" t="str">
        <f t="shared" si="21"/>
        <v>02.06.01.04</v>
      </c>
      <c r="B66" s="569"/>
      <c r="C66" s="570" t="s">
        <v>617</v>
      </c>
      <c r="D66" s="570" t="s">
        <v>163</v>
      </c>
      <c r="E66" s="570"/>
      <c r="F66" s="571" t="s">
        <v>483</v>
      </c>
      <c r="G66" s="572"/>
      <c r="H66" s="314"/>
      <c r="I66" s="573">
        <v>2000</v>
      </c>
      <c r="J66" s="314"/>
      <c r="K66" s="574"/>
      <c r="L66" s="314"/>
      <c r="M66" s="574"/>
      <c r="N66" s="314"/>
      <c r="O66" s="577" t="s">
        <v>146</v>
      </c>
      <c r="P66" s="567">
        <v>1430000</v>
      </c>
      <c r="Q66" s="560" t="s">
        <v>367</v>
      </c>
      <c r="R66" s="587"/>
      <c r="S66" s="829" t="str">
        <f t="shared" si="22"/>
        <v>02.06.01</v>
      </c>
      <c r="T66" s="355" t="str">
        <f t="shared" si="23"/>
        <v>Alat Kantor</v>
      </c>
      <c r="U66" s="355">
        <f t="shared" si="24"/>
        <v>5</v>
      </c>
      <c r="V66" s="637">
        <f t="shared" si="25"/>
        <v>286000</v>
      </c>
      <c r="W66" s="830">
        <f t="shared" si="26"/>
        <v>5</v>
      </c>
      <c r="X66" s="838">
        <f t="shared" si="27"/>
        <v>1430000</v>
      </c>
      <c r="Y66" s="838">
        <f t="shared" si="28"/>
        <v>0</v>
      </c>
      <c r="Z66" s="838">
        <f t="shared" si="29"/>
        <v>0</v>
      </c>
      <c r="AA66" s="838">
        <f t="shared" si="30"/>
        <v>0</v>
      </c>
      <c r="AB66" s="1008">
        <f t="shared" si="31"/>
        <v>0</v>
      </c>
      <c r="AC66" s="1008">
        <f t="shared" si="32"/>
        <v>0</v>
      </c>
      <c r="AD66" s="1008">
        <f t="shared" si="33"/>
        <v>0</v>
      </c>
      <c r="AE66" s="1008">
        <f t="shared" si="34"/>
        <v>1430000</v>
      </c>
      <c r="AF66" s="637">
        <f t="shared" si="35"/>
        <v>0</v>
      </c>
    </row>
    <row r="67" spans="1:32" s="540" customFormat="1" ht="25" customHeight="1" x14ac:dyDescent="0.2">
      <c r="A67" s="352" t="str">
        <f t="shared" si="21"/>
        <v>02.06.02.01</v>
      </c>
      <c r="B67" s="569"/>
      <c r="C67" s="570" t="s">
        <v>622</v>
      </c>
      <c r="D67" s="570" t="s">
        <v>426</v>
      </c>
      <c r="E67" s="570"/>
      <c r="F67" s="571" t="s">
        <v>477</v>
      </c>
      <c r="G67" s="572"/>
      <c r="H67" s="314"/>
      <c r="I67" s="573">
        <v>2000</v>
      </c>
      <c r="J67" s="314"/>
      <c r="K67" s="574"/>
      <c r="L67" s="314"/>
      <c r="M67" s="574"/>
      <c r="N67" s="314"/>
      <c r="O67" s="577" t="s">
        <v>146</v>
      </c>
      <c r="P67" s="567">
        <v>1400000</v>
      </c>
      <c r="Q67" s="560" t="s">
        <v>124</v>
      </c>
      <c r="R67" s="587"/>
      <c r="S67" s="829" t="str">
        <f t="shared" si="22"/>
        <v>02.06.02</v>
      </c>
      <c r="T67" s="355" t="str">
        <f t="shared" si="23"/>
        <v>Alat Rumah Tangga</v>
      </c>
      <c r="U67" s="355">
        <f t="shared" si="24"/>
        <v>5</v>
      </c>
      <c r="V67" s="637">
        <f t="shared" si="25"/>
        <v>280000</v>
      </c>
      <c r="W67" s="830">
        <f t="shared" si="26"/>
        <v>5</v>
      </c>
      <c r="X67" s="838">
        <f t="shared" si="27"/>
        <v>1400000</v>
      </c>
      <c r="Y67" s="838">
        <f t="shared" si="28"/>
        <v>0</v>
      </c>
      <c r="Z67" s="838">
        <f t="shared" si="29"/>
        <v>0</v>
      </c>
      <c r="AA67" s="838">
        <f t="shared" si="30"/>
        <v>0</v>
      </c>
      <c r="AB67" s="1008">
        <f t="shared" si="31"/>
        <v>0</v>
      </c>
      <c r="AC67" s="1008">
        <f t="shared" si="32"/>
        <v>0</v>
      </c>
      <c r="AD67" s="1008">
        <f t="shared" si="33"/>
        <v>0</v>
      </c>
      <c r="AE67" s="1008">
        <f t="shared" si="34"/>
        <v>1400000</v>
      </c>
      <c r="AF67" s="637">
        <f t="shared" si="35"/>
        <v>0</v>
      </c>
    </row>
    <row r="68" spans="1:32" s="540" customFormat="1" ht="25" customHeight="1" x14ac:dyDescent="0.2">
      <c r="A68" s="352" t="str">
        <f t="shared" si="21"/>
        <v>02.06.02.01</v>
      </c>
      <c r="B68" s="569"/>
      <c r="C68" s="570" t="s">
        <v>618</v>
      </c>
      <c r="D68" s="570" t="s">
        <v>152</v>
      </c>
      <c r="E68" s="570"/>
      <c r="F68" s="571" t="s">
        <v>489</v>
      </c>
      <c r="G68" s="572"/>
      <c r="H68" s="314"/>
      <c r="I68" s="573">
        <v>2000</v>
      </c>
      <c r="J68" s="314"/>
      <c r="K68" s="574"/>
      <c r="L68" s="314"/>
      <c r="M68" s="574"/>
      <c r="N68" s="314"/>
      <c r="O68" s="577" t="s">
        <v>146</v>
      </c>
      <c r="P68" s="567">
        <v>1280000</v>
      </c>
      <c r="Q68" s="560" t="s">
        <v>367</v>
      </c>
      <c r="R68" s="587"/>
      <c r="S68" s="829" t="str">
        <f t="shared" si="22"/>
        <v>02.06.02</v>
      </c>
      <c r="T68" s="355" t="str">
        <f t="shared" si="23"/>
        <v>Alat Rumah Tangga</v>
      </c>
      <c r="U68" s="355">
        <f t="shared" si="24"/>
        <v>5</v>
      </c>
      <c r="V68" s="637">
        <f t="shared" si="25"/>
        <v>256000</v>
      </c>
      <c r="W68" s="830">
        <f t="shared" si="26"/>
        <v>5</v>
      </c>
      <c r="X68" s="838">
        <f t="shared" si="27"/>
        <v>1280000</v>
      </c>
      <c r="Y68" s="838">
        <f t="shared" si="28"/>
        <v>0</v>
      </c>
      <c r="Z68" s="838">
        <f t="shared" si="29"/>
        <v>0</v>
      </c>
      <c r="AA68" s="838">
        <f t="shared" si="30"/>
        <v>0</v>
      </c>
      <c r="AB68" s="1008">
        <f t="shared" si="31"/>
        <v>0</v>
      </c>
      <c r="AC68" s="1008">
        <f t="shared" si="32"/>
        <v>0</v>
      </c>
      <c r="AD68" s="1008">
        <f t="shared" si="33"/>
        <v>0</v>
      </c>
      <c r="AE68" s="1008">
        <f t="shared" si="34"/>
        <v>1280000</v>
      </c>
      <c r="AF68" s="637">
        <f t="shared" si="35"/>
        <v>0</v>
      </c>
    </row>
    <row r="69" spans="1:32" s="540" customFormat="1" ht="25" customHeight="1" x14ac:dyDescent="0.2">
      <c r="A69" s="352" t="str">
        <f t="shared" si="21"/>
        <v>02.06.02.01</v>
      </c>
      <c r="B69" s="569"/>
      <c r="C69" s="570" t="s">
        <v>618</v>
      </c>
      <c r="D69" s="570" t="s">
        <v>152</v>
      </c>
      <c r="E69" s="570"/>
      <c r="F69" s="571" t="s">
        <v>195</v>
      </c>
      <c r="G69" s="572"/>
      <c r="H69" s="314"/>
      <c r="I69" s="573">
        <v>2000</v>
      </c>
      <c r="J69" s="314"/>
      <c r="K69" s="574"/>
      <c r="L69" s="314"/>
      <c r="M69" s="574"/>
      <c r="N69" s="314"/>
      <c r="O69" s="577" t="s">
        <v>146</v>
      </c>
      <c r="P69" s="567">
        <v>552500</v>
      </c>
      <c r="Q69" s="560" t="s">
        <v>124</v>
      </c>
      <c r="R69" s="587"/>
      <c r="S69" s="829" t="str">
        <f t="shared" si="22"/>
        <v>02.06.02</v>
      </c>
      <c r="T69" s="355" t="str">
        <f t="shared" si="23"/>
        <v>Alat Rumah Tangga</v>
      </c>
      <c r="U69" s="355">
        <f t="shared" si="24"/>
        <v>5</v>
      </c>
      <c r="V69" s="637">
        <f t="shared" si="25"/>
        <v>110500</v>
      </c>
      <c r="W69" s="830">
        <f t="shared" si="26"/>
        <v>5</v>
      </c>
      <c r="X69" s="838">
        <f t="shared" si="27"/>
        <v>552500</v>
      </c>
      <c r="Y69" s="838">
        <f t="shared" si="28"/>
        <v>0</v>
      </c>
      <c r="Z69" s="838">
        <f t="shared" si="29"/>
        <v>0</v>
      </c>
      <c r="AA69" s="838">
        <f t="shared" si="30"/>
        <v>0</v>
      </c>
      <c r="AB69" s="1008">
        <f t="shared" si="31"/>
        <v>0</v>
      </c>
      <c r="AC69" s="1008">
        <f t="shared" si="32"/>
        <v>0</v>
      </c>
      <c r="AD69" s="1008">
        <f t="shared" si="33"/>
        <v>0</v>
      </c>
      <c r="AE69" s="1008">
        <f t="shared" si="34"/>
        <v>552500</v>
      </c>
      <c r="AF69" s="637">
        <f t="shared" si="35"/>
        <v>0</v>
      </c>
    </row>
    <row r="70" spans="1:32" s="540" customFormat="1" ht="25" customHeight="1" x14ac:dyDescent="0.2">
      <c r="A70" s="352" t="str">
        <f t="shared" si="21"/>
        <v>02.06.02.04</v>
      </c>
      <c r="B70" s="569"/>
      <c r="C70" s="570" t="s">
        <v>625</v>
      </c>
      <c r="D70" s="570" t="s">
        <v>158</v>
      </c>
      <c r="E70" s="570"/>
      <c r="F70" s="571" t="s">
        <v>202</v>
      </c>
      <c r="G70" s="572"/>
      <c r="H70" s="314"/>
      <c r="I70" s="573">
        <v>2000</v>
      </c>
      <c r="J70" s="314"/>
      <c r="K70" s="574"/>
      <c r="L70" s="314"/>
      <c r="M70" s="574"/>
      <c r="N70" s="314"/>
      <c r="O70" s="577" t="s">
        <v>146</v>
      </c>
      <c r="P70" s="567">
        <v>6678000</v>
      </c>
      <c r="Q70" s="560" t="s">
        <v>367</v>
      </c>
      <c r="R70" s="587"/>
      <c r="S70" s="829" t="str">
        <f t="shared" si="22"/>
        <v>02.06.02</v>
      </c>
      <c r="T70" s="355" t="str">
        <f t="shared" si="23"/>
        <v>Alat Rumah Tangga</v>
      </c>
      <c r="U70" s="355">
        <f t="shared" si="24"/>
        <v>5</v>
      </c>
      <c r="V70" s="637">
        <f t="shared" si="25"/>
        <v>1335600</v>
      </c>
      <c r="W70" s="830">
        <f t="shared" si="26"/>
        <v>5</v>
      </c>
      <c r="X70" s="838">
        <f t="shared" si="27"/>
        <v>6678000</v>
      </c>
      <c r="Y70" s="838">
        <f t="shared" si="28"/>
        <v>0</v>
      </c>
      <c r="Z70" s="838">
        <f t="shared" si="29"/>
        <v>0</v>
      </c>
      <c r="AA70" s="838">
        <f t="shared" si="30"/>
        <v>0</v>
      </c>
      <c r="AB70" s="1008">
        <f t="shared" si="31"/>
        <v>0</v>
      </c>
      <c r="AC70" s="1008">
        <f t="shared" si="32"/>
        <v>0</v>
      </c>
      <c r="AD70" s="1008">
        <f t="shared" si="33"/>
        <v>0</v>
      </c>
      <c r="AE70" s="1008">
        <f t="shared" si="34"/>
        <v>6678000</v>
      </c>
      <c r="AF70" s="637">
        <f t="shared" si="35"/>
        <v>0</v>
      </c>
    </row>
    <row r="71" spans="1:32" s="540" customFormat="1" ht="25" customHeight="1" x14ac:dyDescent="0.2">
      <c r="A71" s="352" t="str">
        <f t="shared" si="21"/>
        <v>02.06.02.01</v>
      </c>
      <c r="B71" s="569"/>
      <c r="C71" s="570" t="s">
        <v>636</v>
      </c>
      <c r="D71" s="570" t="s">
        <v>155</v>
      </c>
      <c r="E71" s="570"/>
      <c r="F71" s="571" t="s">
        <v>195</v>
      </c>
      <c r="G71" s="572"/>
      <c r="H71" s="314"/>
      <c r="I71" s="573">
        <v>2000</v>
      </c>
      <c r="J71" s="314"/>
      <c r="K71" s="574"/>
      <c r="L71" s="314"/>
      <c r="M71" s="574"/>
      <c r="N71" s="314"/>
      <c r="O71" s="577" t="s">
        <v>146</v>
      </c>
      <c r="P71" s="567">
        <v>975000</v>
      </c>
      <c r="Q71" s="560" t="s">
        <v>367</v>
      </c>
      <c r="R71" s="587"/>
      <c r="S71" s="829" t="str">
        <f t="shared" si="22"/>
        <v>02.06.02</v>
      </c>
      <c r="T71" s="355" t="str">
        <f t="shared" si="23"/>
        <v>Alat Rumah Tangga</v>
      </c>
      <c r="U71" s="355">
        <f t="shared" si="24"/>
        <v>5</v>
      </c>
      <c r="V71" s="637">
        <f t="shared" si="25"/>
        <v>195000</v>
      </c>
      <c r="W71" s="830">
        <f t="shared" si="26"/>
        <v>5</v>
      </c>
      <c r="X71" s="838">
        <f t="shared" si="27"/>
        <v>975000</v>
      </c>
      <c r="Y71" s="838">
        <f t="shared" si="28"/>
        <v>0</v>
      </c>
      <c r="Z71" s="838">
        <f t="shared" si="29"/>
        <v>0</v>
      </c>
      <c r="AA71" s="838">
        <f t="shared" si="30"/>
        <v>0</v>
      </c>
      <c r="AB71" s="1008">
        <f t="shared" si="31"/>
        <v>0</v>
      </c>
      <c r="AC71" s="1008">
        <f t="shared" si="32"/>
        <v>0</v>
      </c>
      <c r="AD71" s="1008">
        <f t="shared" si="33"/>
        <v>0</v>
      </c>
      <c r="AE71" s="1008">
        <f t="shared" si="34"/>
        <v>975000</v>
      </c>
      <c r="AF71" s="637">
        <f t="shared" si="35"/>
        <v>0</v>
      </c>
    </row>
    <row r="72" spans="1:32" s="540" customFormat="1" ht="25" customHeight="1" x14ac:dyDescent="0.2">
      <c r="A72" s="352" t="str">
        <f t="shared" si="21"/>
        <v>02.06.02.04</v>
      </c>
      <c r="B72" s="569"/>
      <c r="C72" s="570" t="s">
        <v>625</v>
      </c>
      <c r="D72" s="570" t="s">
        <v>158</v>
      </c>
      <c r="E72" s="570"/>
      <c r="F72" s="571" t="s">
        <v>490</v>
      </c>
      <c r="G72" s="572"/>
      <c r="H72" s="314"/>
      <c r="I72" s="573">
        <v>2000</v>
      </c>
      <c r="J72" s="314"/>
      <c r="K72" s="574"/>
      <c r="L72" s="314"/>
      <c r="M72" s="574"/>
      <c r="N72" s="314"/>
      <c r="O72" s="577" t="s">
        <v>146</v>
      </c>
      <c r="P72" s="567">
        <v>3575000</v>
      </c>
      <c r="Q72" s="560" t="s">
        <v>367</v>
      </c>
      <c r="R72" s="587"/>
      <c r="S72" s="829" t="str">
        <f t="shared" si="22"/>
        <v>02.06.02</v>
      </c>
      <c r="T72" s="355" t="str">
        <f t="shared" si="23"/>
        <v>Alat Rumah Tangga</v>
      </c>
      <c r="U72" s="355">
        <f t="shared" si="24"/>
        <v>5</v>
      </c>
      <c r="V72" s="637">
        <f t="shared" si="25"/>
        <v>715000</v>
      </c>
      <c r="W72" s="830">
        <f t="shared" si="26"/>
        <v>5</v>
      </c>
      <c r="X72" s="838">
        <f t="shared" si="27"/>
        <v>3575000</v>
      </c>
      <c r="Y72" s="838">
        <f t="shared" si="28"/>
        <v>0</v>
      </c>
      <c r="Z72" s="838">
        <f t="shared" si="29"/>
        <v>0</v>
      </c>
      <c r="AA72" s="838">
        <f t="shared" si="30"/>
        <v>0</v>
      </c>
      <c r="AB72" s="1008">
        <f t="shared" si="31"/>
        <v>0</v>
      </c>
      <c r="AC72" s="1008">
        <f t="shared" si="32"/>
        <v>0</v>
      </c>
      <c r="AD72" s="1008">
        <f t="shared" si="33"/>
        <v>0</v>
      </c>
      <c r="AE72" s="1008">
        <f t="shared" si="34"/>
        <v>3575000</v>
      </c>
      <c r="AF72" s="637">
        <f t="shared" si="35"/>
        <v>0</v>
      </c>
    </row>
    <row r="73" spans="1:32" s="540" customFormat="1" ht="25" customHeight="1" x14ac:dyDescent="0.2">
      <c r="A73" s="352" t="str">
        <f t="shared" si="21"/>
        <v>02.06.02.04</v>
      </c>
      <c r="B73" s="569"/>
      <c r="C73" s="570" t="s">
        <v>625</v>
      </c>
      <c r="D73" s="570" t="s">
        <v>158</v>
      </c>
      <c r="E73" s="570"/>
      <c r="F73" s="571" t="s">
        <v>202</v>
      </c>
      <c r="G73" s="572"/>
      <c r="H73" s="314"/>
      <c r="I73" s="573">
        <v>2000</v>
      </c>
      <c r="J73" s="314"/>
      <c r="K73" s="574"/>
      <c r="L73" s="314"/>
      <c r="M73" s="574"/>
      <c r="N73" s="314"/>
      <c r="O73" s="577" t="s">
        <v>146</v>
      </c>
      <c r="P73" s="567">
        <v>3850000</v>
      </c>
      <c r="Q73" s="560" t="s">
        <v>367</v>
      </c>
      <c r="R73" s="587"/>
      <c r="S73" s="829" t="str">
        <f t="shared" si="22"/>
        <v>02.06.02</v>
      </c>
      <c r="T73" s="355" t="str">
        <f t="shared" si="23"/>
        <v>Alat Rumah Tangga</v>
      </c>
      <c r="U73" s="355">
        <f t="shared" si="24"/>
        <v>5</v>
      </c>
      <c r="V73" s="637">
        <f t="shared" si="25"/>
        <v>770000</v>
      </c>
      <c r="W73" s="830">
        <f t="shared" si="26"/>
        <v>5</v>
      </c>
      <c r="X73" s="838">
        <f t="shared" si="27"/>
        <v>3850000</v>
      </c>
      <c r="Y73" s="838">
        <f t="shared" si="28"/>
        <v>0</v>
      </c>
      <c r="Z73" s="838">
        <f t="shared" si="29"/>
        <v>0</v>
      </c>
      <c r="AA73" s="838">
        <f t="shared" si="30"/>
        <v>0</v>
      </c>
      <c r="AB73" s="1008">
        <f t="shared" si="31"/>
        <v>0</v>
      </c>
      <c r="AC73" s="1008">
        <f t="shared" si="32"/>
        <v>0</v>
      </c>
      <c r="AD73" s="1008">
        <f t="shared" si="33"/>
        <v>0</v>
      </c>
      <c r="AE73" s="1008">
        <f t="shared" si="34"/>
        <v>3850000</v>
      </c>
      <c r="AF73" s="637">
        <f t="shared" si="35"/>
        <v>0</v>
      </c>
    </row>
    <row r="74" spans="1:32" s="540" customFormat="1" ht="25" customHeight="1" x14ac:dyDescent="0.2">
      <c r="A74" s="352" t="str">
        <f t="shared" si="21"/>
        <v>02.06.02.01</v>
      </c>
      <c r="B74" s="569"/>
      <c r="C74" s="570" t="s">
        <v>618</v>
      </c>
      <c r="D74" s="570" t="s">
        <v>152</v>
      </c>
      <c r="E74" s="570"/>
      <c r="F74" s="571" t="s">
        <v>195</v>
      </c>
      <c r="G74" s="572"/>
      <c r="H74" s="314"/>
      <c r="I74" s="573">
        <v>2000</v>
      </c>
      <c r="J74" s="314"/>
      <c r="K74" s="574"/>
      <c r="L74" s="314"/>
      <c r="M74" s="574"/>
      <c r="N74" s="314"/>
      <c r="O74" s="577" t="s">
        <v>146</v>
      </c>
      <c r="P74" s="567">
        <v>1625000</v>
      </c>
      <c r="Q74" s="560" t="s">
        <v>124</v>
      </c>
      <c r="R74" s="587"/>
      <c r="S74" s="829" t="str">
        <f t="shared" si="22"/>
        <v>02.06.02</v>
      </c>
      <c r="T74" s="355" t="str">
        <f t="shared" si="23"/>
        <v>Alat Rumah Tangga</v>
      </c>
      <c r="U74" s="355">
        <f t="shared" si="24"/>
        <v>5</v>
      </c>
      <c r="V74" s="637">
        <f t="shared" si="25"/>
        <v>325000</v>
      </c>
      <c r="W74" s="830">
        <f t="shared" si="26"/>
        <v>5</v>
      </c>
      <c r="X74" s="838">
        <f t="shared" si="27"/>
        <v>1625000</v>
      </c>
      <c r="Y74" s="838">
        <f t="shared" si="28"/>
        <v>0</v>
      </c>
      <c r="Z74" s="838">
        <f t="shared" si="29"/>
        <v>0</v>
      </c>
      <c r="AA74" s="838">
        <f t="shared" si="30"/>
        <v>0</v>
      </c>
      <c r="AB74" s="1008">
        <f t="shared" si="31"/>
        <v>0</v>
      </c>
      <c r="AC74" s="1008">
        <f t="shared" si="32"/>
        <v>0</v>
      </c>
      <c r="AD74" s="1008">
        <f t="shared" si="33"/>
        <v>0</v>
      </c>
      <c r="AE74" s="1008">
        <f t="shared" si="34"/>
        <v>1625000</v>
      </c>
      <c r="AF74" s="637">
        <f t="shared" si="35"/>
        <v>0</v>
      </c>
    </row>
    <row r="75" spans="1:32" s="540" customFormat="1" ht="25" customHeight="1" x14ac:dyDescent="0.2">
      <c r="A75" s="352" t="str">
        <f t="shared" si="21"/>
        <v>02.06.02.01</v>
      </c>
      <c r="B75" s="569"/>
      <c r="C75" s="570" t="s">
        <v>618</v>
      </c>
      <c r="D75" s="570" t="s">
        <v>152</v>
      </c>
      <c r="E75" s="570"/>
      <c r="F75" s="571" t="s">
        <v>195</v>
      </c>
      <c r="G75" s="572"/>
      <c r="H75" s="314"/>
      <c r="I75" s="573">
        <v>2000</v>
      </c>
      <c r="J75" s="314"/>
      <c r="K75" s="574"/>
      <c r="L75" s="314"/>
      <c r="M75" s="574"/>
      <c r="N75" s="314"/>
      <c r="O75" s="577" t="s">
        <v>146</v>
      </c>
      <c r="P75" s="567">
        <v>510000</v>
      </c>
      <c r="Q75" s="560" t="s">
        <v>124</v>
      </c>
      <c r="R75" s="587"/>
      <c r="S75" s="829" t="str">
        <f t="shared" si="22"/>
        <v>02.06.02</v>
      </c>
      <c r="T75" s="355" t="str">
        <f t="shared" si="23"/>
        <v>Alat Rumah Tangga</v>
      </c>
      <c r="U75" s="355">
        <f t="shared" si="24"/>
        <v>5</v>
      </c>
      <c r="V75" s="637">
        <f t="shared" si="25"/>
        <v>102000</v>
      </c>
      <c r="W75" s="830">
        <f t="shared" si="26"/>
        <v>5</v>
      </c>
      <c r="X75" s="838">
        <f t="shared" si="27"/>
        <v>510000</v>
      </c>
      <c r="Y75" s="838">
        <f t="shared" si="28"/>
        <v>0</v>
      </c>
      <c r="Z75" s="838">
        <f t="shared" si="29"/>
        <v>0</v>
      </c>
      <c r="AA75" s="838">
        <f t="shared" si="30"/>
        <v>0</v>
      </c>
      <c r="AB75" s="1008">
        <f t="shared" si="31"/>
        <v>0</v>
      </c>
      <c r="AC75" s="1008">
        <f t="shared" si="32"/>
        <v>0</v>
      </c>
      <c r="AD75" s="1008">
        <f t="shared" si="33"/>
        <v>0</v>
      </c>
      <c r="AE75" s="1008">
        <f t="shared" si="34"/>
        <v>510000</v>
      </c>
      <c r="AF75" s="637">
        <f t="shared" si="35"/>
        <v>0</v>
      </c>
    </row>
    <row r="76" spans="1:32" s="540" customFormat="1" ht="25" customHeight="1" x14ac:dyDescent="0.2">
      <c r="A76" s="352" t="str">
        <f t="shared" si="21"/>
        <v>02.06.02.01</v>
      </c>
      <c r="B76" s="569"/>
      <c r="C76" s="570" t="s">
        <v>636</v>
      </c>
      <c r="D76" s="570" t="s">
        <v>422</v>
      </c>
      <c r="E76" s="570"/>
      <c r="F76" s="571" t="s">
        <v>195</v>
      </c>
      <c r="G76" s="572"/>
      <c r="H76" s="314"/>
      <c r="I76" s="573">
        <v>2000</v>
      </c>
      <c r="J76" s="314"/>
      <c r="K76" s="574"/>
      <c r="L76" s="314"/>
      <c r="M76" s="574"/>
      <c r="N76" s="314"/>
      <c r="O76" s="577" t="s">
        <v>146</v>
      </c>
      <c r="P76" s="567">
        <v>700000</v>
      </c>
      <c r="Q76" s="560" t="s">
        <v>367</v>
      </c>
      <c r="R76" s="587"/>
      <c r="S76" s="829" t="str">
        <f t="shared" si="22"/>
        <v>02.06.02</v>
      </c>
      <c r="T76" s="355" t="str">
        <f t="shared" si="23"/>
        <v>Alat Rumah Tangga</v>
      </c>
      <c r="U76" s="355">
        <f t="shared" si="24"/>
        <v>5</v>
      </c>
      <c r="V76" s="637">
        <f t="shared" si="25"/>
        <v>140000</v>
      </c>
      <c r="W76" s="830">
        <f t="shared" si="26"/>
        <v>5</v>
      </c>
      <c r="X76" s="838">
        <f t="shared" si="27"/>
        <v>700000</v>
      </c>
      <c r="Y76" s="838">
        <f t="shared" si="28"/>
        <v>0</v>
      </c>
      <c r="Z76" s="838">
        <f t="shared" si="29"/>
        <v>0</v>
      </c>
      <c r="AA76" s="838">
        <f t="shared" si="30"/>
        <v>0</v>
      </c>
      <c r="AB76" s="1008">
        <f t="shared" si="31"/>
        <v>0</v>
      </c>
      <c r="AC76" s="1008">
        <f t="shared" si="32"/>
        <v>0</v>
      </c>
      <c r="AD76" s="1008">
        <f t="shared" si="33"/>
        <v>0</v>
      </c>
      <c r="AE76" s="1008">
        <f t="shared" si="34"/>
        <v>700000</v>
      </c>
      <c r="AF76" s="637">
        <f t="shared" si="35"/>
        <v>0</v>
      </c>
    </row>
    <row r="77" spans="1:32" s="540" customFormat="1" ht="25" customHeight="1" x14ac:dyDescent="0.2">
      <c r="A77" s="352" t="str">
        <f t="shared" si="21"/>
        <v>02.06.02.01</v>
      </c>
      <c r="B77" s="569"/>
      <c r="C77" s="570" t="s">
        <v>618</v>
      </c>
      <c r="D77" s="570" t="s">
        <v>152</v>
      </c>
      <c r="E77" s="570"/>
      <c r="F77" s="571" t="s">
        <v>195</v>
      </c>
      <c r="G77" s="572"/>
      <c r="H77" s="314"/>
      <c r="I77" s="573">
        <v>2000</v>
      </c>
      <c r="J77" s="314"/>
      <c r="K77" s="574"/>
      <c r="L77" s="314"/>
      <c r="M77" s="574"/>
      <c r="N77" s="314"/>
      <c r="O77" s="577" t="s">
        <v>146</v>
      </c>
      <c r="P77" s="567">
        <v>1190000</v>
      </c>
      <c r="Q77" s="560" t="s">
        <v>124</v>
      </c>
      <c r="R77" s="587"/>
      <c r="S77" s="829" t="str">
        <f t="shared" si="22"/>
        <v>02.06.02</v>
      </c>
      <c r="T77" s="355" t="str">
        <f t="shared" si="23"/>
        <v>Alat Rumah Tangga</v>
      </c>
      <c r="U77" s="355">
        <f t="shared" si="24"/>
        <v>5</v>
      </c>
      <c r="V77" s="637">
        <f t="shared" si="25"/>
        <v>238000</v>
      </c>
      <c r="W77" s="830">
        <f t="shared" si="26"/>
        <v>5</v>
      </c>
      <c r="X77" s="838">
        <f t="shared" si="27"/>
        <v>1190000</v>
      </c>
      <c r="Y77" s="838">
        <f t="shared" si="28"/>
        <v>0</v>
      </c>
      <c r="Z77" s="838">
        <f t="shared" si="29"/>
        <v>0</v>
      </c>
      <c r="AA77" s="838">
        <f t="shared" si="30"/>
        <v>0</v>
      </c>
      <c r="AB77" s="1008">
        <f t="shared" si="31"/>
        <v>0</v>
      </c>
      <c r="AC77" s="1008">
        <f t="shared" si="32"/>
        <v>0</v>
      </c>
      <c r="AD77" s="1008">
        <f t="shared" si="33"/>
        <v>0</v>
      </c>
      <c r="AE77" s="1008">
        <f t="shared" si="34"/>
        <v>1190000</v>
      </c>
      <c r="AF77" s="637">
        <f t="shared" si="35"/>
        <v>0</v>
      </c>
    </row>
    <row r="78" spans="1:32" s="540" customFormat="1" ht="25" customHeight="1" x14ac:dyDescent="0.2">
      <c r="A78" s="352" t="str">
        <f t="shared" si="21"/>
        <v>02.06.02.01</v>
      </c>
      <c r="B78" s="569"/>
      <c r="C78" s="570" t="s">
        <v>618</v>
      </c>
      <c r="D78" s="570" t="s">
        <v>152</v>
      </c>
      <c r="E78" s="570"/>
      <c r="F78" s="571" t="s">
        <v>195</v>
      </c>
      <c r="G78" s="572"/>
      <c r="H78" s="314"/>
      <c r="I78" s="573">
        <v>2000</v>
      </c>
      <c r="J78" s="314"/>
      <c r="K78" s="574"/>
      <c r="L78" s="314"/>
      <c r="M78" s="574"/>
      <c r="N78" s="314"/>
      <c r="O78" s="577" t="s">
        <v>146</v>
      </c>
      <c r="P78" s="567">
        <v>1020000</v>
      </c>
      <c r="Q78" s="560" t="s">
        <v>124</v>
      </c>
      <c r="R78" s="587"/>
      <c r="S78" s="829" t="str">
        <f t="shared" si="22"/>
        <v>02.06.02</v>
      </c>
      <c r="T78" s="355" t="str">
        <f t="shared" si="23"/>
        <v>Alat Rumah Tangga</v>
      </c>
      <c r="U78" s="355">
        <f t="shared" si="24"/>
        <v>5</v>
      </c>
      <c r="V78" s="637">
        <f t="shared" si="25"/>
        <v>204000</v>
      </c>
      <c r="W78" s="830">
        <f t="shared" si="26"/>
        <v>5</v>
      </c>
      <c r="X78" s="838">
        <f t="shared" si="27"/>
        <v>1020000</v>
      </c>
      <c r="Y78" s="838">
        <f t="shared" si="28"/>
        <v>0</v>
      </c>
      <c r="Z78" s="838">
        <f t="shared" si="29"/>
        <v>0</v>
      </c>
      <c r="AA78" s="838">
        <f t="shared" si="30"/>
        <v>0</v>
      </c>
      <c r="AB78" s="1008">
        <f t="shared" si="31"/>
        <v>0</v>
      </c>
      <c r="AC78" s="1008">
        <f t="shared" si="32"/>
        <v>0</v>
      </c>
      <c r="AD78" s="1008">
        <f t="shared" si="33"/>
        <v>0</v>
      </c>
      <c r="AE78" s="1008">
        <f t="shared" si="34"/>
        <v>1020000</v>
      </c>
      <c r="AF78" s="637">
        <f t="shared" si="35"/>
        <v>0</v>
      </c>
    </row>
    <row r="79" spans="1:32" s="540" customFormat="1" ht="25" customHeight="1" x14ac:dyDescent="0.2">
      <c r="A79" s="352" t="str">
        <f t="shared" si="21"/>
        <v>02.06.02.01</v>
      </c>
      <c r="B79" s="569"/>
      <c r="C79" s="570" t="s">
        <v>618</v>
      </c>
      <c r="D79" s="570" t="s">
        <v>152</v>
      </c>
      <c r="E79" s="570"/>
      <c r="F79" s="571" t="s">
        <v>195</v>
      </c>
      <c r="G79" s="572"/>
      <c r="H79" s="314"/>
      <c r="I79" s="573">
        <v>2000</v>
      </c>
      <c r="J79" s="314"/>
      <c r="K79" s="574"/>
      <c r="L79" s="314"/>
      <c r="M79" s="574"/>
      <c r="N79" s="314"/>
      <c r="O79" s="577" t="s">
        <v>146</v>
      </c>
      <c r="P79" s="567">
        <v>1190000</v>
      </c>
      <c r="Q79" s="560" t="s">
        <v>124</v>
      </c>
      <c r="R79" s="587"/>
      <c r="S79" s="829" t="str">
        <f t="shared" si="22"/>
        <v>02.06.02</v>
      </c>
      <c r="T79" s="355" t="str">
        <f t="shared" si="23"/>
        <v>Alat Rumah Tangga</v>
      </c>
      <c r="U79" s="355">
        <f t="shared" si="24"/>
        <v>5</v>
      </c>
      <c r="V79" s="637">
        <f t="shared" si="25"/>
        <v>238000</v>
      </c>
      <c r="W79" s="830">
        <f t="shared" si="26"/>
        <v>5</v>
      </c>
      <c r="X79" s="838">
        <f t="shared" si="27"/>
        <v>1190000</v>
      </c>
      <c r="Y79" s="838">
        <f t="shared" si="28"/>
        <v>0</v>
      </c>
      <c r="Z79" s="838">
        <f t="shared" si="29"/>
        <v>0</v>
      </c>
      <c r="AA79" s="838">
        <f t="shared" si="30"/>
        <v>0</v>
      </c>
      <c r="AB79" s="1008">
        <f t="shared" si="31"/>
        <v>0</v>
      </c>
      <c r="AC79" s="1008">
        <f t="shared" si="32"/>
        <v>0</v>
      </c>
      <c r="AD79" s="1008">
        <f t="shared" si="33"/>
        <v>0</v>
      </c>
      <c r="AE79" s="1008">
        <f t="shared" si="34"/>
        <v>1190000</v>
      </c>
      <c r="AF79" s="637">
        <f t="shared" si="35"/>
        <v>0</v>
      </c>
    </row>
    <row r="80" spans="1:32" s="540" customFormat="1" ht="25" customHeight="1" x14ac:dyDescent="0.2">
      <c r="A80" s="352" t="str">
        <f t="shared" si="21"/>
        <v>02.06.01.01</v>
      </c>
      <c r="B80" s="569"/>
      <c r="C80" s="570" t="s">
        <v>616</v>
      </c>
      <c r="D80" s="570" t="s">
        <v>419</v>
      </c>
      <c r="E80" s="570"/>
      <c r="F80" s="571" t="s">
        <v>473</v>
      </c>
      <c r="G80" s="572"/>
      <c r="H80" s="314"/>
      <c r="I80" s="573">
        <v>2000</v>
      </c>
      <c r="J80" s="314"/>
      <c r="K80" s="574"/>
      <c r="L80" s="314"/>
      <c r="M80" s="574"/>
      <c r="N80" s="314"/>
      <c r="O80" s="577" t="s">
        <v>146</v>
      </c>
      <c r="P80" s="567">
        <v>1800000</v>
      </c>
      <c r="Q80" s="560"/>
      <c r="R80" s="587"/>
      <c r="S80" s="829" t="str">
        <f t="shared" si="22"/>
        <v>02.06.01</v>
      </c>
      <c r="T80" s="355" t="str">
        <f t="shared" si="23"/>
        <v>Alat Kantor</v>
      </c>
      <c r="U80" s="355">
        <f t="shared" si="24"/>
        <v>5</v>
      </c>
      <c r="V80" s="637">
        <f t="shared" si="25"/>
        <v>360000</v>
      </c>
      <c r="W80" s="830">
        <f t="shared" si="26"/>
        <v>5</v>
      </c>
      <c r="X80" s="838">
        <f t="shared" si="27"/>
        <v>1800000</v>
      </c>
      <c r="Y80" s="838">
        <f t="shared" si="28"/>
        <v>0</v>
      </c>
      <c r="Z80" s="838">
        <f t="shared" si="29"/>
        <v>0</v>
      </c>
      <c r="AA80" s="838">
        <f t="shared" si="30"/>
        <v>0</v>
      </c>
      <c r="AB80" s="1008">
        <f t="shared" si="31"/>
        <v>0</v>
      </c>
      <c r="AC80" s="1008">
        <f t="shared" si="32"/>
        <v>0</v>
      </c>
      <c r="AD80" s="1008">
        <f t="shared" si="33"/>
        <v>0</v>
      </c>
      <c r="AE80" s="1008">
        <f t="shared" si="34"/>
        <v>1800000</v>
      </c>
      <c r="AF80" s="637">
        <f t="shared" si="35"/>
        <v>0</v>
      </c>
    </row>
    <row r="81" spans="1:32" s="540" customFormat="1" ht="25" customHeight="1" x14ac:dyDescent="0.2">
      <c r="A81" s="352" t="str">
        <f t="shared" si="21"/>
        <v>02.06.01.01</v>
      </c>
      <c r="B81" s="569"/>
      <c r="C81" s="570" t="s">
        <v>616</v>
      </c>
      <c r="D81" s="570" t="s">
        <v>419</v>
      </c>
      <c r="E81" s="570"/>
      <c r="F81" s="571" t="s">
        <v>376</v>
      </c>
      <c r="G81" s="572"/>
      <c r="H81" s="314"/>
      <c r="I81" s="573">
        <v>2000</v>
      </c>
      <c r="J81" s="314"/>
      <c r="K81" s="574"/>
      <c r="L81" s="314"/>
      <c r="M81" s="574"/>
      <c r="N81" s="314"/>
      <c r="O81" s="577" t="s">
        <v>146</v>
      </c>
      <c r="P81" s="567">
        <v>975000</v>
      </c>
      <c r="Q81" s="560"/>
      <c r="R81" s="587"/>
      <c r="S81" s="829" t="str">
        <f t="shared" si="22"/>
        <v>02.06.01</v>
      </c>
      <c r="T81" s="355" t="str">
        <f t="shared" si="23"/>
        <v>Alat Kantor</v>
      </c>
      <c r="U81" s="355">
        <f t="shared" si="24"/>
        <v>5</v>
      </c>
      <c r="V81" s="637">
        <f t="shared" si="25"/>
        <v>195000</v>
      </c>
      <c r="W81" s="830">
        <f t="shared" si="26"/>
        <v>5</v>
      </c>
      <c r="X81" s="838">
        <f t="shared" si="27"/>
        <v>975000</v>
      </c>
      <c r="Y81" s="838">
        <f t="shared" si="28"/>
        <v>0</v>
      </c>
      <c r="Z81" s="838">
        <f t="shared" si="29"/>
        <v>0</v>
      </c>
      <c r="AA81" s="838">
        <f t="shared" si="30"/>
        <v>0</v>
      </c>
      <c r="AB81" s="1008">
        <f t="shared" si="31"/>
        <v>0</v>
      </c>
      <c r="AC81" s="1008">
        <f t="shared" si="32"/>
        <v>0</v>
      </c>
      <c r="AD81" s="1008">
        <f t="shared" si="33"/>
        <v>0</v>
      </c>
      <c r="AE81" s="1008">
        <f t="shared" si="34"/>
        <v>975000</v>
      </c>
      <c r="AF81" s="637">
        <f t="shared" si="35"/>
        <v>0</v>
      </c>
    </row>
    <row r="82" spans="1:32" s="540" customFormat="1" ht="25" customHeight="1" x14ac:dyDescent="0.2">
      <c r="A82" s="352" t="str">
        <f t="shared" si="21"/>
        <v>02.06.02.01</v>
      </c>
      <c r="B82" s="569"/>
      <c r="C82" s="570" t="s">
        <v>645</v>
      </c>
      <c r="D82" s="570" t="s">
        <v>164</v>
      </c>
      <c r="E82" s="570"/>
      <c r="F82" s="571" t="s">
        <v>195</v>
      </c>
      <c r="G82" s="572"/>
      <c r="H82" s="314"/>
      <c r="I82" s="573">
        <v>2000</v>
      </c>
      <c r="J82" s="314"/>
      <c r="K82" s="574"/>
      <c r="L82" s="314"/>
      <c r="M82" s="574"/>
      <c r="N82" s="314"/>
      <c r="O82" s="577" t="s">
        <v>146</v>
      </c>
      <c r="P82" s="567">
        <v>5600000</v>
      </c>
      <c r="Q82" s="560"/>
      <c r="R82" s="587"/>
      <c r="S82" s="829" t="str">
        <f t="shared" si="22"/>
        <v>02.06.02</v>
      </c>
      <c r="T82" s="355" t="str">
        <f t="shared" si="23"/>
        <v>Alat Rumah Tangga</v>
      </c>
      <c r="U82" s="355">
        <f t="shared" si="24"/>
        <v>5</v>
      </c>
      <c r="V82" s="637">
        <f t="shared" si="25"/>
        <v>1120000</v>
      </c>
      <c r="W82" s="830">
        <f t="shared" si="26"/>
        <v>5</v>
      </c>
      <c r="X82" s="838">
        <f t="shared" si="27"/>
        <v>5600000</v>
      </c>
      <c r="Y82" s="838">
        <f t="shared" si="28"/>
        <v>0</v>
      </c>
      <c r="Z82" s="838">
        <f t="shared" si="29"/>
        <v>0</v>
      </c>
      <c r="AA82" s="838">
        <f t="shared" si="30"/>
        <v>0</v>
      </c>
      <c r="AB82" s="1008">
        <f t="shared" si="31"/>
        <v>0</v>
      </c>
      <c r="AC82" s="1008">
        <f t="shared" si="32"/>
        <v>0</v>
      </c>
      <c r="AD82" s="1008">
        <f t="shared" si="33"/>
        <v>0</v>
      </c>
      <c r="AE82" s="1008">
        <f t="shared" si="34"/>
        <v>5600000</v>
      </c>
      <c r="AF82" s="637">
        <f t="shared" si="35"/>
        <v>0</v>
      </c>
    </row>
    <row r="83" spans="1:32" s="540" customFormat="1" ht="25" customHeight="1" x14ac:dyDescent="0.2">
      <c r="A83" s="352" t="str">
        <f t="shared" si="21"/>
        <v>02.06.01.04</v>
      </c>
      <c r="B83" s="569"/>
      <c r="C83" s="570" t="s">
        <v>617</v>
      </c>
      <c r="D83" s="570" t="s">
        <v>435</v>
      </c>
      <c r="E83" s="570"/>
      <c r="F83" s="571" t="s">
        <v>491</v>
      </c>
      <c r="G83" s="572"/>
      <c r="H83" s="314"/>
      <c r="I83" s="573">
        <v>2001</v>
      </c>
      <c r="J83" s="314"/>
      <c r="K83" s="574"/>
      <c r="L83" s="314"/>
      <c r="M83" s="574"/>
      <c r="N83" s="314"/>
      <c r="O83" s="577" t="s">
        <v>146</v>
      </c>
      <c r="P83" s="567">
        <v>585000</v>
      </c>
      <c r="Q83" s="560" t="s">
        <v>367</v>
      </c>
      <c r="R83" s="587"/>
      <c r="S83" s="829" t="str">
        <f t="shared" si="22"/>
        <v>02.06.01</v>
      </c>
      <c r="T83" s="355" t="str">
        <f t="shared" si="23"/>
        <v>Alat Kantor</v>
      </c>
      <c r="U83" s="355">
        <f t="shared" si="24"/>
        <v>5</v>
      </c>
      <c r="V83" s="637">
        <f t="shared" si="25"/>
        <v>117000</v>
      </c>
      <c r="W83" s="830">
        <f t="shared" si="26"/>
        <v>5</v>
      </c>
      <c r="X83" s="838">
        <f t="shared" si="27"/>
        <v>585000</v>
      </c>
      <c r="Y83" s="838">
        <f t="shared" si="28"/>
        <v>0</v>
      </c>
      <c r="Z83" s="838">
        <f t="shared" si="29"/>
        <v>0</v>
      </c>
      <c r="AA83" s="838">
        <f t="shared" si="30"/>
        <v>0</v>
      </c>
      <c r="AB83" s="1008">
        <f t="shared" si="31"/>
        <v>0</v>
      </c>
      <c r="AC83" s="1008">
        <f t="shared" si="32"/>
        <v>0</v>
      </c>
      <c r="AD83" s="1008">
        <f t="shared" si="33"/>
        <v>0</v>
      </c>
      <c r="AE83" s="1008">
        <f t="shared" si="34"/>
        <v>585000</v>
      </c>
      <c r="AF83" s="637">
        <f t="shared" si="35"/>
        <v>0</v>
      </c>
    </row>
    <row r="84" spans="1:32" s="540" customFormat="1" ht="25" customHeight="1" x14ac:dyDescent="0.2">
      <c r="A84" s="352" t="str">
        <f t="shared" si="21"/>
        <v>02.06.01.04</v>
      </c>
      <c r="B84" s="569"/>
      <c r="C84" s="570" t="s">
        <v>620</v>
      </c>
      <c r="D84" s="570" t="s">
        <v>155</v>
      </c>
      <c r="E84" s="570"/>
      <c r="F84" s="571" t="s">
        <v>195</v>
      </c>
      <c r="G84" s="572"/>
      <c r="H84" s="314"/>
      <c r="I84" s="573">
        <v>2001</v>
      </c>
      <c r="J84" s="314"/>
      <c r="K84" s="574"/>
      <c r="L84" s="314"/>
      <c r="M84" s="574"/>
      <c r="N84" s="314"/>
      <c r="O84" s="577" t="s">
        <v>146</v>
      </c>
      <c r="P84" s="567">
        <v>650000</v>
      </c>
      <c r="Q84" s="560" t="s">
        <v>367</v>
      </c>
      <c r="R84" s="587"/>
      <c r="S84" s="829" t="str">
        <f t="shared" si="22"/>
        <v>02.06.01</v>
      </c>
      <c r="T84" s="355" t="str">
        <f t="shared" si="23"/>
        <v>Alat Kantor</v>
      </c>
      <c r="U84" s="355">
        <f t="shared" si="24"/>
        <v>5</v>
      </c>
      <c r="V84" s="637">
        <f t="shared" si="25"/>
        <v>130000</v>
      </c>
      <c r="W84" s="830">
        <f t="shared" si="26"/>
        <v>5</v>
      </c>
      <c r="X84" s="838">
        <f t="shared" si="27"/>
        <v>650000</v>
      </c>
      <c r="Y84" s="838">
        <f t="shared" si="28"/>
        <v>0</v>
      </c>
      <c r="Z84" s="838">
        <f t="shared" si="29"/>
        <v>0</v>
      </c>
      <c r="AA84" s="838">
        <f t="shared" si="30"/>
        <v>0</v>
      </c>
      <c r="AB84" s="1008">
        <f t="shared" si="31"/>
        <v>0</v>
      </c>
      <c r="AC84" s="1008">
        <f t="shared" si="32"/>
        <v>0</v>
      </c>
      <c r="AD84" s="1008">
        <f t="shared" si="33"/>
        <v>0</v>
      </c>
      <c r="AE84" s="1008">
        <f t="shared" si="34"/>
        <v>650000</v>
      </c>
      <c r="AF84" s="637">
        <f t="shared" si="35"/>
        <v>0</v>
      </c>
    </row>
    <row r="85" spans="1:32" s="540" customFormat="1" ht="25" customHeight="1" x14ac:dyDescent="0.2">
      <c r="A85" s="352" t="str">
        <f t="shared" si="21"/>
        <v>02.06.01.01</v>
      </c>
      <c r="B85" s="569"/>
      <c r="C85" s="570" t="s">
        <v>616</v>
      </c>
      <c r="D85" s="570" t="s">
        <v>419</v>
      </c>
      <c r="E85" s="570"/>
      <c r="F85" s="571" t="s">
        <v>376</v>
      </c>
      <c r="G85" s="572"/>
      <c r="H85" s="314"/>
      <c r="I85" s="573">
        <v>2001</v>
      </c>
      <c r="J85" s="314"/>
      <c r="K85" s="574"/>
      <c r="L85" s="314"/>
      <c r="M85" s="574"/>
      <c r="N85" s="314"/>
      <c r="O85" s="577" t="s">
        <v>146</v>
      </c>
      <c r="P85" s="567">
        <v>900000</v>
      </c>
      <c r="Q85" s="560"/>
      <c r="R85" s="587"/>
      <c r="S85" s="829" t="str">
        <f t="shared" si="22"/>
        <v>02.06.01</v>
      </c>
      <c r="T85" s="355" t="str">
        <f t="shared" si="23"/>
        <v>Alat Kantor</v>
      </c>
      <c r="U85" s="355">
        <f t="shared" si="24"/>
        <v>5</v>
      </c>
      <c r="V85" s="637">
        <f t="shared" si="25"/>
        <v>180000</v>
      </c>
      <c r="W85" s="830">
        <f t="shared" si="26"/>
        <v>5</v>
      </c>
      <c r="X85" s="838">
        <f t="shared" si="27"/>
        <v>900000</v>
      </c>
      <c r="Y85" s="838">
        <f t="shared" si="28"/>
        <v>0</v>
      </c>
      <c r="Z85" s="838">
        <f t="shared" si="29"/>
        <v>0</v>
      </c>
      <c r="AA85" s="838">
        <f t="shared" si="30"/>
        <v>0</v>
      </c>
      <c r="AB85" s="1008">
        <f t="shared" si="31"/>
        <v>0</v>
      </c>
      <c r="AC85" s="1008">
        <f t="shared" si="32"/>
        <v>0</v>
      </c>
      <c r="AD85" s="1008">
        <f t="shared" si="33"/>
        <v>0</v>
      </c>
      <c r="AE85" s="1008">
        <f t="shared" si="34"/>
        <v>900000</v>
      </c>
      <c r="AF85" s="637">
        <f t="shared" si="35"/>
        <v>0</v>
      </c>
    </row>
    <row r="86" spans="1:32" s="540" customFormat="1" ht="25" customHeight="1" x14ac:dyDescent="0.2">
      <c r="A86" s="352" t="str">
        <f t="shared" si="21"/>
        <v>02.06.01.04</v>
      </c>
      <c r="B86" s="569"/>
      <c r="C86" s="570" t="s">
        <v>617</v>
      </c>
      <c r="D86" s="570" t="s">
        <v>435</v>
      </c>
      <c r="E86" s="570"/>
      <c r="F86" s="571" t="s">
        <v>492</v>
      </c>
      <c r="G86" s="572"/>
      <c r="H86" s="314"/>
      <c r="I86" s="573">
        <v>2002</v>
      </c>
      <c r="J86" s="314"/>
      <c r="K86" s="574"/>
      <c r="L86" s="314"/>
      <c r="M86" s="574"/>
      <c r="N86" s="314"/>
      <c r="O86" s="577" t="s">
        <v>146</v>
      </c>
      <c r="P86" s="567">
        <v>975000</v>
      </c>
      <c r="Q86" s="560" t="s">
        <v>367</v>
      </c>
      <c r="R86" s="587"/>
      <c r="S86" s="829" t="str">
        <f t="shared" si="22"/>
        <v>02.06.01</v>
      </c>
      <c r="T86" s="355" t="str">
        <f t="shared" si="23"/>
        <v>Alat Kantor</v>
      </c>
      <c r="U86" s="355">
        <f t="shared" si="24"/>
        <v>5</v>
      </c>
      <c r="V86" s="637">
        <f t="shared" si="25"/>
        <v>195000</v>
      </c>
      <c r="W86" s="830">
        <f t="shared" si="26"/>
        <v>5</v>
      </c>
      <c r="X86" s="838">
        <f t="shared" si="27"/>
        <v>975000</v>
      </c>
      <c r="Y86" s="838">
        <f t="shared" si="28"/>
        <v>0</v>
      </c>
      <c r="Z86" s="838">
        <f t="shared" si="29"/>
        <v>0</v>
      </c>
      <c r="AA86" s="838">
        <f t="shared" si="30"/>
        <v>0</v>
      </c>
      <c r="AB86" s="1008">
        <f t="shared" si="31"/>
        <v>0</v>
      </c>
      <c r="AC86" s="1008">
        <f t="shared" si="32"/>
        <v>0</v>
      </c>
      <c r="AD86" s="1008">
        <f t="shared" si="33"/>
        <v>0</v>
      </c>
      <c r="AE86" s="1008">
        <f t="shared" si="34"/>
        <v>975000</v>
      </c>
      <c r="AF86" s="637">
        <f t="shared" si="35"/>
        <v>0</v>
      </c>
    </row>
    <row r="87" spans="1:32" s="540" customFormat="1" ht="25" customHeight="1" x14ac:dyDescent="0.2">
      <c r="A87" s="352" t="str">
        <f t="shared" ref="A87:A138" si="36">LEFT(C87,11)</f>
        <v>02.06.01.04</v>
      </c>
      <c r="B87" s="569"/>
      <c r="C87" s="570" t="s">
        <v>620</v>
      </c>
      <c r="D87" s="570" t="s">
        <v>437</v>
      </c>
      <c r="E87" s="570"/>
      <c r="F87" s="571" t="s">
        <v>195</v>
      </c>
      <c r="G87" s="572"/>
      <c r="H87" s="314"/>
      <c r="I87" s="573">
        <v>2002</v>
      </c>
      <c r="J87" s="314"/>
      <c r="K87" s="574"/>
      <c r="L87" s="314"/>
      <c r="M87" s="574"/>
      <c r="N87" s="314"/>
      <c r="O87" s="577" t="s">
        <v>146</v>
      </c>
      <c r="P87" s="567">
        <v>700000</v>
      </c>
      <c r="Q87" s="560" t="s">
        <v>367</v>
      </c>
      <c r="R87" s="587"/>
      <c r="S87" s="829" t="str">
        <f t="shared" ref="S87:S138" si="37">LEFT(C87,8)</f>
        <v>02.06.01</v>
      </c>
      <c r="T87" s="355" t="str">
        <f t="shared" ref="T87:T138" si="38">VLOOKUP(S87,UE,3)</f>
        <v>Alat Kantor</v>
      </c>
      <c r="U87" s="355">
        <f t="shared" ref="U87:U138" si="39">VLOOKUP(S87,UE,4,FALSE)</f>
        <v>5</v>
      </c>
      <c r="V87" s="637">
        <f t="shared" ref="V87:V138" si="40">P87/U87</f>
        <v>140000</v>
      </c>
      <c r="W87" s="830">
        <f t="shared" ref="W87:W138" si="41">IF(2013-I87+1&gt;U87,U87,IF(2013-I87+1&lt;0,0,(2013-I87+1)))</f>
        <v>5</v>
      </c>
      <c r="X87" s="838">
        <f t="shared" ref="X87:X138" si="42">IF(W87&gt;U87,M87,V87*W87)</f>
        <v>700000</v>
      </c>
      <c r="Y87" s="838">
        <f t="shared" ref="Y87:Y138" si="43">IF(P87=X87,0,V87)</f>
        <v>0</v>
      </c>
      <c r="Z87" s="838">
        <f t="shared" ref="Z87:Z138" si="44">IF(P87=X87+Y87,0,V87)</f>
        <v>0</v>
      </c>
      <c r="AA87" s="838">
        <f t="shared" ref="AA87:AA138" si="45">IF(P87=X87+Y87+Z87,0,V87)</f>
        <v>0</v>
      </c>
      <c r="AB87" s="1008">
        <f t="shared" ref="AB87:AB138" si="46">IF(P87=X87+Y87+Z87+AA87,0,V87)</f>
        <v>0</v>
      </c>
      <c r="AC87" s="1008">
        <f t="shared" ref="AC87:AC138" si="47">IF(P87=X87+Y87+Z87+AA87+AB87,0,V87)</f>
        <v>0</v>
      </c>
      <c r="AD87" s="1008">
        <f t="shared" ref="AD87:AD138" si="48">IF(P87=X87+Y87+Z87+AA87+AB87+AC87,0,V87)</f>
        <v>0</v>
      </c>
      <c r="AE87" s="1008">
        <f t="shared" ref="AE87:AE138" si="49">SUM(X87:AD87)</f>
        <v>700000</v>
      </c>
      <c r="AF87" s="637">
        <f t="shared" ref="AF87:AF138" si="50">P87-AE87</f>
        <v>0</v>
      </c>
    </row>
    <row r="88" spans="1:32" s="540" customFormat="1" ht="25" customHeight="1" x14ac:dyDescent="0.2">
      <c r="A88" s="352" t="str">
        <f t="shared" si="36"/>
        <v>02.06.01.01</v>
      </c>
      <c r="B88" s="569"/>
      <c r="C88" s="570" t="s">
        <v>616</v>
      </c>
      <c r="D88" s="570" t="s">
        <v>419</v>
      </c>
      <c r="E88" s="570"/>
      <c r="F88" s="571" t="s">
        <v>473</v>
      </c>
      <c r="G88" s="572"/>
      <c r="H88" s="314"/>
      <c r="I88" s="573">
        <v>2002</v>
      </c>
      <c r="J88" s="314"/>
      <c r="K88" s="574"/>
      <c r="L88" s="314"/>
      <c r="M88" s="574"/>
      <c r="N88" s="314"/>
      <c r="O88" s="577" t="s">
        <v>146</v>
      </c>
      <c r="P88" s="567">
        <v>600000</v>
      </c>
      <c r="Q88" s="560"/>
      <c r="R88" s="587"/>
      <c r="S88" s="829" t="str">
        <f t="shared" si="37"/>
        <v>02.06.01</v>
      </c>
      <c r="T88" s="355" t="str">
        <f t="shared" si="38"/>
        <v>Alat Kantor</v>
      </c>
      <c r="U88" s="355">
        <f t="shared" si="39"/>
        <v>5</v>
      </c>
      <c r="V88" s="637">
        <f t="shared" si="40"/>
        <v>120000</v>
      </c>
      <c r="W88" s="830">
        <f t="shared" si="41"/>
        <v>5</v>
      </c>
      <c r="X88" s="838">
        <f t="shared" si="42"/>
        <v>600000</v>
      </c>
      <c r="Y88" s="838">
        <f t="shared" si="43"/>
        <v>0</v>
      </c>
      <c r="Z88" s="838">
        <f t="shared" si="44"/>
        <v>0</v>
      </c>
      <c r="AA88" s="838">
        <f t="shared" si="45"/>
        <v>0</v>
      </c>
      <c r="AB88" s="1008">
        <f t="shared" si="46"/>
        <v>0</v>
      </c>
      <c r="AC88" s="1008">
        <f t="shared" si="47"/>
        <v>0</v>
      </c>
      <c r="AD88" s="1008">
        <f t="shared" si="48"/>
        <v>0</v>
      </c>
      <c r="AE88" s="1008">
        <f t="shared" si="49"/>
        <v>600000</v>
      </c>
      <c r="AF88" s="637">
        <f t="shared" si="50"/>
        <v>0</v>
      </c>
    </row>
    <row r="89" spans="1:32" s="540" customFormat="1" ht="25" customHeight="1" x14ac:dyDescent="0.2">
      <c r="A89" s="352" t="str">
        <f t="shared" si="36"/>
        <v>02.06.02.01</v>
      </c>
      <c r="B89" s="569"/>
      <c r="C89" s="570" t="s">
        <v>619</v>
      </c>
      <c r="D89" s="570" t="s">
        <v>162</v>
      </c>
      <c r="E89" s="570"/>
      <c r="F89" s="571" t="s">
        <v>207</v>
      </c>
      <c r="G89" s="572"/>
      <c r="H89" s="314"/>
      <c r="I89" s="573">
        <v>2002</v>
      </c>
      <c r="J89" s="314"/>
      <c r="K89" s="574"/>
      <c r="L89" s="314"/>
      <c r="M89" s="574"/>
      <c r="N89" s="314"/>
      <c r="O89" s="577" t="s">
        <v>146</v>
      </c>
      <c r="P89" s="567">
        <v>540000</v>
      </c>
      <c r="Q89" s="560"/>
      <c r="R89" s="587"/>
      <c r="S89" s="829" t="str">
        <f t="shared" si="37"/>
        <v>02.06.02</v>
      </c>
      <c r="T89" s="355" t="str">
        <f t="shared" si="38"/>
        <v>Alat Rumah Tangga</v>
      </c>
      <c r="U89" s="355">
        <f t="shared" si="39"/>
        <v>5</v>
      </c>
      <c r="V89" s="637">
        <f t="shared" si="40"/>
        <v>108000</v>
      </c>
      <c r="W89" s="830">
        <f t="shared" si="41"/>
        <v>5</v>
      </c>
      <c r="X89" s="838">
        <f t="shared" si="42"/>
        <v>540000</v>
      </c>
      <c r="Y89" s="838">
        <f t="shared" si="43"/>
        <v>0</v>
      </c>
      <c r="Z89" s="838">
        <f t="shared" si="44"/>
        <v>0</v>
      </c>
      <c r="AA89" s="838">
        <f t="shared" si="45"/>
        <v>0</v>
      </c>
      <c r="AB89" s="1008">
        <f t="shared" si="46"/>
        <v>0</v>
      </c>
      <c r="AC89" s="1008">
        <f t="shared" si="47"/>
        <v>0</v>
      </c>
      <c r="AD89" s="1008">
        <f t="shared" si="48"/>
        <v>0</v>
      </c>
      <c r="AE89" s="1008">
        <f t="shared" si="49"/>
        <v>540000</v>
      </c>
      <c r="AF89" s="637">
        <f t="shared" si="50"/>
        <v>0</v>
      </c>
    </row>
    <row r="90" spans="1:32" s="540" customFormat="1" ht="25" customHeight="1" x14ac:dyDescent="0.2">
      <c r="A90" s="352" t="str">
        <f t="shared" si="36"/>
        <v>02.06.01.01</v>
      </c>
      <c r="B90" s="569"/>
      <c r="C90" s="570" t="s">
        <v>616</v>
      </c>
      <c r="D90" s="570" t="s">
        <v>419</v>
      </c>
      <c r="E90" s="570"/>
      <c r="F90" s="571" t="s">
        <v>473</v>
      </c>
      <c r="G90" s="572"/>
      <c r="H90" s="314"/>
      <c r="I90" s="573">
        <v>2002</v>
      </c>
      <c r="J90" s="314"/>
      <c r="K90" s="574"/>
      <c r="L90" s="314"/>
      <c r="M90" s="574"/>
      <c r="N90" s="314"/>
      <c r="O90" s="577" t="s">
        <v>146</v>
      </c>
      <c r="P90" s="567">
        <v>595000</v>
      </c>
      <c r="Q90" s="560"/>
      <c r="R90" s="587"/>
      <c r="S90" s="829" t="str">
        <f t="shared" si="37"/>
        <v>02.06.01</v>
      </c>
      <c r="T90" s="355" t="str">
        <f t="shared" si="38"/>
        <v>Alat Kantor</v>
      </c>
      <c r="U90" s="355">
        <f t="shared" si="39"/>
        <v>5</v>
      </c>
      <c r="V90" s="637">
        <f t="shared" si="40"/>
        <v>119000</v>
      </c>
      <c r="W90" s="830">
        <f t="shared" si="41"/>
        <v>5</v>
      </c>
      <c r="X90" s="838">
        <f t="shared" si="42"/>
        <v>595000</v>
      </c>
      <c r="Y90" s="838">
        <f t="shared" si="43"/>
        <v>0</v>
      </c>
      <c r="Z90" s="838">
        <f t="shared" si="44"/>
        <v>0</v>
      </c>
      <c r="AA90" s="838">
        <f t="shared" si="45"/>
        <v>0</v>
      </c>
      <c r="AB90" s="1008">
        <f t="shared" si="46"/>
        <v>0</v>
      </c>
      <c r="AC90" s="1008">
        <f t="shared" si="47"/>
        <v>0</v>
      </c>
      <c r="AD90" s="1008">
        <f t="shared" si="48"/>
        <v>0</v>
      </c>
      <c r="AE90" s="1008">
        <f t="shared" si="49"/>
        <v>595000</v>
      </c>
      <c r="AF90" s="637">
        <f t="shared" si="50"/>
        <v>0</v>
      </c>
    </row>
    <row r="91" spans="1:32" s="540" customFormat="1" ht="25" customHeight="1" x14ac:dyDescent="0.2">
      <c r="A91" s="352" t="str">
        <f t="shared" si="36"/>
        <v>02.06.02.04</v>
      </c>
      <c r="B91" s="569"/>
      <c r="C91" s="570" t="s">
        <v>625</v>
      </c>
      <c r="D91" s="570" t="s">
        <v>158</v>
      </c>
      <c r="E91" s="570"/>
      <c r="F91" s="571" t="s">
        <v>202</v>
      </c>
      <c r="G91" s="572"/>
      <c r="H91" s="314"/>
      <c r="I91" s="573">
        <v>2003</v>
      </c>
      <c r="J91" s="314"/>
      <c r="K91" s="574"/>
      <c r="L91" s="314"/>
      <c r="M91" s="574"/>
      <c r="N91" s="314"/>
      <c r="O91" s="577" t="s">
        <v>146</v>
      </c>
      <c r="P91" s="567">
        <v>4900000</v>
      </c>
      <c r="Q91" s="560" t="s">
        <v>367</v>
      </c>
      <c r="R91" s="587"/>
      <c r="S91" s="829" t="str">
        <f t="shared" si="37"/>
        <v>02.06.02</v>
      </c>
      <c r="T91" s="355" t="str">
        <f t="shared" si="38"/>
        <v>Alat Rumah Tangga</v>
      </c>
      <c r="U91" s="355">
        <f t="shared" si="39"/>
        <v>5</v>
      </c>
      <c r="V91" s="637">
        <f t="shared" si="40"/>
        <v>980000</v>
      </c>
      <c r="W91" s="830">
        <f t="shared" si="41"/>
        <v>5</v>
      </c>
      <c r="X91" s="838">
        <f t="shared" si="42"/>
        <v>4900000</v>
      </c>
      <c r="Y91" s="838">
        <f t="shared" si="43"/>
        <v>0</v>
      </c>
      <c r="Z91" s="838">
        <f t="shared" si="44"/>
        <v>0</v>
      </c>
      <c r="AA91" s="838">
        <f t="shared" si="45"/>
        <v>0</v>
      </c>
      <c r="AB91" s="1008">
        <f t="shared" si="46"/>
        <v>0</v>
      </c>
      <c r="AC91" s="1008">
        <f t="shared" si="47"/>
        <v>0</v>
      </c>
      <c r="AD91" s="1008">
        <f t="shared" si="48"/>
        <v>0</v>
      </c>
      <c r="AE91" s="1008">
        <f t="shared" si="49"/>
        <v>4900000</v>
      </c>
      <c r="AF91" s="637">
        <f t="shared" si="50"/>
        <v>0</v>
      </c>
    </row>
    <row r="92" spans="1:32" s="540" customFormat="1" ht="25" customHeight="1" x14ac:dyDescent="0.2">
      <c r="A92" s="352" t="str">
        <f t="shared" si="36"/>
        <v>02.06.02.01</v>
      </c>
      <c r="B92" s="569"/>
      <c r="C92" s="570" t="s">
        <v>619</v>
      </c>
      <c r="D92" s="570" t="s">
        <v>162</v>
      </c>
      <c r="E92" s="570"/>
      <c r="F92" s="571" t="s">
        <v>206</v>
      </c>
      <c r="G92" s="572"/>
      <c r="H92" s="314"/>
      <c r="I92" s="573">
        <v>2003</v>
      </c>
      <c r="J92" s="314"/>
      <c r="K92" s="574"/>
      <c r="L92" s="314"/>
      <c r="M92" s="574"/>
      <c r="N92" s="314"/>
      <c r="O92" s="577" t="s">
        <v>146</v>
      </c>
      <c r="P92" s="567">
        <v>630000</v>
      </c>
      <c r="Q92" s="560" t="s">
        <v>367</v>
      </c>
      <c r="R92" s="587"/>
      <c r="S92" s="829" t="str">
        <f t="shared" si="37"/>
        <v>02.06.02</v>
      </c>
      <c r="T92" s="355" t="str">
        <f t="shared" si="38"/>
        <v>Alat Rumah Tangga</v>
      </c>
      <c r="U92" s="355">
        <f t="shared" si="39"/>
        <v>5</v>
      </c>
      <c r="V92" s="637">
        <f t="shared" si="40"/>
        <v>126000</v>
      </c>
      <c r="W92" s="830">
        <f t="shared" si="41"/>
        <v>5</v>
      </c>
      <c r="X92" s="838">
        <f t="shared" si="42"/>
        <v>630000</v>
      </c>
      <c r="Y92" s="838">
        <f t="shared" si="43"/>
        <v>0</v>
      </c>
      <c r="Z92" s="838">
        <f t="shared" si="44"/>
        <v>0</v>
      </c>
      <c r="AA92" s="838">
        <f t="shared" si="45"/>
        <v>0</v>
      </c>
      <c r="AB92" s="1008">
        <f t="shared" si="46"/>
        <v>0</v>
      </c>
      <c r="AC92" s="1008">
        <f t="shared" si="47"/>
        <v>0</v>
      </c>
      <c r="AD92" s="1008">
        <f t="shared" si="48"/>
        <v>0</v>
      </c>
      <c r="AE92" s="1008">
        <f t="shared" si="49"/>
        <v>630000</v>
      </c>
      <c r="AF92" s="637">
        <f t="shared" si="50"/>
        <v>0</v>
      </c>
    </row>
    <row r="93" spans="1:32" s="540" customFormat="1" ht="25" customHeight="1" x14ac:dyDescent="0.2">
      <c r="A93" s="352" t="str">
        <f t="shared" si="36"/>
        <v>02.06.01.01</v>
      </c>
      <c r="B93" s="569"/>
      <c r="C93" s="570" t="s">
        <v>616</v>
      </c>
      <c r="D93" s="570" t="s">
        <v>419</v>
      </c>
      <c r="E93" s="570"/>
      <c r="F93" s="571" t="s">
        <v>473</v>
      </c>
      <c r="G93" s="572"/>
      <c r="H93" s="314"/>
      <c r="I93" s="573">
        <v>2003</v>
      </c>
      <c r="J93" s="314"/>
      <c r="K93" s="574"/>
      <c r="L93" s="314"/>
      <c r="M93" s="574"/>
      <c r="N93" s="314"/>
      <c r="O93" s="577" t="s">
        <v>146</v>
      </c>
      <c r="P93" s="567">
        <v>1050000</v>
      </c>
      <c r="Q93" s="560"/>
      <c r="R93" s="587"/>
      <c r="S93" s="829" t="str">
        <f t="shared" si="37"/>
        <v>02.06.01</v>
      </c>
      <c r="T93" s="355" t="str">
        <f t="shared" si="38"/>
        <v>Alat Kantor</v>
      </c>
      <c r="U93" s="355">
        <f t="shared" si="39"/>
        <v>5</v>
      </c>
      <c r="V93" s="637">
        <f t="shared" si="40"/>
        <v>210000</v>
      </c>
      <c r="W93" s="830">
        <f t="shared" si="41"/>
        <v>5</v>
      </c>
      <c r="X93" s="838">
        <f t="shared" si="42"/>
        <v>1050000</v>
      </c>
      <c r="Y93" s="838">
        <f t="shared" si="43"/>
        <v>0</v>
      </c>
      <c r="Z93" s="838">
        <f t="shared" si="44"/>
        <v>0</v>
      </c>
      <c r="AA93" s="838">
        <f t="shared" si="45"/>
        <v>0</v>
      </c>
      <c r="AB93" s="1008">
        <f t="shared" si="46"/>
        <v>0</v>
      </c>
      <c r="AC93" s="1008">
        <f t="shared" si="47"/>
        <v>0</v>
      </c>
      <c r="AD93" s="1008">
        <f t="shared" si="48"/>
        <v>0</v>
      </c>
      <c r="AE93" s="1008">
        <f t="shared" si="49"/>
        <v>1050000</v>
      </c>
      <c r="AF93" s="637">
        <f t="shared" si="50"/>
        <v>0</v>
      </c>
    </row>
    <row r="94" spans="1:32" s="540" customFormat="1" ht="25" customHeight="1" x14ac:dyDescent="0.2">
      <c r="A94" s="352" t="str">
        <f t="shared" si="36"/>
        <v>02.06.02.01</v>
      </c>
      <c r="B94" s="569"/>
      <c r="C94" s="570" t="s">
        <v>618</v>
      </c>
      <c r="D94" s="570" t="s">
        <v>152</v>
      </c>
      <c r="E94" s="570"/>
      <c r="F94" s="571" t="s">
        <v>195</v>
      </c>
      <c r="G94" s="572"/>
      <c r="H94" s="314"/>
      <c r="I94" s="573">
        <v>2003</v>
      </c>
      <c r="J94" s="314"/>
      <c r="K94" s="574"/>
      <c r="L94" s="314"/>
      <c r="M94" s="574"/>
      <c r="N94" s="314"/>
      <c r="O94" s="577" t="s">
        <v>146</v>
      </c>
      <c r="P94" s="567">
        <v>1530000</v>
      </c>
      <c r="Q94" s="560" t="s">
        <v>367</v>
      </c>
      <c r="R94" s="587"/>
      <c r="S94" s="829" t="str">
        <f t="shared" si="37"/>
        <v>02.06.02</v>
      </c>
      <c r="T94" s="355" t="str">
        <f t="shared" si="38"/>
        <v>Alat Rumah Tangga</v>
      </c>
      <c r="U94" s="355">
        <f t="shared" si="39"/>
        <v>5</v>
      </c>
      <c r="V94" s="637">
        <f t="shared" si="40"/>
        <v>306000</v>
      </c>
      <c r="W94" s="830">
        <f t="shared" si="41"/>
        <v>5</v>
      </c>
      <c r="X94" s="838">
        <f t="shared" si="42"/>
        <v>1530000</v>
      </c>
      <c r="Y94" s="838">
        <f t="shared" si="43"/>
        <v>0</v>
      </c>
      <c r="Z94" s="838">
        <f t="shared" si="44"/>
        <v>0</v>
      </c>
      <c r="AA94" s="838">
        <f t="shared" si="45"/>
        <v>0</v>
      </c>
      <c r="AB94" s="1008">
        <f t="shared" si="46"/>
        <v>0</v>
      </c>
      <c r="AC94" s="1008">
        <f t="shared" si="47"/>
        <v>0</v>
      </c>
      <c r="AD94" s="1008">
        <f t="shared" si="48"/>
        <v>0</v>
      </c>
      <c r="AE94" s="1008">
        <f t="shared" si="49"/>
        <v>1530000</v>
      </c>
      <c r="AF94" s="637">
        <f t="shared" si="50"/>
        <v>0</v>
      </c>
    </row>
    <row r="95" spans="1:32" s="540" customFormat="1" ht="25" customHeight="1" x14ac:dyDescent="0.2">
      <c r="A95" s="352" t="str">
        <f t="shared" si="36"/>
        <v>02.06.02.01</v>
      </c>
      <c r="B95" s="569"/>
      <c r="C95" s="570" t="s">
        <v>618</v>
      </c>
      <c r="D95" s="570" t="s">
        <v>152</v>
      </c>
      <c r="E95" s="570"/>
      <c r="F95" s="571" t="s">
        <v>195</v>
      </c>
      <c r="G95" s="572"/>
      <c r="H95" s="314"/>
      <c r="I95" s="573">
        <v>2003</v>
      </c>
      <c r="J95" s="314"/>
      <c r="K95" s="574"/>
      <c r="L95" s="314"/>
      <c r="M95" s="574"/>
      <c r="N95" s="314"/>
      <c r="O95" s="577" t="s">
        <v>146</v>
      </c>
      <c r="P95" s="567">
        <v>850000</v>
      </c>
      <c r="Q95" s="560" t="s">
        <v>124</v>
      </c>
      <c r="R95" s="587"/>
      <c r="S95" s="829" t="str">
        <f t="shared" si="37"/>
        <v>02.06.02</v>
      </c>
      <c r="T95" s="355" t="str">
        <f t="shared" si="38"/>
        <v>Alat Rumah Tangga</v>
      </c>
      <c r="U95" s="355">
        <f t="shared" si="39"/>
        <v>5</v>
      </c>
      <c r="V95" s="637">
        <f t="shared" si="40"/>
        <v>170000</v>
      </c>
      <c r="W95" s="830">
        <f t="shared" si="41"/>
        <v>5</v>
      </c>
      <c r="X95" s="838">
        <f t="shared" si="42"/>
        <v>850000</v>
      </c>
      <c r="Y95" s="838">
        <f t="shared" si="43"/>
        <v>0</v>
      </c>
      <c r="Z95" s="838">
        <f t="shared" si="44"/>
        <v>0</v>
      </c>
      <c r="AA95" s="838">
        <f t="shared" si="45"/>
        <v>0</v>
      </c>
      <c r="AB95" s="1008">
        <f t="shared" si="46"/>
        <v>0</v>
      </c>
      <c r="AC95" s="1008">
        <f t="shared" si="47"/>
        <v>0</v>
      </c>
      <c r="AD95" s="1008">
        <f t="shared" si="48"/>
        <v>0</v>
      </c>
      <c r="AE95" s="1008">
        <f t="shared" si="49"/>
        <v>850000</v>
      </c>
      <c r="AF95" s="637">
        <f t="shared" si="50"/>
        <v>0</v>
      </c>
    </row>
    <row r="96" spans="1:32" s="540" customFormat="1" ht="25" customHeight="1" x14ac:dyDescent="0.2">
      <c r="A96" s="352" t="str">
        <f t="shared" si="36"/>
        <v>02.06.02.01</v>
      </c>
      <c r="B96" s="569"/>
      <c r="C96" s="570" t="s">
        <v>619</v>
      </c>
      <c r="D96" s="570" t="s">
        <v>162</v>
      </c>
      <c r="E96" s="570"/>
      <c r="F96" s="571" t="s">
        <v>207</v>
      </c>
      <c r="G96" s="572"/>
      <c r="H96" s="314"/>
      <c r="I96" s="573">
        <v>2003</v>
      </c>
      <c r="J96" s="314"/>
      <c r="K96" s="574"/>
      <c r="L96" s="314"/>
      <c r="M96" s="574"/>
      <c r="N96" s="314"/>
      <c r="O96" s="577" t="s">
        <v>146</v>
      </c>
      <c r="P96" s="567">
        <v>840000</v>
      </c>
      <c r="Q96" s="560" t="s">
        <v>367</v>
      </c>
      <c r="R96" s="587"/>
      <c r="S96" s="829" t="str">
        <f t="shared" si="37"/>
        <v>02.06.02</v>
      </c>
      <c r="T96" s="355" t="str">
        <f t="shared" si="38"/>
        <v>Alat Rumah Tangga</v>
      </c>
      <c r="U96" s="355">
        <f t="shared" si="39"/>
        <v>5</v>
      </c>
      <c r="V96" s="637">
        <f t="shared" si="40"/>
        <v>168000</v>
      </c>
      <c r="W96" s="830">
        <f t="shared" si="41"/>
        <v>5</v>
      </c>
      <c r="X96" s="838">
        <f t="shared" si="42"/>
        <v>840000</v>
      </c>
      <c r="Y96" s="838">
        <f t="shared" si="43"/>
        <v>0</v>
      </c>
      <c r="Z96" s="838">
        <f t="shared" si="44"/>
        <v>0</v>
      </c>
      <c r="AA96" s="838">
        <f t="shared" si="45"/>
        <v>0</v>
      </c>
      <c r="AB96" s="1008">
        <f t="shared" si="46"/>
        <v>0</v>
      </c>
      <c r="AC96" s="1008">
        <f t="shared" si="47"/>
        <v>0</v>
      </c>
      <c r="AD96" s="1008">
        <f t="shared" si="48"/>
        <v>0</v>
      </c>
      <c r="AE96" s="1008">
        <f t="shared" si="49"/>
        <v>840000</v>
      </c>
      <c r="AF96" s="637">
        <f t="shared" si="50"/>
        <v>0</v>
      </c>
    </row>
    <row r="97" spans="1:32" s="540" customFormat="1" ht="25" customHeight="1" x14ac:dyDescent="0.2">
      <c r="A97" s="352" t="str">
        <f t="shared" si="36"/>
        <v>02.06.02.01</v>
      </c>
      <c r="B97" s="569"/>
      <c r="C97" s="570" t="s">
        <v>619</v>
      </c>
      <c r="D97" s="570" t="s">
        <v>162</v>
      </c>
      <c r="E97" s="570"/>
      <c r="F97" s="571" t="s">
        <v>207</v>
      </c>
      <c r="G97" s="572"/>
      <c r="H97" s="314"/>
      <c r="I97" s="573">
        <v>2003</v>
      </c>
      <c r="J97" s="314"/>
      <c r="K97" s="574"/>
      <c r="L97" s="314"/>
      <c r="M97" s="574"/>
      <c r="N97" s="314"/>
      <c r="O97" s="577" t="s">
        <v>146</v>
      </c>
      <c r="P97" s="567">
        <v>780000</v>
      </c>
      <c r="Q97" s="560"/>
      <c r="R97" s="587"/>
      <c r="S97" s="829" t="str">
        <f t="shared" si="37"/>
        <v>02.06.02</v>
      </c>
      <c r="T97" s="355" t="str">
        <f t="shared" si="38"/>
        <v>Alat Rumah Tangga</v>
      </c>
      <c r="U97" s="355">
        <f t="shared" si="39"/>
        <v>5</v>
      </c>
      <c r="V97" s="637">
        <f t="shared" si="40"/>
        <v>156000</v>
      </c>
      <c r="W97" s="830">
        <f t="shared" si="41"/>
        <v>5</v>
      </c>
      <c r="X97" s="838">
        <f t="shared" si="42"/>
        <v>780000</v>
      </c>
      <c r="Y97" s="838">
        <f t="shared" si="43"/>
        <v>0</v>
      </c>
      <c r="Z97" s="838">
        <f t="shared" si="44"/>
        <v>0</v>
      </c>
      <c r="AA97" s="838">
        <f t="shared" si="45"/>
        <v>0</v>
      </c>
      <c r="AB97" s="1008">
        <f t="shared" si="46"/>
        <v>0</v>
      </c>
      <c r="AC97" s="1008">
        <f t="shared" si="47"/>
        <v>0</v>
      </c>
      <c r="AD97" s="1008">
        <f t="shared" si="48"/>
        <v>0</v>
      </c>
      <c r="AE97" s="1008">
        <f t="shared" si="49"/>
        <v>780000</v>
      </c>
      <c r="AF97" s="637">
        <f t="shared" si="50"/>
        <v>0</v>
      </c>
    </row>
    <row r="98" spans="1:32" s="540" customFormat="1" ht="25" customHeight="1" x14ac:dyDescent="0.2">
      <c r="A98" s="352" t="str">
        <f t="shared" si="36"/>
        <v>02.06.02.01</v>
      </c>
      <c r="B98" s="569"/>
      <c r="C98" s="570" t="s">
        <v>618</v>
      </c>
      <c r="D98" s="570" t="s">
        <v>152</v>
      </c>
      <c r="E98" s="570"/>
      <c r="F98" s="571" t="s">
        <v>195</v>
      </c>
      <c r="G98" s="572"/>
      <c r="H98" s="314"/>
      <c r="I98" s="573">
        <v>2003</v>
      </c>
      <c r="J98" s="314"/>
      <c r="K98" s="574"/>
      <c r="L98" s="314"/>
      <c r="M98" s="574"/>
      <c r="N98" s="314"/>
      <c r="O98" s="577" t="s">
        <v>146</v>
      </c>
      <c r="P98" s="567">
        <v>552500</v>
      </c>
      <c r="Q98" s="560" t="s">
        <v>124</v>
      </c>
      <c r="R98" s="587"/>
      <c r="S98" s="829" t="str">
        <f t="shared" si="37"/>
        <v>02.06.02</v>
      </c>
      <c r="T98" s="355" t="str">
        <f t="shared" si="38"/>
        <v>Alat Rumah Tangga</v>
      </c>
      <c r="U98" s="355">
        <f t="shared" si="39"/>
        <v>5</v>
      </c>
      <c r="V98" s="637">
        <f t="shared" si="40"/>
        <v>110500</v>
      </c>
      <c r="W98" s="830">
        <f t="shared" si="41"/>
        <v>5</v>
      </c>
      <c r="X98" s="838">
        <f t="shared" si="42"/>
        <v>552500</v>
      </c>
      <c r="Y98" s="838">
        <f t="shared" si="43"/>
        <v>0</v>
      </c>
      <c r="Z98" s="838">
        <f t="shared" si="44"/>
        <v>0</v>
      </c>
      <c r="AA98" s="838">
        <f t="shared" si="45"/>
        <v>0</v>
      </c>
      <c r="AB98" s="1008">
        <f t="shared" si="46"/>
        <v>0</v>
      </c>
      <c r="AC98" s="1008">
        <f t="shared" si="47"/>
        <v>0</v>
      </c>
      <c r="AD98" s="1008">
        <f t="shared" si="48"/>
        <v>0</v>
      </c>
      <c r="AE98" s="1008">
        <f t="shared" si="49"/>
        <v>552500</v>
      </c>
      <c r="AF98" s="637">
        <f t="shared" si="50"/>
        <v>0</v>
      </c>
    </row>
    <row r="99" spans="1:32" s="540" customFormat="1" ht="25" customHeight="1" x14ac:dyDescent="0.2">
      <c r="A99" s="352" t="str">
        <f t="shared" si="36"/>
        <v>02.06.02.01</v>
      </c>
      <c r="B99" s="569"/>
      <c r="C99" s="570" t="s">
        <v>618</v>
      </c>
      <c r="D99" s="570" t="s">
        <v>152</v>
      </c>
      <c r="E99" s="570"/>
      <c r="F99" s="571" t="s">
        <v>195</v>
      </c>
      <c r="G99" s="572"/>
      <c r="H99" s="314"/>
      <c r="I99" s="573">
        <v>2003</v>
      </c>
      <c r="J99" s="314"/>
      <c r="K99" s="574"/>
      <c r="L99" s="314"/>
      <c r="M99" s="574"/>
      <c r="N99" s="314"/>
      <c r="O99" s="577" t="s">
        <v>146</v>
      </c>
      <c r="P99" s="567">
        <v>595000</v>
      </c>
      <c r="Q99" s="560" t="s">
        <v>124</v>
      </c>
      <c r="R99" s="587"/>
      <c r="S99" s="829" t="str">
        <f t="shared" si="37"/>
        <v>02.06.02</v>
      </c>
      <c r="T99" s="355" t="str">
        <f t="shared" si="38"/>
        <v>Alat Rumah Tangga</v>
      </c>
      <c r="U99" s="355">
        <f t="shared" si="39"/>
        <v>5</v>
      </c>
      <c r="V99" s="637">
        <f t="shared" si="40"/>
        <v>119000</v>
      </c>
      <c r="W99" s="830">
        <f t="shared" si="41"/>
        <v>5</v>
      </c>
      <c r="X99" s="838">
        <f t="shared" si="42"/>
        <v>595000</v>
      </c>
      <c r="Y99" s="838">
        <f t="shared" si="43"/>
        <v>0</v>
      </c>
      <c r="Z99" s="838">
        <f t="shared" si="44"/>
        <v>0</v>
      </c>
      <c r="AA99" s="838">
        <f t="shared" si="45"/>
        <v>0</v>
      </c>
      <c r="AB99" s="1008">
        <f t="shared" si="46"/>
        <v>0</v>
      </c>
      <c r="AC99" s="1008">
        <f t="shared" si="47"/>
        <v>0</v>
      </c>
      <c r="AD99" s="1008">
        <f t="shared" si="48"/>
        <v>0</v>
      </c>
      <c r="AE99" s="1008">
        <f t="shared" si="49"/>
        <v>595000</v>
      </c>
      <c r="AF99" s="637">
        <f t="shared" si="50"/>
        <v>0</v>
      </c>
    </row>
    <row r="100" spans="1:32" s="540" customFormat="1" ht="25" customHeight="1" x14ac:dyDescent="0.2">
      <c r="A100" s="352" t="str">
        <f t="shared" si="36"/>
        <v>02.06.01.04</v>
      </c>
      <c r="B100" s="569"/>
      <c r="C100" s="570" t="s">
        <v>644</v>
      </c>
      <c r="D100" s="570" t="s">
        <v>422</v>
      </c>
      <c r="E100" s="570"/>
      <c r="F100" s="571" t="s">
        <v>195</v>
      </c>
      <c r="G100" s="572"/>
      <c r="H100" s="314"/>
      <c r="I100" s="573">
        <v>2004</v>
      </c>
      <c r="J100" s="314"/>
      <c r="K100" s="574"/>
      <c r="L100" s="314"/>
      <c r="M100" s="574"/>
      <c r="N100" s="314"/>
      <c r="O100" s="577" t="s">
        <v>146</v>
      </c>
      <c r="P100" s="567">
        <v>700000</v>
      </c>
      <c r="Q100" s="560" t="s">
        <v>367</v>
      </c>
      <c r="R100" s="587"/>
      <c r="S100" s="829" t="str">
        <f t="shared" si="37"/>
        <v>02.06.01</v>
      </c>
      <c r="T100" s="355" t="str">
        <f t="shared" si="38"/>
        <v>Alat Kantor</v>
      </c>
      <c r="U100" s="355">
        <f t="shared" si="39"/>
        <v>5</v>
      </c>
      <c r="V100" s="637">
        <f t="shared" si="40"/>
        <v>140000</v>
      </c>
      <c r="W100" s="830">
        <f t="shared" si="41"/>
        <v>5</v>
      </c>
      <c r="X100" s="838">
        <f t="shared" si="42"/>
        <v>700000</v>
      </c>
      <c r="Y100" s="838">
        <f t="shared" si="43"/>
        <v>0</v>
      </c>
      <c r="Z100" s="838">
        <f t="shared" si="44"/>
        <v>0</v>
      </c>
      <c r="AA100" s="838">
        <f t="shared" si="45"/>
        <v>0</v>
      </c>
      <c r="AB100" s="1008">
        <f t="shared" si="46"/>
        <v>0</v>
      </c>
      <c r="AC100" s="1008">
        <f t="shared" si="47"/>
        <v>0</v>
      </c>
      <c r="AD100" s="1008">
        <f t="shared" si="48"/>
        <v>0</v>
      </c>
      <c r="AE100" s="1008">
        <f t="shared" si="49"/>
        <v>700000</v>
      </c>
      <c r="AF100" s="637">
        <f t="shared" si="50"/>
        <v>0</v>
      </c>
    </row>
    <row r="101" spans="1:32" s="540" customFormat="1" ht="25" customHeight="1" x14ac:dyDescent="0.2">
      <c r="A101" s="352" t="str">
        <f t="shared" si="36"/>
        <v>02.06.02.01</v>
      </c>
      <c r="B101" s="569"/>
      <c r="C101" s="570" t="s">
        <v>618</v>
      </c>
      <c r="D101" s="570" t="s">
        <v>152</v>
      </c>
      <c r="E101" s="570"/>
      <c r="F101" s="571" t="s">
        <v>195</v>
      </c>
      <c r="G101" s="314"/>
      <c r="H101" s="314"/>
      <c r="I101" s="573">
        <v>2004</v>
      </c>
      <c r="J101" s="314"/>
      <c r="K101" s="574"/>
      <c r="L101" s="314"/>
      <c r="M101" s="314"/>
      <c r="N101" s="314"/>
      <c r="O101" s="577" t="s">
        <v>146</v>
      </c>
      <c r="P101" s="567">
        <v>1657500</v>
      </c>
      <c r="Q101" s="560" t="s">
        <v>124</v>
      </c>
      <c r="R101" s="587"/>
      <c r="S101" s="829" t="str">
        <f t="shared" si="37"/>
        <v>02.06.02</v>
      </c>
      <c r="T101" s="355" t="str">
        <f t="shared" si="38"/>
        <v>Alat Rumah Tangga</v>
      </c>
      <c r="U101" s="355">
        <f t="shared" si="39"/>
        <v>5</v>
      </c>
      <c r="V101" s="637">
        <f t="shared" si="40"/>
        <v>331500</v>
      </c>
      <c r="W101" s="830">
        <f t="shared" si="41"/>
        <v>5</v>
      </c>
      <c r="X101" s="838">
        <f t="shared" si="42"/>
        <v>1657500</v>
      </c>
      <c r="Y101" s="838">
        <f t="shared" si="43"/>
        <v>0</v>
      </c>
      <c r="Z101" s="838">
        <f t="shared" si="44"/>
        <v>0</v>
      </c>
      <c r="AA101" s="838">
        <f t="shared" si="45"/>
        <v>0</v>
      </c>
      <c r="AB101" s="1008">
        <f t="shared" si="46"/>
        <v>0</v>
      </c>
      <c r="AC101" s="1008">
        <f t="shared" si="47"/>
        <v>0</v>
      </c>
      <c r="AD101" s="1008">
        <f t="shared" si="48"/>
        <v>0</v>
      </c>
      <c r="AE101" s="1008">
        <f t="shared" si="49"/>
        <v>1657500</v>
      </c>
      <c r="AF101" s="637">
        <f t="shared" si="50"/>
        <v>0</v>
      </c>
    </row>
    <row r="102" spans="1:32" s="540" customFormat="1" ht="25" customHeight="1" x14ac:dyDescent="0.2">
      <c r="A102" s="352" t="str">
        <f t="shared" si="36"/>
        <v>02.06.02.01</v>
      </c>
      <c r="B102" s="569"/>
      <c r="C102" s="570" t="s">
        <v>618</v>
      </c>
      <c r="D102" s="570" t="s">
        <v>152</v>
      </c>
      <c r="E102" s="570"/>
      <c r="F102" s="571" t="s">
        <v>195</v>
      </c>
      <c r="G102" s="314"/>
      <c r="H102" s="314"/>
      <c r="I102" s="573">
        <v>2005</v>
      </c>
      <c r="J102" s="314"/>
      <c r="K102" s="574"/>
      <c r="L102" s="314"/>
      <c r="M102" s="314"/>
      <c r="N102" s="314"/>
      <c r="O102" s="577" t="s">
        <v>146</v>
      </c>
      <c r="P102" s="567">
        <v>595000</v>
      </c>
      <c r="Q102" s="560" t="s">
        <v>124</v>
      </c>
      <c r="R102" s="587"/>
      <c r="S102" s="829" t="str">
        <f t="shared" si="37"/>
        <v>02.06.02</v>
      </c>
      <c r="T102" s="355" t="str">
        <f t="shared" si="38"/>
        <v>Alat Rumah Tangga</v>
      </c>
      <c r="U102" s="355">
        <f t="shared" si="39"/>
        <v>5</v>
      </c>
      <c r="V102" s="637">
        <f t="shared" si="40"/>
        <v>119000</v>
      </c>
      <c r="W102" s="830">
        <f t="shared" si="41"/>
        <v>5</v>
      </c>
      <c r="X102" s="838">
        <f t="shared" si="42"/>
        <v>595000</v>
      </c>
      <c r="Y102" s="838">
        <f t="shared" si="43"/>
        <v>0</v>
      </c>
      <c r="Z102" s="838">
        <f t="shared" si="44"/>
        <v>0</v>
      </c>
      <c r="AA102" s="838">
        <f t="shared" si="45"/>
        <v>0</v>
      </c>
      <c r="AB102" s="1008">
        <f t="shared" si="46"/>
        <v>0</v>
      </c>
      <c r="AC102" s="1008">
        <f t="shared" si="47"/>
        <v>0</v>
      </c>
      <c r="AD102" s="1008">
        <f t="shared" si="48"/>
        <v>0</v>
      </c>
      <c r="AE102" s="1008">
        <f t="shared" si="49"/>
        <v>595000</v>
      </c>
      <c r="AF102" s="637">
        <f t="shared" si="50"/>
        <v>0</v>
      </c>
    </row>
    <row r="103" spans="1:32" s="540" customFormat="1" ht="25" customHeight="1" x14ac:dyDescent="0.2">
      <c r="A103" s="352" t="str">
        <f t="shared" si="36"/>
        <v>02.06.02.01</v>
      </c>
      <c r="B103" s="569"/>
      <c r="C103" s="570" t="s">
        <v>619</v>
      </c>
      <c r="D103" s="570" t="s">
        <v>162</v>
      </c>
      <c r="E103" s="570"/>
      <c r="F103" s="571" t="s">
        <v>207</v>
      </c>
      <c r="G103" s="314"/>
      <c r="H103" s="314"/>
      <c r="I103" s="573">
        <v>2005</v>
      </c>
      <c r="J103" s="314"/>
      <c r="K103" s="574"/>
      <c r="L103" s="314"/>
      <c r="M103" s="314"/>
      <c r="N103" s="314"/>
      <c r="O103" s="577" t="s">
        <v>146</v>
      </c>
      <c r="P103" s="567">
        <v>1050000</v>
      </c>
      <c r="Q103" s="560"/>
      <c r="R103" s="587"/>
      <c r="S103" s="829" t="str">
        <f t="shared" si="37"/>
        <v>02.06.02</v>
      </c>
      <c r="T103" s="355" t="str">
        <f t="shared" si="38"/>
        <v>Alat Rumah Tangga</v>
      </c>
      <c r="U103" s="355">
        <f t="shared" si="39"/>
        <v>5</v>
      </c>
      <c r="V103" s="637">
        <f t="shared" si="40"/>
        <v>210000</v>
      </c>
      <c r="W103" s="830">
        <f t="shared" si="41"/>
        <v>5</v>
      </c>
      <c r="X103" s="838">
        <f t="shared" si="42"/>
        <v>1050000</v>
      </c>
      <c r="Y103" s="838">
        <f t="shared" si="43"/>
        <v>0</v>
      </c>
      <c r="Z103" s="838">
        <f t="shared" si="44"/>
        <v>0</v>
      </c>
      <c r="AA103" s="838">
        <f t="shared" si="45"/>
        <v>0</v>
      </c>
      <c r="AB103" s="1008">
        <f t="shared" si="46"/>
        <v>0</v>
      </c>
      <c r="AC103" s="1008">
        <f t="shared" si="47"/>
        <v>0</v>
      </c>
      <c r="AD103" s="1008">
        <f t="shared" si="48"/>
        <v>0</v>
      </c>
      <c r="AE103" s="1008">
        <f t="shared" si="49"/>
        <v>1050000</v>
      </c>
      <c r="AF103" s="637">
        <f t="shared" si="50"/>
        <v>0</v>
      </c>
    </row>
    <row r="104" spans="1:32" s="540" customFormat="1" ht="25" customHeight="1" x14ac:dyDescent="0.2">
      <c r="A104" s="352" t="str">
        <f t="shared" si="36"/>
        <v>02.06.02.01</v>
      </c>
      <c r="B104" s="569"/>
      <c r="C104" s="570" t="s">
        <v>619</v>
      </c>
      <c r="D104" s="570" t="s">
        <v>162</v>
      </c>
      <c r="E104" s="570"/>
      <c r="F104" s="571" t="s">
        <v>206</v>
      </c>
      <c r="G104" s="314"/>
      <c r="H104" s="314"/>
      <c r="I104" s="573">
        <v>2005</v>
      </c>
      <c r="J104" s="314"/>
      <c r="K104" s="574"/>
      <c r="L104" s="314"/>
      <c r="M104" s="314"/>
      <c r="N104" s="314"/>
      <c r="O104" s="577" t="s">
        <v>146</v>
      </c>
      <c r="P104" s="567">
        <v>945000</v>
      </c>
      <c r="Q104" s="560"/>
      <c r="R104" s="587"/>
      <c r="S104" s="829" t="str">
        <f t="shared" si="37"/>
        <v>02.06.02</v>
      </c>
      <c r="T104" s="355" t="str">
        <f t="shared" si="38"/>
        <v>Alat Rumah Tangga</v>
      </c>
      <c r="U104" s="355">
        <f t="shared" si="39"/>
        <v>5</v>
      </c>
      <c r="V104" s="637">
        <f t="shared" si="40"/>
        <v>189000</v>
      </c>
      <c r="W104" s="830">
        <f t="shared" si="41"/>
        <v>5</v>
      </c>
      <c r="X104" s="838">
        <f t="shared" si="42"/>
        <v>945000</v>
      </c>
      <c r="Y104" s="838">
        <f t="shared" si="43"/>
        <v>0</v>
      </c>
      <c r="Z104" s="838">
        <f t="shared" si="44"/>
        <v>0</v>
      </c>
      <c r="AA104" s="838">
        <f t="shared" si="45"/>
        <v>0</v>
      </c>
      <c r="AB104" s="1008">
        <f t="shared" si="46"/>
        <v>0</v>
      </c>
      <c r="AC104" s="1008">
        <f t="shared" si="47"/>
        <v>0</v>
      </c>
      <c r="AD104" s="1008">
        <f t="shared" si="48"/>
        <v>0</v>
      </c>
      <c r="AE104" s="1008">
        <f t="shared" si="49"/>
        <v>945000</v>
      </c>
      <c r="AF104" s="637">
        <f t="shared" si="50"/>
        <v>0</v>
      </c>
    </row>
    <row r="105" spans="1:32" s="540" customFormat="1" ht="25" customHeight="1" x14ac:dyDescent="0.2">
      <c r="A105" s="352" t="str">
        <f t="shared" si="36"/>
        <v>02.06.01.04</v>
      </c>
      <c r="B105" s="569"/>
      <c r="C105" s="570" t="s">
        <v>617</v>
      </c>
      <c r="D105" s="570" t="s">
        <v>163</v>
      </c>
      <c r="E105" s="570"/>
      <c r="F105" s="571" t="s">
        <v>491</v>
      </c>
      <c r="G105" s="314"/>
      <c r="H105" s="314"/>
      <c r="I105" s="573">
        <v>2005</v>
      </c>
      <c r="J105" s="314"/>
      <c r="K105" s="574"/>
      <c r="L105" s="314"/>
      <c r="M105" s="314"/>
      <c r="N105" s="314"/>
      <c r="O105" s="577" t="s">
        <v>146</v>
      </c>
      <c r="P105" s="567">
        <v>910000</v>
      </c>
      <c r="Q105" s="560" t="s">
        <v>367</v>
      </c>
      <c r="R105" s="587"/>
      <c r="S105" s="829" t="str">
        <f t="shared" si="37"/>
        <v>02.06.01</v>
      </c>
      <c r="T105" s="355" t="str">
        <f t="shared" si="38"/>
        <v>Alat Kantor</v>
      </c>
      <c r="U105" s="355">
        <f t="shared" si="39"/>
        <v>5</v>
      </c>
      <c r="V105" s="637">
        <f t="shared" si="40"/>
        <v>182000</v>
      </c>
      <c r="W105" s="830">
        <f t="shared" si="41"/>
        <v>5</v>
      </c>
      <c r="X105" s="838">
        <f t="shared" si="42"/>
        <v>910000</v>
      </c>
      <c r="Y105" s="838">
        <f t="shared" si="43"/>
        <v>0</v>
      </c>
      <c r="Z105" s="838">
        <f t="shared" si="44"/>
        <v>0</v>
      </c>
      <c r="AA105" s="838">
        <f t="shared" si="45"/>
        <v>0</v>
      </c>
      <c r="AB105" s="1008">
        <f t="shared" si="46"/>
        <v>0</v>
      </c>
      <c r="AC105" s="1008">
        <f t="shared" si="47"/>
        <v>0</v>
      </c>
      <c r="AD105" s="1008">
        <f t="shared" si="48"/>
        <v>0</v>
      </c>
      <c r="AE105" s="1008">
        <f t="shared" si="49"/>
        <v>910000</v>
      </c>
      <c r="AF105" s="637">
        <f t="shared" si="50"/>
        <v>0</v>
      </c>
    </row>
    <row r="106" spans="1:32" s="540" customFormat="1" ht="25" customHeight="1" x14ac:dyDescent="0.2">
      <c r="A106" s="352" t="str">
        <f t="shared" si="36"/>
        <v>02.06.02.01</v>
      </c>
      <c r="B106" s="569"/>
      <c r="C106" s="570" t="s">
        <v>618</v>
      </c>
      <c r="D106" s="570" t="s">
        <v>152</v>
      </c>
      <c r="E106" s="570"/>
      <c r="F106" s="571" t="s">
        <v>195</v>
      </c>
      <c r="G106" s="314"/>
      <c r="H106" s="314"/>
      <c r="I106" s="573">
        <v>2005</v>
      </c>
      <c r="J106" s="314"/>
      <c r="K106" s="574"/>
      <c r="L106" s="314"/>
      <c r="M106" s="314"/>
      <c r="N106" s="314"/>
      <c r="O106" s="577" t="s">
        <v>146</v>
      </c>
      <c r="P106" s="567">
        <v>1785000</v>
      </c>
      <c r="Q106" s="560" t="s">
        <v>124</v>
      </c>
      <c r="R106" s="587"/>
      <c r="S106" s="829" t="str">
        <f t="shared" si="37"/>
        <v>02.06.02</v>
      </c>
      <c r="T106" s="355" t="str">
        <f t="shared" si="38"/>
        <v>Alat Rumah Tangga</v>
      </c>
      <c r="U106" s="355">
        <f t="shared" si="39"/>
        <v>5</v>
      </c>
      <c r="V106" s="637">
        <f t="shared" si="40"/>
        <v>357000</v>
      </c>
      <c r="W106" s="830">
        <f t="shared" si="41"/>
        <v>5</v>
      </c>
      <c r="X106" s="838">
        <f t="shared" si="42"/>
        <v>1785000</v>
      </c>
      <c r="Y106" s="838">
        <f t="shared" si="43"/>
        <v>0</v>
      </c>
      <c r="Z106" s="838">
        <f t="shared" si="44"/>
        <v>0</v>
      </c>
      <c r="AA106" s="838">
        <f t="shared" si="45"/>
        <v>0</v>
      </c>
      <c r="AB106" s="1008">
        <f t="shared" si="46"/>
        <v>0</v>
      </c>
      <c r="AC106" s="1008">
        <f t="shared" si="47"/>
        <v>0</v>
      </c>
      <c r="AD106" s="1008">
        <f t="shared" si="48"/>
        <v>0</v>
      </c>
      <c r="AE106" s="1008">
        <f t="shared" si="49"/>
        <v>1785000</v>
      </c>
      <c r="AF106" s="637">
        <f t="shared" si="50"/>
        <v>0</v>
      </c>
    </row>
    <row r="107" spans="1:32" s="540" customFormat="1" ht="25" customHeight="1" x14ac:dyDescent="0.2">
      <c r="A107" s="352" t="str">
        <f t="shared" si="36"/>
        <v>02.06.03.05</v>
      </c>
      <c r="B107" s="569"/>
      <c r="C107" s="570" t="s">
        <v>626</v>
      </c>
      <c r="D107" s="570" t="s">
        <v>153</v>
      </c>
      <c r="E107" s="570"/>
      <c r="F107" s="571" t="s">
        <v>202</v>
      </c>
      <c r="G107" s="314"/>
      <c r="H107" s="314"/>
      <c r="I107" s="573">
        <v>2006</v>
      </c>
      <c r="J107" s="314"/>
      <c r="K107" s="574"/>
      <c r="L107" s="314"/>
      <c r="M107" s="314"/>
      <c r="N107" s="314"/>
      <c r="O107" s="577" t="s">
        <v>146</v>
      </c>
      <c r="P107" s="567">
        <v>800000</v>
      </c>
      <c r="Q107" s="560" t="s">
        <v>367</v>
      </c>
      <c r="R107" s="587"/>
      <c r="S107" s="829" t="str">
        <f t="shared" si="37"/>
        <v>02.06.03</v>
      </c>
      <c r="T107" s="355" t="str">
        <f t="shared" si="38"/>
        <v>Peralatan Komputer</v>
      </c>
      <c r="U107" s="355">
        <f t="shared" si="39"/>
        <v>4</v>
      </c>
      <c r="V107" s="637">
        <f t="shared" si="40"/>
        <v>200000</v>
      </c>
      <c r="W107" s="830">
        <f t="shared" si="41"/>
        <v>4</v>
      </c>
      <c r="X107" s="838">
        <f t="shared" si="42"/>
        <v>800000</v>
      </c>
      <c r="Y107" s="838">
        <f t="shared" si="43"/>
        <v>0</v>
      </c>
      <c r="Z107" s="838">
        <f t="shared" si="44"/>
        <v>0</v>
      </c>
      <c r="AA107" s="838">
        <f t="shared" si="45"/>
        <v>0</v>
      </c>
      <c r="AB107" s="1008">
        <f t="shared" si="46"/>
        <v>0</v>
      </c>
      <c r="AC107" s="1008">
        <f t="shared" si="47"/>
        <v>0</v>
      </c>
      <c r="AD107" s="1008">
        <f t="shared" si="48"/>
        <v>0</v>
      </c>
      <c r="AE107" s="1008">
        <f t="shared" si="49"/>
        <v>800000</v>
      </c>
      <c r="AF107" s="637">
        <f t="shared" si="50"/>
        <v>0</v>
      </c>
    </row>
    <row r="108" spans="1:32" s="540" customFormat="1" ht="25" customHeight="1" x14ac:dyDescent="0.2">
      <c r="A108" s="352" t="str">
        <f t="shared" si="36"/>
        <v>02.06.02.01</v>
      </c>
      <c r="B108" s="569"/>
      <c r="C108" s="570" t="s">
        <v>621</v>
      </c>
      <c r="D108" s="570" t="s">
        <v>148</v>
      </c>
      <c r="E108" s="570"/>
      <c r="F108" s="571" t="s">
        <v>477</v>
      </c>
      <c r="G108" s="314"/>
      <c r="H108" s="314"/>
      <c r="I108" s="573">
        <v>2006</v>
      </c>
      <c r="J108" s="314"/>
      <c r="K108" s="574"/>
      <c r="L108" s="314"/>
      <c r="M108" s="314"/>
      <c r="N108" s="314"/>
      <c r="O108" s="577" t="s">
        <v>146</v>
      </c>
      <c r="P108" s="567">
        <v>2080000</v>
      </c>
      <c r="Q108" s="560" t="s">
        <v>367</v>
      </c>
      <c r="R108" s="587"/>
      <c r="S108" s="829" t="str">
        <f t="shared" si="37"/>
        <v>02.06.02</v>
      </c>
      <c r="T108" s="355" t="str">
        <f t="shared" si="38"/>
        <v>Alat Rumah Tangga</v>
      </c>
      <c r="U108" s="355">
        <f t="shared" si="39"/>
        <v>5</v>
      </c>
      <c r="V108" s="637">
        <f t="shared" si="40"/>
        <v>416000</v>
      </c>
      <c r="W108" s="830">
        <f t="shared" si="41"/>
        <v>5</v>
      </c>
      <c r="X108" s="838">
        <f t="shared" si="42"/>
        <v>2080000</v>
      </c>
      <c r="Y108" s="838">
        <f t="shared" si="43"/>
        <v>0</v>
      </c>
      <c r="Z108" s="838">
        <f t="shared" si="44"/>
        <v>0</v>
      </c>
      <c r="AA108" s="838">
        <f t="shared" si="45"/>
        <v>0</v>
      </c>
      <c r="AB108" s="1008">
        <f t="shared" si="46"/>
        <v>0</v>
      </c>
      <c r="AC108" s="1008">
        <f t="shared" si="47"/>
        <v>0</v>
      </c>
      <c r="AD108" s="1008">
        <f t="shared" si="48"/>
        <v>0</v>
      </c>
      <c r="AE108" s="1008">
        <f t="shared" si="49"/>
        <v>2080000</v>
      </c>
      <c r="AF108" s="637">
        <f t="shared" si="50"/>
        <v>0</v>
      </c>
    </row>
    <row r="109" spans="1:32" s="540" customFormat="1" ht="25" customHeight="1" x14ac:dyDescent="0.2">
      <c r="A109" s="352" t="str">
        <f t="shared" si="36"/>
        <v>02.06.02.01</v>
      </c>
      <c r="B109" s="569"/>
      <c r="C109" s="570" t="s">
        <v>618</v>
      </c>
      <c r="D109" s="570" t="s">
        <v>152</v>
      </c>
      <c r="E109" s="570"/>
      <c r="F109" s="571" t="s">
        <v>489</v>
      </c>
      <c r="G109" s="314"/>
      <c r="H109" s="314"/>
      <c r="I109" s="573">
        <v>2006</v>
      </c>
      <c r="J109" s="314"/>
      <c r="K109" s="574"/>
      <c r="L109" s="314"/>
      <c r="M109" s="314"/>
      <c r="N109" s="314"/>
      <c r="O109" s="577" t="s">
        <v>146</v>
      </c>
      <c r="P109" s="567">
        <v>1280000</v>
      </c>
      <c r="Q109" s="560" t="s">
        <v>124</v>
      </c>
      <c r="R109" s="587"/>
      <c r="S109" s="829" t="str">
        <f t="shared" si="37"/>
        <v>02.06.02</v>
      </c>
      <c r="T109" s="355" t="str">
        <f t="shared" si="38"/>
        <v>Alat Rumah Tangga</v>
      </c>
      <c r="U109" s="355">
        <f t="shared" si="39"/>
        <v>5</v>
      </c>
      <c r="V109" s="637">
        <f t="shared" si="40"/>
        <v>256000</v>
      </c>
      <c r="W109" s="830">
        <f t="shared" si="41"/>
        <v>5</v>
      </c>
      <c r="X109" s="838">
        <f t="shared" si="42"/>
        <v>1280000</v>
      </c>
      <c r="Y109" s="838">
        <f t="shared" si="43"/>
        <v>0</v>
      </c>
      <c r="Z109" s="838">
        <f t="shared" si="44"/>
        <v>0</v>
      </c>
      <c r="AA109" s="838">
        <f t="shared" si="45"/>
        <v>0</v>
      </c>
      <c r="AB109" s="1008">
        <f t="shared" si="46"/>
        <v>0</v>
      </c>
      <c r="AC109" s="1008">
        <f t="shared" si="47"/>
        <v>0</v>
      </c>
      <c r="AD109" s="1008">
        <f t="shared" si="48"/>
        <v>0</v>
      </c>
      <c r="AE109" s="1008">
        <f t="shared" si="49"/>
        <v>1280000</v>
      </c>
      <c r="AF109" s="637">
        <f t="shared" si="50"/>
        <v>0</v>
      </c>
    </row>
    <row r="110" spans="1:32" s="540" customFormat="1" ht="25" customHeight="1" x14ac:dyDescent="0.2">
      <c r="A110" s="352" t="str">
        <f t="shared" si="36"/>
        <v>02.06.03.05</v>
      </c>
      <c r="B110" s="569"/>
      <c r="C110" s="570" t="s">
        <v>627</v>
      </c>
      <c r="D110" s="570" t="s">
        <v>154</v>
      </c>
      <c r="E110" s="570"/>
      <c r="F110" s="571" t="s">
        <v>215</v>
      </c>
      <c r="G110" s="314"/>
      <c r="H110" s="314"/>
      <c r="I110" s="573">
        <v>2006</v>
      </c>
      <c r="J110" s="314"/>
      <c r="K110" s="574"/>
      <c r="L110" s="314"/>
      <c r="M110" s="314"/>
      <c r="N110" s="314"/>
      <c r="O110" s="577" t="s">
        <v>498</v>
      </c>
      <c r="P110" s="567">
        <v>3750000</v>
      </c>
      <c r="Q110" s="560" t="s">
        <v>367</v>
      </c>
      <c r="R110" s="587"/>
      <c r="S110" s="829" t="str">
        <f t="shared" si="37"/>
        <v>02.06.03</v>
      </c>
      <c r="T110" s="355" t="str">
        <f t="shared" si="38"/>
        <v>Peralatan Komputer</v>
      </c>
      <c r="U110" s="355">
        <f t="shared" si="39"/>
        <v>4</v>
      </c>
      <c r="V110" s="637">
        <f t="shared" si="40"/>
        <v>937500</v>
      </c>
      <c r="W110" s="830">
        <f t="shared" si="41"/>
        <v>4</v>
      </c>
      <c r="X110" s="838">
        <f t="shared" si="42"/>
        <v>3750000</v>
      </c>
      <c r="Y110" s="838">
        <f t="shared" si="43"/>
        <v>0</v>
      </c>
      <c r="Z110" s="838">
        <f t="shared" si="44"/>
        <v>0</v>
      </c>
      <c r="AA110" s="838">
        <f t="shared" si="45"/>
        <v>0</v>
      </c>
      <c r="AB110" s="1008">
        <f t="shared" si="46"/>
        <v>0</v>
      </c>
      <c r="AC110" s="1008">
        <f t="shared" si="47"/>
        <v>0</v>
      </c>
      <c r="AD110" s="1008">
        <f t="shared" si="48"/>
        <v>0</v>
      </c>
      <c r="AE110" s="1008">
        <f t="shared" si="49"/>
        <v>3750000</v>
      </c>
      <c r="AF110" s="637">
        <f t="shared" si="50"/>
        <v>0</v>
      </c>
    </row>
    <row r="111" spans="1:32" s="540" customFormat="1" ht="25" customHeight="1" x14ac:dyDescent="0.2">
      <c r="A111" s="352" t="str">
        <f t="shared" si="36"/>
        <v>02.06.01.01</v>
      </c>
      <c r="B111" s="569"/>
      <c r="C111" s="570" t="s">
        <v>616</v>
      </c>
      <c r="D111" s="570" t="s">
        <v>419</v>
      </c>
      <c r="E111" s="570"/>
      <c r="F111" s="571" t="s">
        <v>473</v>
      </c>
      <c r="G111" s="314"/>
      <c r="H111" s="314"/>
      <c r="I111" s="573">
        <v>2006</v>
      </c>
      <c r="J111" s="314"/>
      <c r="K111" s="574"/>
      <c r="L111" s="314"/>
      <c r="M111" s="314"/>
      <c r="N111" s="314"/>
      <c r="O111" s="577" t="s">
        <v>146</v>
      </c>
      <c r="P111" s="567">
        <v>2100000</v>
      </c>
      <c r="Q111" s="560"/>
      <c r="R111" s="587"/>
      <c r="S111" s="829" t="str">
        <f t="shared" si="37"/>
        <v>02.06.01</v>
      </c>
      <c r="T111" s="355" t="str">
        <f t="shared" si="38"/>
        <v>Alat Kantor</v>
      </c>
      <c r="U111" s="355">
        <f t="shared" si="39"/>
        <v>5</v>
      </c>
      <c r="V111" s="637">
        <f t="shared" si="40"/>
        <v>420000</v>
      </c>
      <c r="W111" s="830">
        <f t="shared" si="41"/>
        <v>5</v>
      </c>
      <c r="X111" s="838">
        <f t="shared" si="42"/>
        <v>2100000</v>
      </c>
      <c r="Y111" s="838">
        <f t="shared" si="43"/>
        <v>0</v>
      </c>
      <c r="Z111" s="838">
        <f t="shared" si="44"/>
        <v>0</v>
      </c>
      <c r="AA111" s="838">
        <f t="shared" si="45"/>
        <v>0</v>
      </c>
      <c r="AB111" s="1008">
        <f t="shared" si="46"/>
        <v>0</v>
      </c>
      <c r="AC111" s="1008">
        <f t="shared" si="47"/>
        <v>0</v>
      </c>
      <c r="AD111" s="1008">
        <f t="shared" si="48"/>
        <v>0</v>
      </c>
      <c r="AE111" s="1008">
        <f t="shared" si="49"/>
        <v>2100000</v>
      </c>
      <c r="AF111" s="637">
        <f t="shared" si="50"/>
        <v>0</v>
      </c>
    </row>
    <row r="112" spans="1:32" s="540" customFormat="1" ht="25" customHeight="1" x14ac:dyDescent="0.2">
      <c r="A112" s="352" t="str">
        <f t="shared" si="36"/>
        <v>02.06.01.01</v>
      </c>
      <c r="B112" s="569"/>
      <c r="C112" s="570" t="s">
        <v>616</v>
      </c>
      <c r="D112" s="570" t="s">
        <v>419</v>
      </c>
      <c r="E112" s="570"/>
      <c r="F112" s="571" t="s">
        <v>473</v>
      </c>
      <c r="G112" s="314"/>
      <c r="H112" s="314"/>
      <c r="I112" s="573">
        <v>2006</v>
      </c>
      <c r="J112" s="314"/>
      <c r="K112" s="574"/>
      <c r="L112" s="314"/>
      <c r="M112" s="314"/>
      <c r="N112" s="314"/>
      <c r="O112" s="577" t="s">
        <v>146</v>
      </c>
      <c r="P112" s="567">
        <v>2100000</v>
      </c>
      <c r="Q112" s="560"/>
      <c r="R112" s="587"/>
      <c r="S112" s="829" t="str">
        <f t="shared" si="37"/>
        <v>02.06.01</v>
      </c>
      <c r="T112" s="355" t="str">
        <f t="shared" si="38"/>
        <v>Alat Kantor</v>
      </c>
      <c r="U112" s="355">
        <f t="shared" si="39"/>
        <v>5</v>
      </c>
      <c r="V112" s="637">
        <f t="shared" si="40"/>
        <v>420000</v>
      </c>
      <c r="W112" s="830">
        <f t="shared" si="41"/>
        <v>5</v>
      </c>
      <c r="X112" s="838">
        <f t="shared" si="42"/>
        <v>2100000</v>
      </c>
      <c r="Y112" s="838">
        <f t="shared" si="43"/>
        <v>0</v>
      </c>
      <c r="Z112" s="838">
        <f t="shared" si="44"/>
        <v>0</v>
      </c>
      <c r="AA112" s="838">
        <f t="shared" si="45"/>
        <v>0</v>
      </c>
      <c r="AB112" s="1008">
        <f t="shared" si="46"/>
        <v>0</v>
      </c>
      <c r="AC112" s="1008">
        <f t="shared" si="47"/>
        <v>0</v>
      </c>
      <c r="AD112" s="1008">
        <f t="shared" si="48"/>
        <v>0</v>
      </c>
      <c r="AE112" s="1008">
        <f t="shared" si="49"/>
        <v>2100000</v>
      </c>
      <c r="AF112" s="637">
        <f t="shared" si="50"/>
        <v>0</v>
      </c>
    </row>
    <row r="113" spans="1:32" s="540" customFormat="1" ht="25" customHeight="1" x14ac:dyDescent="0.2">
      <c r="A113" s="352" t="str">
        <f t="shared" si="36"/>
        <v>02.06.02.01</v>
      </c>
      <c r="B113" s="569"/>
      <c r="C113" s="570" t="s">
        <v>618</v>
      </c>
      <c r="D113" s="570" t="s">
        <v>152</v>
      </c>
      <c r="E113" s="570"/>
      <c r="F113" s="571" t="s">
        <v>195</v>
      </c>
      <c r="G113" s="314"/>
      <c r="H113" s="314"/>
      <c r="I113" s="573">
        <v>2006</v>
      </c>
      <c r="J113" s="314"/>
      <c r="K113" s="574"/>
      <c r="L113" s="314"/>
      <c r="M113" s="314"/>
      <c r="N113" s="314"/>
      <c r="O113" s="577" t="s">
        <v>146</v>
      </c>
      <c r="P113" s="567">
        <v>3570000</v>
      </c>
      <c r="Q113" s="560" t="s">
        <v>124</v>
      </c>
      <c r="R113" s="587"/>
      <c r="S113" s="829" t="str">
        <f t="shared" si="37"/>
        <v>02.06.02</v>
      </c>
      <c r="T113" s="355" t="str">
        <f t="shared" si="38"/>
        <v>Alat Rumah Tangga</v>
      </c>
      <c r="U113" s="355">
        <f t="shared" si="39"/>
        <v>5</v>
      </c>
      <c r="V113" s="637">
        <f t="shared" si="40"/>
        <v>714000</v>
      </c>
      <c r="W113" s="830">
        <f t="shared" si="41"/>
        <v>5</v>
      </c>
      <c r="X113" s="838">
        <f t="shared" si="42"/>
        <v>3570000</v>
      </c>
      <c r="Y113" s="838">
        <f t="shared" si="43"/>
        <v>0</v>
      </c>
      <c r="Z113" s="838">
        <f t="shared" si="44"/>
        <v>0</v>
      </c>
      <c r="AA113" s="838">
        <f t="shared" si="45"/>
        <v>0</v>
      </c>
      <c r="AB113" s="1008">
        <f t="shared" si="46"/>
        <v>0</v>
      </c>
      <c r="AC113" s="1008">
        <f t="shared" si="47"/>
        <v>0</v>
      </c>
      <c r="AD113" s="1008">
        <f t="shared" si="48"/>
        <v>0</v>
      </c>
      <c r="AE113" s="1008">
        <f t="shared" si="49"/>
        <v>3570000</v>
      </c>
      <c r="AF113" s="637">
        <f t="shared" si="50"/>
        <v>0</v>
      </c>
    </row>
    <row r="114" spans="1:32" s="540" customFormat="1" ht="25" customHeight="1" x14ac:dyDescent="0.2">
      <c r="A114" s="352" t="str">
        <f t="shared" si="36"/>
        <v>02.06.02.01</v>
      </c>
      <c r="B114" s="569"/>
      <c r="C114" s="570" t="s">
        <v>618</v>
      </c>
      <c r="D114" s="570" t="s">
        <v>152</v>
      </c>
      <c r="E114" s="570"/>
      <c r="F114" s="571" t="s">
        <v>195</v>
      </c>
      <c r="G114" s="314"/>
      <c r="H114" s="314"/>
      <c r="I114" s="573">
        <v>2006</v>
      </c>
      <c r="J114" s="314"/>
      <c r="K114" s="574"/>
      <c r="L114" s="314"/>
      <c r="M114" s="314"/>
      <c r="N114" s="314"/>
      <c r="O114" s="577" t="s">
        <v>146</v>
      </c>
      <c r="P114" s="567">
        <v>875000</v>
      </c>
      <c r="Q114" s="560" t="s">
        <v>124</v>
      </c>
      <c r="R114" s="587"/>
      <c r="S114" s="829" t="str">
        <f t="shared" si="37"/>
        <v>02.06.02</v>
      </c>
      <c r="T114" s="355" t="str">
        <f t="shared" si="38"/>
        <v>Alat Rumah Tangga</v>
      </c>
      <c r="U114" s="355">
        <f t="shared" si="39"/>
        <v>5</v>
      </c>
      <c r="V114" s="637">
        <f t="shared" si="40"/>
        <v>175000</v>
      </c>
      <c r="W114" s="830">
        <f t="shared" si="41"/>
        <v>5</v>
      </c>
      <c r="X114" s="838">
        <f t="shared" si="42"/>
        <v>875000</v>
      </c>
      <c r="Y114" s="838">
        <f t="shared" si="43"/>
        <v>0</v>
      </c>
      <c r="Z114" s="838">
        <f t="shared" si="44"/>
        <v>0</v>
      </c>
      <c r="AA114" s="838">
        <f t="shared" si="45"/>
        <v>0</v>
      </c>
      <c r="AB114" s="1008">
        <f t="shared" si="46"/>
        <v>0</v>
      </c>
      <c r="AC114" s="1008">
        <f t="shared" si="47"/>
        <v>0</v>
      </c>
      <c r="AD114" s="1008">
        <f t="shared" si="48"/>
        <v>0</v>
      </c>
      <c r="AE114" s="1008">
        <f t="shared" si="49"/>
        <v>875000</v>
      </c>
      <c r="AF114" s="637">
        <f t="shared" si="50"/>
        <v>0</v>
      </c>
    </row>
    <row r="115" spans="1:32" s="540" customFormat="1" ht="25" customHeight="1" x14ac:dyDescent="0.2">
      <c r="A115" s="352" t="str">
        <f t="shared" si="36"/>
        <v>02.06.02.01</v>
      </c>
      <c r="B115" s="569"/>
      <c r="C115" s="570" t="s">
        <v>622</v>
      </c>
      <c r="D115" s="570" t="s">
        <v>426</v>
      </c>
      <c r="E115" s="570"/>
      <c r="F115" s="571" t="s">
        <v>218</v>
      </c>
      <c r="G115" s="314"/>
      <c r="H115" s="314"/>
      <c r="I115" s="573">
        <v>2006</v>
      </c>
      <c r="J115" s="314"/>
      <c r="K115" s="574"/>
      <c r="L115" s="314"/>
      <c r="M115" s="314"/>
      <c r="N115" s="314"/>
      <c r="O115" s="577" t="s">
        <v>146</v>
      </c>
      <c r="P115" s="567">
        <v>2205000</v>
      </c>
      <c r="Q115" s="560"/>
      <c r="R115" s="587"/>
      <c r="S115" s="829" t="str">
        <f t="shared" si="37"/>
        <v>02.06.02</v>
      </c>
      <c r="T115" s="355" t="str">
        <f t="shared" si="38"/>
        <v>Alat Rumah Tangga</v>
      </c>
      <c r="U115" s="355">
        <f t="shared" si="39"/>
        <v>5</v>
      </c>
      <c r="V115" s="637">
        <f t="shared" si="40"/>
        <v>441000</v>
      </c>
      <c r="W115" s="830">
        <f t="shared" si="41"/>
        <v>5</v>
      </c>
      <c r="X115" s="838">
        <f t="shared" si="42"/>
        <v>2205000</v>
      </c>
      <c r="Y115" s="838">
        <f t="shared" si="43"/>
        <v>0</v>
      </c>
      <c r="Z115" s="838">
        <f t="shared" si="44"/>
        <v>0</v>
      </c>
      <c r="AA115" s="838">
        <f t="shared" si="45"/>
        <v>0</v>
      </c>
      <c r="AB115" s="1008">
        <f t="shared" si="46"/>
        <v>0</v>
      </c>
      <c r="AC115" s="1008">
        <f t="shared" si="47"/>
        <v>0</v>
      </c>
      <c r="AD115" s="1008">
        <f t="shared" si="48"/>
        <v>0</v>
      </c>
      <c r="AE115" s="1008">
        <f t="shared" si="49"/>
        <v>2205000</v>
      </c>
      <c r="AF115" s="637">
        <f t="shared" si="50"/>
        <v>0</v>
      </c>
    </row>
    <row r="116" spans="1:32" s="540" customFormat="1" ht="25" customHeight="1" x14ac:dyDescent="0.2">
      <c r="A116" s="352" t="str">
        <f t="shared" si="36"/>
        <v>02.06.01.01</v>
      </c>
      <c r="B116" s="569"/>
      <c r="C116" s="570" t="s">
        <v>616</v>
      </c>
      <c r="D116" s="570" t="s">
        <v>419</v>
      </c>
      <c r="E116" s="570"/>
      <c r="F116" s="571" t="s">
        <v>473</v>
      </c>
      <c r="G116" s="314"/>
      <c r="H116" s="314"/>
      <c r="I116" s="573">
        <v>2006</v>
      </c>
      <c r="J116" s="314"/>
      <c r="K116" s="574"/>
      <c r="L116" s="314"/>
      <c r="M116" s="314"/>
      <c r="N116" s="314"/>
      <c r="O116" s="577" t="s">
        <v>146</v>
      </c>
      <c r="P116" s="567">
        <v>1050000</v>
      </c>
      <c r="Q116" s="560"/>
      <c r="R116" s="587"/>
      <c r="S116" s="829" t="str">
        <f t="shared" si="37"/>
        <v>02.06.01</v>
      </c>
      <c r="T116" s="355" t="str">
        <f t="shared" si="38"/>
        <v>Alat Kantor</v>
      </c>
      <c r="U116" s="355">
        <f t="shared" si="39"/>
        <v>5</v>
      </c>
      <c r="V116" s="637">
        <f t="shared" si="40"/>
        <v>210000</v>
      </c>
      <c r="W116" s="830">
        <f t="shared" si="41"/>
        <v>5</v>
      </c>
      <c r="X116" s="838">
        <f t="shared" si="42"/>
        <v>1050000</v>
      </c>
      <c r="Y116" s="838">
        <f t="shared" si="43"/>
        <v>0</v>
      </c>
      <c r="Z116" s="838">
        <f t="shared" si="44"/>
        <v>0</v>
      </c>
      <c r="AA116" s="838">
        <f t="shared" si="45"/>
        <v>0</v>
      </c>
      <c r="AB116" s="1008">
        <f t="shared" si="46"/>
        <v>0</v>
      </c>
      <c r="AC116" s="1008">
        <f t="shared" si="47"/>
        <v>0</v>
      </c>
      <c r="AD116" s="1008">
        <f t="shared" si="48"/>
        <v>0</v>
      </c>
      <c r="AE116" s="1008">
        <f t="shared" si="49"/>
        <v>1050000</v>
      </c>
      <c r="AF116" s="637">
        <f t="shared" si="50"/>
        <v>0</v>
      </c>
    </row>
    <row r="117" spans="1:32" s="540" customFormat="1" ht="25" customHeight="1" x14ac:dyDescent="0.2">
      <c r="A117" s="352" t="str">
        <f t="shared" si="36"/>
        <v>02.06.02.01</v>
      </c>
      <c r="B117" s="569"/>
      <c r="C117" s="570" t="s">
        <v>618</v>
      </c>
      <c r="D117" s="570" t="s">
        <v>152</v>
      </c>
      <c r="E117" s="570"/>
      <c r="F117" s="571" t="s">
        <v>195</v>
      </c>
      <c r="G117" s="314"/>
      <c r="H117" s="314"/>
      <c r="I117" s="573">
        <v>2006</v>
      </c>
      <c r="J117" s="314"/>
      <c r="K117" s="574"/>
      <c r="L117" s="314"/>
      <c r="M117" s="314"/>
      <c r="N117" s="314"/>
      <c r="O117" s="577" t="s">
        <v>146</v>
      </c>
      <c r="P117" s="567">
        <v>945000</v>
      </c>
      <c r="Q117" s="560" t="s">
        <v>124</v>
      </c>
      <c r="R117" s="587"/>
      <c r="S117" s="829" t="str">
        <f t="shared" si="37"/>
        <v>02.06.02</v>
      </c>
      <c r="T117" s="355" t="str">
        <f t="shared" si="38"/>
        <v>Alat Rumah Tangga</v>
      </c>
      <c r="U117" s="355">
        <f t="shared" si="39"/>
        <v>5</v>
      </c>
      <c r="V117" s="637">
        <f t="shared" si="40"/>
        <v>189000</v>
      </c>
      <c r="W117" s="830">
        <f t="shared" si="41"/>
        <v>5</v>
      </c>
      <c r="X117" s="838">
        <f t="shared" si="42"/>
        <v>945000</v>
      </c>
      <c r="Y117" s="838">
        <f t="shared" si="43"/>
        <v>0</v>
      </c>
      <c r="Z117" s="838">
        <f t="shared" si="44"/>
        <v>0</v>
      </c>
      <c r="AA117" s="838">
        <f t="shared" si="45"/>
        <v>0</v>
      </c>
      <c r="AB117" s="1008">
        <f t="shared" si="46"/>
        <v>0</v>
      </c>
      <c r="AC117" s="1008">
        <f t="shared" si="47"/>
        <v>0</v>
      </c>
      <c r="AD117" s="1008">
        <f t="shared" si="48"/>
        <v>0</v>
      </c>
      <c r="AE117" s="1008">
        <f t="shared" si="49"/>
        <v>945000</v>
      </c>
      <c r="AF117" s="637">
        <f t="shared" si="50"/>
        <v>0</v>
      </c>
    </row>
    <row r="118" spans="1:32" s="540" customFormat="1" ht="25" customHeight="1" x14ac:dyDescent="0.2">
      <c r="A118" s="352" t="str">
        <f t="shared" si="36"/>
        <v>02.06.02.01</v>
      </c>
      <c r="B118" s="569"/>
      <c r="C118" s="570" t="s">
        <v>618</v>
      </c>
      <c r="D118" s="570" t="s">
        <v>152</v>
      </c>
      <c r="E118" s="570"/>
      <c r="F118" s="571" t="s">
        <v>195</v>
      </c>
      <c r="G118" s="314"/>
      <c r="H118" s="314"/>
      <c r="I118" s="573">
        <v>2006</v>
      </c>
      <c r="J118" s="314"/>
      <c r="K118" s="574"/>
      <c r="L118" s="314"/>
      <c r="M118" s="314"/>
      <c r="N118" s="314"/>
      <c r="O118" s="577" t="s">
        <v>146</v>
      </c>
      <c r="P118" s="567">
        <v>595000</v>
      </c>
      <c r="Q118" s="560" t="s">
        <v>124</v>
      </c>
      <c r="R118" s="587"/>
      <c r="S118" s="829" t="str">
        <f t="shared" si="37"/>
        <v>02.06.02</v>
      </c>
      <c r="T118" s="355" t="str">
        <f t="shared" si="38"/>
        <v>Alat Rumah Tangga</v>
      </c>
      <c r="U118" s="355">
        <f t="shared" si="39"/>
        <v>5</v>
      </c>
      <c r="V118" s="637">
        <f t="shared" si="40"/>
        <v>119000</v>
      </c>
      <c r="W118" s="830">
        <f t="shared" si="41"/>
        <v>5</v>
      </c>
      <c r="X118" s="838">
        <f t="shared" si="42"/>
        <v>595000</v>
      </c>
      <c r="Y118" s="838">
        <f t="shared" si="43"/>
        <v>0</v>
      </c>
      <c r="Z118" s="838">
        <f t="shared" si="44"/>
        <v>0</v>
      </c>
      <c r="AA118" s="838">
        <f t="shared" si="45"/>
        <v>0</v>
      </c>
      <c r="AB118" s="1008">
        <f t="shared" si="46"/>
        <v>0</v>
      </c>
      <c r="AC118" s="1008">
        <f t="shared" si="47"/>
        <v>0</v>
      </c>
      <c r="AD118" s="1008">
        <f t="shared" si="48"/>
        <v>0</v>
      </c>
      <c r="AE118" s="1008">
        <f t="shared" si="49"/>
        <v>595000</v>
      </c>
      <c r="AF118" s="637">
        <f t="shared" si="50"/>
        <v>0</v>
      </c>
    </row>
    <row r="119" spans="1:32" s="540" customFormat="1" ht="25" customHeight="1" x14ac:dyDescent="0.2">
      <c r="A119" s="352" t="str">
        <f t="shared" si="36"/>
        <v>02.06.02.01</v>
      </c>
      <c r="B119" s="569"/>
      <c r="C119" s="570" t="s">
        <v>618</v>
      </c>
      <c r="D119" s="570" t="s">
        <v>152</v>
      </c>
      <c r="E119" s="570"/>
      <c r="F119" s="571" t="s">
        <v>195</v>
      </c>
      <c r="G119" s="314"/>
      <c r="H119" s="314"/>
      <c r="I119" s="573">
        <v>2006</v>
      </c>
      <c r="J119" s="314"/>
      <c r="K119" s="574"/>
      <c r="L119" s="314"/>
      <c r="M119" s="314"/>
      <c r="N119" s="314"/>
      <c r="O119" s="577" t="s">
        <v>146</v>
      </c>
      <c r="P119" s="567">
        <v>1190000</v>
      </c>
      <c r="Q119" s="560" t="s">
        <v>124</v>
      </c>
      <c r="R119" s="587"/>
      <c r="S119" s="829" t="str">
        <f t="shared" si="37"/>
        <v>02.06.02</v>
      </c>
      <c r="T119" s="355" t="str">
        <f t="shared" si="38"/>
        <v>Alat Rumah Tangga</v>
      </c>
      <c r="U119" s="355">
        <f t="shared" si="39"/>
        <v>5</v>
      </c>
      <c r="V119" s="637">
        <f t="shared" si="40"/>
        <v>238000</v>
      </c>
      <c r="W119" s="830">
        <f t="shared" si="41"/>
        <v>5</v>
      </c>
      <c r="X119" s="838">
        <f t="shared" si="42"/>
        <v>1190000</v>
      </c>
      <c r="Y119" s="838">
        <f t="shared" si="43"/>
        <v>0</v>
      </c>
      <c r="Z119" s="838">
        <f t="shared" si="44"/>
        <v>0</v>
      </c>
      <c r="AA119" s="838">
        <f t="shared" si="45"/>
        <v>0</v>
      </c>
      <c r="AB119" s="1008">
        <f t="shared" si="46"/>
        <v>0</v>
      </c>
      <c r="AC119" s="1008">
        <f t="shared" si="47"/>
        <v>0</v>
      </c>
      <c r="AD119" s="1008">
        <f t="shared" si="48"/>
        <v>0</v>
      </c>
      <c r="AE119" s="1008">
        <f t="shared" si="49"/>
        <v>1190000</v>
      </c>
      <c r="AF119" s="637">
        <f t="shared" si="50"/>
        <v>0</v>
      </c>
    </row>
    <row r="120" spans="1:32" s="540" customFormat="1" ht="25" customHeight="1" x14ac:dyDescent="0.2">
      <c r="A120" s="352" t="str">
        <f t="shared" si="36"/>
        <v>02.06.02.01</v>
      </c>
      <c r="B120" s="569"/>
      <c r="C120" s="570" t="s">
        <v>618</v>
      </c>
      <c r="D120" s="570" t="s">
        <v>152</v>
      </c>
      <c r="E120" s="570"/>
      <c r="F120" s="571" t="s">
        <v>195</v>
      </c>
      <c r="G120" s="314"/>
      <c r="H120" s="314"/>
      <c r="I120" s="573">
        <v>2006</v>
      </c>
      <c r="J120" s="314"/>
      <c r="K120" s="574"/>
      <c r="L120" s="314"/>
      <c r="M120" s="314"/>
      <c r="N120" s="314"/>
      <c r="O120" s="577" t="s">
        <v>146</v>
      </c>
      <c r="P120" s="567">
        <v>760000</v>
      </c>
      <c r="Q120" s="560" t="s">
        <v>124</v>
      </c>
      <c r="R120" s="587"/>
      <c r="S120" s="829" t="str">
        <f t="shared" si="37"/>
        <v>02.06.02</v>
      </c>
      <c r="T120" s="355" t="str">
        <f t="shared" si="38"/>
        <v>Alat Rumah Tangga</v>
      </c>
      <c r="U120" s="355">
        <f t="shared" si="39"/>
        <v>5</v>
      </c>
      <c r="V120" s="637">
        <f t="shared" si="40"/>
        <v>152000</v>
      </c>
      <c r="W120" s="830">
        <f t="shared" si="41"/>
        <v>5</v>
      </c>
      <c r="X120" s="838">
        <f t="shared" si="42"/>
        <v>760000</v>
      </c>
      <c r="Y120" s="838">
        <f t="shared" si="43"/>
        <v>0</v>
      </c>
      <c r="Z120" s="838">
        <f t="shared" si="44"/>
        <v>0</v>
      </c>
      <c r="AA120" s="838">
        <f t="shared" si="45"/>
        <v>0</v>
      </c>
      <c r="AB120" s="1008">
        <f t="shared" si="46"/>
        <v>0</v>
      </c>
      <c r="AC120" s="1008">
        <f t="shared" si="47"/>
        <v>0</v>
      </c>
      <c r="AD120" s="1008">
        <f t="shared" si="48"/>
        <v>0</v>
      </c>
      <c r="AE120" s="1008">
        <f t="shared" si="49"/>
        <v>760000</v>
      </c>
      <c r="AF120" s="637">
        <f t="shared" si="50"/>
        <v>0</v>
      </c>
    </row>
    <row r="121" spans="1:32" s="540" customFormat="1" ht="25" customHeight="1" x14ac:dyDescent="0.2">
      <c r="A121" s="352" t="str">
        <f t="shared" si="36"/>
        <v>02.06.02.01</v>
      </c>
      <c r="B121" s="569"/>
      <c r="C121" s="570" t="s">
        <v>618</v>
      </c>
      <c r="D121" s="570" t="s">
        <v>152</v>
      </c>
      <c r="E121" s="570"/>
      <c r="F121" s="571" t="s">
        <v>195</v>
      </c>
      <c r="G121" s="314"/>
      <c r="H121" s="314"/>
      <c r="I121" s="573">
        <v>2006</v>
      </c>
      <c r="J121" s="314"/>
      <c r="K121" s="574"/>
      <c r="L121" s="314"/>
      <c r="M121" s="314"/>
      <c r="N121" s="314"/>
      <c r="O121" s="577" t="s">
        <v>146</v>
      </c>
      <c r="P121" s="567">
        <v>595000</v>
      </c>
      <c r="Q121" s="560" t="s">
        <v>124</v>
      </c>
      <c r="R121" s="587"/>
      <c r="S121" s="829" t="str">
        <f t="shared" si="37"/>
        <v>02.06.02</v>
      </c>
      <c r="T121" s="355" t="str">
        <f t="shared" si="38"/>
        <v>Alat Rumah Tangga</v>
      </c>
      <c r="U121" s="355">
        <f t="shared" si="39"/>
        <v>5</v>
      </c>
      <c r="V121" s="637">
        <f t="shared" si="40"/>
        <v>119000</v>
      </c>
      <c r="W121" s="830">
        <f t="shared" si="41"/>
        <v>5</v>
      </c>
      <c r="X121" s="838">
        <f t="shared" si="42"/>
        <v>595000</v>
      </c>
      <c r="Y121" s="838">
        <f t="shared" si="43"/>
        <v>0</v>
      </c>
      <c r="Z121" s="838">
        <f t="shared" si="44"/>
        <v>0</v>
      </c>
      <c r="AA121" s="838">
        <f t="shared" si="45"/>
        <v>0</v>
      </c>
      <c r="AB121" s="1008">
        <f t="shared" si="46"/>
        <v>0</v>
      </c>
      <c r="AC121" s="1008">
        <f t="shared" si="47"/>
        <v>0</v>
      </c>
      <c r="AD121" s="1008">
        <f t="shared" si="48"/>
        <v>0</v>
      </c>
      <c r="AE121" s="1008">
        <f t="shared" si="49"/>
        <v>595000</v>
      </c>
      <c r="AF121" s="637">
        <f t="shared" si="50"/>
        <v>0</v>
      </c>
    </row>
    <row r="122" spans="1:32" s="540" customFormat="1" ht="25" customHeight="1" x14ac:dyDescent="0.2">
      <c r="A122" s="352" t="str">
        <f t="shared" si="36"/>
        <v>02.06.01.01</v>
      </c>
      <c r="B122" s="569"/>
      <c r="C122" s="570" t="s">
        <v>616</v>
      </c>
      <c r="D122" s="570" t="s">
        <v>419</v>
      </c>
      <c r="E122" s="570"/>
      <c r="F122" s="571" t="s">
        <v>473</v>
      </c>
      <c r="G122" s="314"/>
      <c r="H122" s="314"/>
      <c r="I122" s="573">
        <v>2006</v>
      </c>
      <c r="J122" s="314"/>
      <c r="K122" s="574"/>
      <c r="L122" s="314"/>
      <c r="M122" s="314"/>
      <c r="N122" s="314"/>
      <c r="O122" s="577" t="s">
        <v>146</v>
      </c>
      <c r="P122" s="567">
        <v>2100000</v>
      </c>
      <c r="Q122" s="560"/>
      <c r="R122" s="587"/>
      <c r="S122" s="829" t="str">
        <f t="shared" si="37"/>
        <v>02.06.01</v>
      </c>
      <c r="T122" s="355" t="str">
        <f t="shared" si="38"/>
        <v>Alat Kantor</v>
      </c>
      <c r="U122" s="355">
        <f t="shared" si="39"/>
        <v>5</v>
      </c>
      <c r="V122" s="637">
        <f t="shared" si="40"/>
        <v>420000</v>
      </c>
      <c r="W122" s="830">
        <f t="shared" si="41"/>
        <v>5</v>
      </c>
      <c r="X122" s="838">
        <f t="shared" si="42"/>
        <v>2100000</v>
      </c>
      <c r="Y122" s="838">
        <f t="shared" si="43"/>
        <v>0</v>
      </c>
      <c r="Z122" s="838">
        <f t="shared" si="44"/>
        <v>0</v>
      </c>
      <c r="AA122" s="838">
        <f t="shared" si="45"/>
        <v>0</v>
      </c>
      <c r="AB122" s="1008">
        <f t="shared" si="46"/>
        <v>0</v>
      </c>
      <c r="AC122" s="1008">
        <f t="shared" si="47"/>
        <v>0</v>
      </c>
      <c r="AD122" s="1008">
        <f t="shared" si="48"/>
        <v>0</v>
      </c>
      <c r="AE122" s="1008">
        <f t="shared" si="49"/>
        <v>2100000</v>
      </c>
      <c r="AF122" s="637">
        <f t="shared" si="50"/>
        <v>0</v>
      </c>
    </row>
    <row r="123" spans="1:32" s="540" customFormat="1" ht="25" customHeight="1" x14ac:dyDescent="0.2">
      <c r="A123" s="352" t="str">
        <f t="shared" si="36"/>
        <v>02.06.01.01</v>
      </c>
      <c r="B123" s="569"/>
      <c r="C123" s="570" t="s">
        <v>616</v>
      </c>
      <c r="D123" s="570" t="s">
        <v>419</v>
      </c>
      <c r="E123" s="570"/>
      <c r="F123" s="571" t="s">
        <v>473</v>
      </c>
      <c r="G123" s="314"/>
      <c r="H123" s="314"/>
      <c r="I123" s="573">
        <v>2006</v>
      </c>
      <c r="J123" s="314"/>
      <c r="K123" s="574"/>
      <c r="L123" s="314"/>
      <c r="M123" s="314"/>
      <c r="N123" s="314"/>
      <c r="O123" s="577" t="s">
        <v>146</v>
      </c>
      <c r="P123" s="567">
        <v>1050000</v>
      </c>
      <c r="Q123" s="560"/>
      <c r="R123" s="587"/>
      <c r="S123" s="829" t="str">
        <f t="shared" si="37"/>
        <v>02.06.01</v>
      </c>
      <c r="T123" s="355" t="str">
        <f t="shared" si="38"/>
        <v>Alat Kantor</v>
      </c>
      <c r="U123" s="355">
        <f t="shared" si="39"/>
        <v>5</v>
      </c>
      <c r="V123" s="637">
        <f t="shared" si="40"/>
        <v>210000</v>
      </c>
      <c r="W123" s="830">
        <f t="shared" si="41"/>
        <v>5</v>
      </c>
      <c r="X123" s="838">
        <f t="shared" si="42"/>
        <v>1050000</v>
      </c>
      <c r="Y123" s="838">
        <f t="shared" si="43"/>
        <v>0</v>
      </c>
      <c r="Z123" s="838">
        <f t="shared" si="44"/>
        <v>0</v>
      </c>
      <c r="AA123" s="838">
        <f t="shared" si="45"/>
        <v>0</v>
      </c>
      <c r="AB123" s="1008">
        <f t="shared" si="46"/>
        <v>0</v>
      </c>
      <c r="AC123" s="1008">
        <f t="shared" si="47"/>
        <v>0</v>
      </c>
      <c r="AD123" s="1008">
        <f t="shared" si="48"/>
        <v>0</v>
      </c>
      <c r="AE123" s="1008">
        <f t="shared" si="49"/>
        <v>1050000</v>
      </c>
      <c r="AF123" s="637">
        <f t="shared" si="50"/>
        <v>0</v>
      </c>
    </row>
    <row r="124" spans="1:32" s="540" customFormat="1" ht="25" customHeight="1" x14ac:dyDescent="0.2">
      <c r="A124" s="352" t="str">
        <f t="shared" si="36"/>
        <v>02.06.01.01</v>
      </c>
      <c r="B124" s="569"/>
      <c r="C124" s="570" t="s">
        <v>616</v>
      </c>
      <c r="D124" s="570" t="s">
        <v>419</v>
      </c>
      <c r="E124" s="570"/>
      <c r="F124" s="571" t="s">
        <v>473</v>
      </c>
      <c r="G124" s="314"/>
      <c r="H124" s="314"/>
      <c r="I124" s="573">
        <v>2006</v>
      </c>
      <c r="J124" s="314"/>
      <c r="K124" s="574"/>
      <c r="L124" s="314"/>
      <c r="M124" s="314"/>
      <c r="N124" s="314"/>
      <c r="O124" s="577" t="s">
        <v>146</v>
      </c>
      <c r="P124" s="567">
        <v>1050000</v>
      </c>
      <c r="Q124" s="560"/>
      <c r="R124" s="587"/>
      <c r="S124" s="829" t="str">
        <f t="shared" si="37"/>
        <v>02.06.01</v>
      </c>
      <c r="T124" s="355" t="str">
        <f t="shared" si="38"/>
        <v>Alat Kantor</v>
      </c>
      <c r="U124" s="355">
        <f t="shared" si="39"/>
        <v>5</v>
      </c>
      <c r="V124" s="637">
        <f t="shared" si="40"/>
        <v>210000</v>
      </c>
      <c r="W124" s="830">
        <f t="shared" si="41"/>
        <v>5</v>
      </c>
      <c r="X124" s="838">
        <f t="shared" si="42"/>
        <v>1050000</v>
      </c>
      <c r="Y124" s="838">
        <f t="shared" si="43"/>
        <v>0</v>
      </c>
      <c r="Z124" s="838">
        <f t="shared" si="44"/>
        <v>0</v>
      </c>
      <c r="AA124" s="838">
        <f t="shared" si="45"/>
        <v>0</v>
      </c>
      <c r="AB124" s="1008">
        <f t="shared" si="46"/>
        <v>0</v>
      </c>
      <c r="AC124" s="1008">
        <f t="shared" si="47"/>
        <v>0</v>
      </c>
      <c r="AD124" s="1008">
        <f t="shared" si="48"/>
        <v>0</v>
      </c>
      <c r="AE124" s="1008">
        <f t="shared" si="49"/>
        <v>1050000</v>
      </c>
      <c r="AF124" s="637">
        <f t="shared" si="50"/>
        <v>0</v>
      </c>
    </row>
    <row r="125" spans="1:32" s="540" customFormat="1" ht="25" customHeight="1" x14ac:dyDescent="0.2">
      <c r="A125" s="352" t="str">
        <f t="shared" si="36"/>
        <v>02.06.04.01</v>
      </c>
      <c r="B125" s="569"/>
      <c r="C125" s="570" t="s">
        <v>253</v>
      </c>
      <c r="D125" s="570" t="s">
        <v>432</v>
      </c>
      <c r="E125" s="570"/>
      <c r="F125" s="571" t="s">
        <v>195</v>
      </c>
      <c r="G125" s="314"/>
      <c r="H125" s="314"/>
      <c r="I125" s="573">
        <v>2006</v>
      </c>
      <c r="J125" s="314"/>
      <c r="K125" s="574"/>
      <c r="L125" s="314"/>
      <c r="M125" s="314"/>
      <c r="N125" s="314"/>
      <c r="O125" s="577" t="s">
        <v>146</v>
      </c>
      <c r="P125" s="567">
        <v>700000</v>
      </c>
      <c r="Q125" s="560" t="s">
        <v>367</v>
      </c>
      <c r="R125" s="587"/>
      <c r="S125" s="829" t="str">
        <f t="shared" si="37"/>
        <v>02.06.04</v>
      </c>
      <c r="T125" s="355" t="str">
        <f t="shared" si="38"/>
        <v>Meja Dan Kursi Kerja/Rapat Pejabat</v>
      </c>
      <c r="U125" s="355">
        <f t="shared" si="39"/>
        <v>5</v>
      </c>
      <c r="V125" s="637">
        <f t="shared" si="40"/>
        <v>140000</v>
      </c>
      <c r="W125" s="830">
        <f t="shared" si="41"/>
        <v>5</v>
      </c>
      <c r="X125" s="838">
        <f t="shared" si="42"/>
        <v>700000</v>
      </c>
      <c r="Y125" s="838">
        <f t="shared" si="43"/>
        <v>0</v>
      </c>
      <c r="Z125" s="838">
        <f t="shared" si="44"/>
        <v>0</v>
      </c>
      <c r="AA125" s="838">
        <f t="shared" si="45"/>
        <v>0</v>
      </c>
      <c r="AB125" s="1008">
        <f t="shared" si="46"/>
        <v>0</v>
      </c>
      <c r="AC125" s="1008">
        <f t="shared" si="47"/>
        <v>0</v>
      </c>
      <c r="AD125" s="1008">
        <f t="shared" si="48"/>
        <v>0</v>
      </c>
      <c r="AE125" s="1008">
        <f t="shared" si="49"/>
        <v>700000</v>
      </c>
      <c r="AF125" s="637">
        <f t="shared" si="50"/>
        <v>0</v>
      </c>
    </row>
    <row r="126" spans="1:32" s="540" customFormat="1" ht="25" customHeight="1" x14ac:dyDescent="0.2">
      <c r="A126" s="352" t="str">
        <f t="shared" si="36"/>
        <v>02.06.02.01</v>
      </c>
      <c r="B126" s="569"/>
      <c r="C126" s="570" t="s">
        <v>622</v>
      </c>
      <c r="D126" s="570" t="s">
        <v>426</v>
      </c>
      <c r="E126" s="570"/>
      <c r="F126" s="571" t="s">
        <v>218</v>
      </c>
      <c r="G126" s="314"/>
      <c r="H126" s="314"/>
      <c r="I126" s="573">
        <v>2006</v>
      </c>
      <c r="J126" s="314"/>
      <c r="K126" s="574"/>
      <c r="L126" s="314"/>
      <c r="M126" s="314"/>
      <c r="N126" s="314"/>
      <c r="O126" s="577" t="s">
        <v>146</v>
      </c>
      <c r="P126" s="567">
        <v>735000</v>
      </c>
      <c r="Q126" s="560" t="s">
        <v>124</v>
      </c>
      <c r="R126" s="587"/>
      <c r="S126" s="829" t="str">
        <f t="shared" si="37"/>
        <v>02.06.02</v>
      </c>
      <c r="T126" s="355" t="str">
        <f t="shared" si="38"/>
        <v>Alat Rumah Tangga</v>
      </c>
      <c r="U126" s="355">
        <f t="shared" si="39"/>
        <v>5</v>
      </c>
      <c r="V126" s="637">
        <f t="shared" si="40"/>
        <v>147000</v>
      </c>
      <c r="W126" s="830">
        <f t="shared" si="41"/>
        <v>5</v>
      </c>
      <c r="X126" s="838">
        <f t="shared" si="42"/>
        <v>735000</v>
      </c>
      <c r="Y126" s="838">
        <f t="shared" si="43"/>
        <v>0</v>
      </c>
      <c r="Z126" s="838">
        <f t="shared" si="44"/>
        <v>0</v>
      </c>
      <c r="AA126" s="838">
        <f t="shared" si="45"/>
        <v>0</v>
      </c>
      <c r="AB126" s="1008">
        <f t="shared" si="46"/>
        <v>0</v>
      </c>
      <c r="AC126" s="1008">
        <f t="shared" si="47"/>
        <v>0</v>
      </c>
      <c r="AD126" s="1008">
        <f t="shared" si="48"/>
        <v>0</v>
      </c>
      <c r="AE126" s="1008">
        <f t="shared" si="49"/>
        <v>735000</v>
      </c>
      <c r="AF126" s="637">
        <f t="shared" si="50"/>
        <v>0</v>
      </c>
    </row>
    <row r="127" spans="1:32" s="540" customFormat="1" ht="25" customHeight="1" x14ac:dyDescent="0.2">
      <c r="A127" s="352" t="str">
        <f t="shared" si="36"/>
        <v>02.06.01.01</v>
      </c>
      <c r="B127" s="569"/>
      <c r="C127" s="570" t="s">
        <v>616</v>
      </c>
      <c r="D127" s="570" t="s">
        <v>419</v>
      </c>
      <c r="E127" s="570"/>
      <c r="F127" s="571" t="s">
        <v>473</v>
      </c>
      <c r="G127" s="314"/>
      <c r="H127" s="314"/>
      <c r="I127" s="573">
        <v>2006</v>
      </c>
      <c r="J127" s="314"/>
      <c r="K127" s="574"/>
      <c r="L127" s="314"/>
      <c r="M127" s="314"/>
      <c r="N127" s="314"/>
      <c r="O127" s="577" t="s">
        <v>146</v>
      </c>
      <c r="P127" s="567">
        <v>2100000</v>
      </c>
      <c r="Q127" s="560"/>
      <c r="R127" s="587"/>
      <c r="S127" s="829" t="str">
        <f t="shared" si="37"/>
        <v>02.06.01</v>
      </c>
      <c r="T127" s="355" t="str">
        <f t="shared" si="38"/>
        <v>Alat Kantor</v>
      </c>
      <c r="U127" s="355">
        <f t="shared" si="39"/>
        <v>5</v>
      </c>
      <c r="V127" s="637">
        <f t="shared" si="40"/>
        <v>420000</v>
      </c>
      <c r="W127" s="830">
        <f t="shared" si="41"/>
        <v>5</v>
      </c>
      <c r="X127" s="838">
        <f t="shared" si="42"/>
        <v>2100000</v>
      </c>
      <c r="Y127" s="838">
        <f t="shared" si="43"/>
        <v>0</v>
      </c>
      <c r="Z127" s="838">
        <f t="shared" si="44"/>
        <v>0</v>
      </c>
      <c r="AA127" s="838">
        <f t="shared" si="45"/>
        <v>0</v>
      </c>
      <c r="AB127" s="1008">
        <f t="shared" si="46"/>
        <v>0</v>
      </c>
      <c r="AC127" s="1008">
        <f t="shared" si="47"/>
        <v>0</v>
      </c>
      <c r="AD127" s="1008">
        <f t="shared" si="48"/>
        <v>0</v>
      </c>
      <c r="AE127" s="1008">
        <f t="shared" si="49"/>
        <v>2100000</v>
      </c>
      <c r="AF127" s="637">
        <f t="shared" si="50"/>
        <v>0</v>
      </c>
    </row>
    <row r="128" spans="1:32" s="540" customFormat="1" ht="25" customHeight="1" x14ac:dyDescent="0.2">
      <c r="A128" s="352" t="str">
        <f t="shared" si="36"/>
        <v>02.06.01.01</v>
      </c>
      <c r="B128" s="569"/>
      <c r="C128" s="570" t="s">
        <v>616</v>
      </c>
      <c r="D128" s="570" t="s">
        <v>419</v>
      </c>
      <c r="E128" s="570"/>
      <c r="F128" s="571" t="s">
        <v>473</v>
      </c>
      <c r="G128" s="314"/>
      <c r="H128" s="314"/>
      <c r="I128" s="573">
        <v>2006</v>
      </c>
      <c r="J128" s="314"/>
      <c r="K128" s="574"/>
      <c r="L128" s="314"/>
      <c r="M128" s="314"/>
      <c r="N128" s="314"/>
      <c r="O128" s="577" t="s">
        <v>146</v>
      </c>
      <c r="P128" s="567">
        <v>1050000</v>
      </c>
      <c r="Q128" s="560" t="s">
        <v>367</v>
      </c>
      <c r="R128" s="587"/>
      <c r="S128" s="829" t="str">
        <f t="shared" si="37"/>
        <v>02.06.01</v>
      </c>
      <c r="T128" s="355" t="str">
        <f t="shared" si="38"/>
        <v>Alat Kantor</v>
      </c>
      <c r="U128" s="355">
        <f t="shared" si="39"/>
        <v>5</v>
      </c>
      <c r="V128" s="637">
        <f t="shared" si="40"/>
        <v>210000</v>
      </c>
      <c r="W128" s="830">
        <f t="shared" si="41"/>
        <v>5</v>
      </c>
      <c r="X128" s="838">
        <f t="shared" si="42"/>
        <v>1050000</v>
      </c>
      <c r="Y128" s="838">
        <f t="shared" si="43"/>
        <v>0</v>
      </c>
      <c r="Z128" s="838">
        <f t="shared" si="44"/>
        <v>0</v>
      </c>
      <c r="AA128" s="838">
        <f t="shared" si="45"/>
        <v>0</v>
      </c>
      <c r="AB128" s="1008">
        <f t="shared" si="46"/>
        <v>0</v>
      </c>
      <c r="AC128" s="1008">
        <f t="shared" si="47"/>
        <v>0</v>
      </c>
      <c r="AD128" s="1008">
        <f t="shared" si="48"/>
        <v>0</v>
      </c>
      <c r="AE128" s="1008">
        <f t="shared" si="49"/>
        <v>1050000</v>
      </c>
      <c r="AF128" s="637">
        <f t="shared" si="50"/>
        <v>0</v>
      </c>
    </row>
    <row r="129" spans="1:32" s="540" customFormat="1" ht="25" customHeight="1" x14ac:dyDescent="0.2">
      <c r="A129" s="352" t="str">
        <f t="shared" si="36"/>
        <v>02.06.01.01</v>
      </c>
      <c r="B129" s="569"/>
      <c r="C129" s="570" t="s">
        <v>616</v>
      </c>
      <c r="D129" s="570" t="s">
        <v>419</v>
      </c>
      <c r="E129" s="570"/>
      <c r="F129" s="571" t="s">
        <v>473</v>
      </c>
      <c r="G129" s="314"/>
      <c r="H129" s="314"/>
      <c r="I129" s="573">
        <v>2006</v>
      </c>
      <c r="J129" s="314"/>
      <c r="K129" s="574"/>
      <c r="L129" s="314"/>
      <c r="M129" s="314"/>
      <c r="N129" s="314"/>
      <c r="O129" s="577" t="s">
        <v>146</v>
      </c>
      <c r="P129" s="567">
        <v>1050000</v>
      </c>
      <c r="Q129" s="560"/>
      <c r="R129" s="587"/>
      <c r="S129" s="829" t="str">
        <f t="shared" si="37"/>
        <v>02.06.01</v>
      </c>
      <c r="T129" s="355" t="str">
        <f t="shared" si="38"/>
        <v>Alat Kantor</v>
      </c>
      <c r="U129" s="355">
        <f t="shared" si="39"/>
        <v>5</v>
      </c>
      <c r="V129" s="637">
        <f t="shared" si="40"/>
        <v>210000</v>
      </c>
      <c r="W129" s="830">
        <f t="shared" si="41"/>
        <v>5</v>
      </c>
      <c r="X129" s="838">
        <f t="shared" si="42"/>
        <v>1050000</v>
      </c>
      <c r="Y129" s="838">
        <f t="shared" si="43"/>
        <v>0</v>
      </c>
      <c r="Z129" s="838">
        <f t="shared" si="44"/>
        <v>0</v>
      </c>
      <c r="AA129" s="838">
        <f t="shared" si="45"/>
        <v>0</v>
      </c>
      <c r="AB129" s="1008">
        <f t="shared" si="46"/>
        <v>0</v>
      </c>
      <c r="AC129" s="1008">
        <f t="shared" si="47"/>
        <v>0</v>
      </c>
      <c r="AD129" s="1008">
        <f t="shared" si="48"/>
        <v>0</v>
      </c>
      <c r="AE129" s="1008">
        <f t="shared" si="49"/>
        <v>1050000</v>
      </c>
      <c r="AF129" s="637">
        <f t="shared" si="50"/>
        <v>0</v>
      </c>
    </row>
    <row r="130" spans="1:32" s="540" customFormat="1" ht="25" customHeight="1" x14ac:dyDescent="0.2">
      <c r="A130" s="352" t="str">
        <f t="shared" si="36"/>
        <v>02.06.02.01</v>
      </c>
      <c r="B130" s="569"/>
      <c r="C130" s="570" t="s">
        <v>618</v>
      </c>
      <c r="D130" s="570" t="s">
        <v>152</v>
      </c>
      <c r="E130" s="570"/>
      <c r="F130" s="571" t="s">
        <v>195</v>
      </c>
      <c r="G130" s="314"/>
      <c r="H130" s="314"/>
      <c r="I130" s="573">
        <v>2006</v>
      </c>
      <c r="J130" s="314"/>
      <c r="K130" s="574"/>
      <c r="L130" s="314"/>
      <c r="M130" s="314"/>
      <c r="N130" s="314"/>
      <c r="O130" s="577" t="s">
        <v>146</v>
      </c>
      <c r="P130" s="567">
        <v>1190000</v>
      </c>
      <c r="Q130" s="560" t="s">
        <v>367</v>
      </c>
      <c r="R130" s="587"/>
      <c r="S130" s="829" t="str">
        <f t="shared" si="37"/>
        <v>02.06.02</v>
      </c>
      <c r="T130" s="355" t="str">
        <f t="shared" si="38"/>
        <v>Alat Rumah Tangga</v>
      </c>
      <c r="U130" s="355">
        <f t="shared" si="39"/>
        <v>5</v>
      </c>
      <c r="V130" s="637">
        <f t="shared" si="40"/>
        <v>238000</v>
      </c>
      <c r="W130" s="830">
        <f t="shared" si="41"/>
        <v>5</v>
      </c>
      <c r="X130" s="838">
        <f t="shared" si="42"/>
        <v>1190000</v>
      </c>
      <c r="Y130" s="838">
        <f t="shared" si="43"/>
        <v>0</v>
      </c>
      <c r="Z130" s="838">
        <f t="shared" si="44"/>
        <v>0</v>
      </c>
      <c r="AA130" s="838">
        <f t="shared" si="45"/>
        <v>0</v>
      </c>
      <c r="AB130" s="1008">
        <f t="shared" si="46"/>
        <v>0</v>
      </c>
      <c r="AC130" s="1008">
        <f t="shared" si="47"/>
        <v>0</v>
      </c>
      <c r="AD130" s="1008">
        <f t="shared" si="48"/>
        <v>0</v>
      </c>
      <c r="AE130" s="1008">
        <f t="shared" si="49"/>
        <v>1190000</v>
      </c>
      <c r="AF130" s="637">
        <f t="shared" si="50"/>
        <v>0</v>
      </c>
    </row>
    <row r="131" spans="1:32" s="540" customFormat="1" ht="25" customHeight="1" x14ac:dyDescent="0.2">
      <c r="A131" s="352" t="str">
        <f t="shared" si="36"/>
        <v>02.06.01.01</v>
      </c>
      <c r="B131" s="569"/>
      <c r="C131" s="570" t="s">
        <v>616</v>
      </c>
      <c r="D131" s="570" t="s">
        <v>419</v>
      </c>
      <c r="E131" s="570"/>
      <c r="F131" s="571" t="s">
        <v>473</v>
      </c>
      <c r="G131" s="314"/>
      <c r="H131" s="314"/>
      <c r="I131" s="573">
        <v>2006</v>
      </c>
      <c r="J131" s="314"/>
      <c r="K131" s="574"/>
      <c r="L131" s="314"/>
      <c r="M131" s="314"/>
      <c r="N131" s="314"/>
      <c r="O131" s="577" t="s">
        <v>146</v>
      </c>
      <c r="P131" s="567">
        <v>1050000</v>
      </c>
      <c r="Q131" s="560" t="s">
        <v>367</v>
      </c>
      <c r="R131" s="587"/>
      <c r="S131" s="829" t="str">
        <f t="shared" si="37"/>
        <v>02.06.01</v>
      </c>
      <c r="T131" s="355" t="str">
        <f t="shared" si="38"/>
        <v>Alat Kantor</v>
      </c>
      <c r="U131" s="355">
        <f t="shared" si="39"/>
        <v>5</v>
      </c>
      <c r="V131" s="637">
        <f t="shared" si="40"/>
        <v>210000</v>
      </c>
      <c r="W131" s="830">
        <f t="shared" si="41"/>
        <v>5</v>
      </c>
      <c r="X131" s="838">
        <f t="shared" si="42"/>
        <v>1050000</v>
      </c>
      <c r="Y131" s="838">
        <f t="shared" si="43"/>
        <v>0</v>
      </c>
      <c r="Z131" s="838">
        <f t="shared" si="44"/>
        <v>0</v>
      </c>
      <c r="AA131" s="838">
        <f t="shared" si="45"/>
        <v>0</v>
      </c>
      <c r="AB131" s="1008">
        <f t="shared" si="46"/>
        <v>0</v>
      </c>
      <c r="AC131" s="1008">
        <f t="shared" si="47"/>
        <v>0</v>
      </c>
      <c r="AD131" s="1008">
        <f t="shared" si="48"/>
        <v>0</v>
      </c>
      <c r="AE131" s="1008">
        <f t="shared" si="49"/>
        <v>1050000</v>
      </c>
      <c r="AF131" s="637">
        <f t="shared" si="50"/>
        <v>0</v>
      </c>
    </row>
    <row r="132" spans="1:32" s="540" customFormat="1" ht="25" customHeight="1" x14ac:dyDescent="0.2">
      <c r="A132" s="352" t="str">
        <f t="shared" si="36"/>
        <v>02.06.01.01</v>
      </c>
      <c r="B132" s="569"/>
      <c r="C132" s="570" t="s">
        <v>616</v>
      </c>
      <c r="D132" s="570" t="s">
        <v>419</v>
      </c>
      <c r="E132" s="570"/>
      <c r="F132" s="571" t="s">
        <v>473</v>
      </c>
      <c r="G132" s="314"/>
      <c r="H132" s="314"/>
      <c r="I132" s="573">
        <v>2006</v>
      </c>
      <c r="J132" s="314"/>
      <c r="K132" s="574"/>
      <c r="L132" s="314"/>
      <c r="M132" s="314"/>
      <c r="N132" s="314"/>
      <c r="O132" s="577" t="s">
        <v>146</v>
      </c>
      <c r="P132" s="567">
        <v>1050000</v>
      </c>
      <c r="Q132" s="560"/>
      <c r="R132" s="587"/>
      <c r="S132" s="829" t="str">
        <f t="shared" si="37"/>
        <v>02.06.01</v>
      </c>
      <c r="T132" s="355" t="str">
        <f t="shared" si="38"/>
        <v>Alat Kantor</v>
      </c>
      <c r="U132" s="355">
        <f t="shared" si="39"/>
        <v>5</v>
      </c>
      <c r="V132" s="637">
        <f t="shared" si="40"/>
        <v>210000</v>
      </c>
      <c r="W132" s="830">
        <f t="shared" si="41"/>
        <v>5</v>
      </c>
      <c r="X132" s="838">
        <f t="shared" si="42"/>
        <v>1050000</v>
      </c>
      <c r="Y132" s="838">
        <f t="shared" si="43"/>
        <v>0</v>
      </c>
      <c r="Z132" s="838">
        <f t="shared" si="44"/>
        <v>0</v>
      </c>
      <c r="AA132" s="838">
        <f t="shared" si="45"/>
        <v>0</v>
      </c>
      <c r="AB132" s="1008">
        <f t="shared" si="46"/>
        <v>0</v>
      </c>
      <c r="AC132" s="1008">
        <f t="shared" si="47"/>
        <v>0</v>
      </c>
      <c r="AD132" s="1008">
        <f t="shared" si="48"/>
        <v>0</v>
      </c>
      <c r="AE132" s="1008">
        <f t="shared" si="49"/>
        <v>1050000</v>
      </c>
      <c r="AF132" s="637">
        <f t="shared" si="50"/>
        <v>0</v>
      </c>
    </row>
    <row r="133" spans="1:32" s="540" customFormat="1" ht="25" customHeight="1" x14ac:dyDescent="0.2">
      <c r="A133" s="352" t="str">
        <f t="shared" si="36"/>
        <v>02.06.01.01</v>
      </c>
      <c r="B133" s="569"/>
      <c r="C133" s="570" t="s">
        <v>616</v>
      </c>
      <c r="D133" s="570" t="s">
        <v>419</v>
      </c>
      <c r="E133" s="570"/>
      <c r="F133" s="571" t="s">
        <v>473</v>
      </c>
      <c r="G133" s="314"/>
      <c r="H133" s="314"/>
      <c r="I133" s="573">
        <v>2006</v>
      </c>
      <c r="J133" s="314"/>
      <c r="K133" s="574"/>
      <c r="L133" s="314"/>
      <c r="M133" s="314"/>
      <c r="N133" s="314"/>
      <c r="O133" s="577" t="s">
        <v>146</v>
      </c>
      <c r="P133" s="567">
        <v>1050000</v>
      </c>
      <c r="Q133" s="560"/>
      <c r="R133" s="587"/>
      <c r="S133" s="829" t="str">
        <f t="shared" si="37"/>
        <v>02.06.01</v>
      </c>
      <c r="T133" s="355" t="str">
        <f t="shared" si="38"/>
        <v>Alat Kantor</v>
      </c>
      <c r="U133" s="355">
        <f t="shared" si="39"/>
        <v>5</v>
      </c>
      <c r="V133" s="637">
        <f t="shared" si="40"/>
        <v>210000</v>
      </c>
      <c r="W133" s="830">
        <f t="shared" si="41"/>
        <v>5</v>
      </c>
      <c r="X133" s="838">
        <f t="shared" si="42"/>
        <v>1050000</v>
      </c>
      <c r="Y133" s="838">
        <f t="shared" si="43"/>
        <v>0</v>
      </c>
      <c r="Z133" s="838">
        <f t="shared" si="44"/>
        <v>0</v>
      </c>
      <c r="AA133" s="838">
        <f t="shared" si="45"/>
        <v>0</v>
      </c>
      <c r="AB133" s="1008">
        <f t="shared" si="46"/>
        <v>0</v>
      </c>
      <c r="AC133" s="1008">
        <f t="shared" si="47"/>
        <v>0</v>
      </c>
      <c r="AD133" s="1008">
        <f t="shared" si="48"/>
        <v>0</v>
      </c>
      <c r="AE133" s="1008">
        <f t="shared" si="49"/>
        <v>1050000</v>
      </c>
      <c r="AF133" s="637">
        <f t="shared" si="50"/>
        <v>0</v>
      </c>
    </row>
    <row r="134" spans="1:32" s="540" customFormat="1" ht="25" customHeight="1" x14ac:dyDescent="0.2">
      <c r="A134" s="352" t="str">
        <f t="shared" si="36"/>
        <v>02.06.01.01</v>
      </c>
      <c r="B134" s="569"/>
      <c r="C134" s="570" t="s">
        <v>616</v>
      </c>
      <c r="D134" s="570" t="s">
        <v>419</v>
      </c>
      <c r="E134" s="570"/>
      <c r="F134" s="571" t="s">
        <v>473</v>
      </c>
      <c r="G134" s="314"/>
      <c r="H134" s="314"/>
      <c r="I134" s="573">
        <v>2006</v>
      </c>
      <c r="J134" s="314"/>
      <c r="K134" s="574"/>
      <c r="L134" s="314"/>
      <c r="M134" s="314"/>
      <c r="N134" s="314"/>
      <c r="O134" s="577" t="s">
        <v>146</v>
      </c>
      <c r="P134" s="567">
        <v>1050000</v>
      </c>
      <c r="Q134" s="560"/>
      <c r="R134" s="587"/>
      <c r="S134" s="829" t="str">
        <f t="shared" si="37"/>
        <v>02.06.01</v>
      </c>
      <c r="T134" s="355" t="str">
        <f t="shared" si="38"/>
        <v>Alat Kantor</v>
      </c>
      <c r="U134" s="355">
        <f t="shared" si="39"/>
        <v>5</v>
      </c>
      <c r="V134" s="637">
        <f t="shared" si="40"/>
        <v>210000</v>
      </c>
      <c r="W134" s="830">
        <f t="shared" si="41"/>
        <v>5</v>
      </c>
      <c r="X134" s="838">
        <f t="shared" si="42"/>
        <v>1050000</v>
      </c>
      <c r="Y134" s="838">
        <f t="shared" si="43"/>
        <v>0</v>
      </c>
      <c r="Z134" s="838">
        <f t="shared" si="44"/>
        <v>0</v>
      </c>
      <c r="AA134" s="838">
        <f t="shared" si="45"/>
        <v>0</v>
      </c>
      <c r="AB134" s="1008">
        <f t="shared" si="46"/>
        <v>0</v>
      </c>
      <c r="AC134" s="1008">
        <f t="shared" si="47"/>
        <v>0</v>
      </c>
      <c r="AD134" s="1008">
        <f t="shared" si="48"/>
        <v>0</v>
      </c>
      <c r="AE134" s="1008">
        <f t="shared" si="49"/>
        <v>1050000</v>
      </c>
      <c r="AF134" s="637">
        <f t="shared" si="50"/>
        <v>0</v>
      </c>
    </row>
    <row r="135" spans="1:32" s="540" customFormat="1" ht="25" customHeight="1" x14ac:dyDescent="0.2">
      <c r="A135" s="352" t="str">
        <f t="shared" si="36"/>
        <v>02.06.02.01</v>
      </c>
      <c r="B135" s="569"/>
      <c r="C135" s="570" t="s">
        <v>622</v>
      </c>
      <c r="D135" s="570" t="s">
        <v>426</v>
      </c>
      <c r="E135" s="570"/>
      <c r="F135" s="571" t="s">
        <v>218</v>
      </c>
      <c r="G135" s="314"/>
      <c r="H135" s="314"/>
      <c r="I135" s="573">
        <v>2006</v>
      </c>
      <c r="J135" s="314"/>
      <c r="K135" s="574"/>
      <c r="L135" s="314"/>
      <c r="M135" s="314"/>
      <c r="N135" s="314"/>
      <c r="O135" s="577" t="s">
        <v>146</v>
      </c>
      <c r="P135" s="567">
        <v>735000</v>
      </c>
      <c r="Q135" s="560" t="s">
        <v>124</v>
      </c>
      <c r="R135" s="587"/>
      <c r="S135" s="829" t="str">
        <f t="shared" si="37"/>
        <v>02.06.02</v>
      </c>
      <c r="T135" s="355" t="str">
        <f t="shared" si="38"/>
        <v>Alat Rumah Tangga</v>
      </c>
      <c r="U135" s="355">
        <f t="shared" si="39"/>
        <v>5</v>
      </c>
      <c r="V135" s="637">
        <f t="shared" si="40"/>
        <v>147000</v>
      </c>
      <c r="W135" s="830">
        <f t="shared" si="41"/>
        <v>5</v>
      </c>
      <c r="X135" s="838">
        <f t="shared" si="42"/>
        <v>735000</v>
      </c>
      <c r="Y135" s="838">
        <f t="shared" si="43"/>
        <v>0</v>
      </c>
      <c r="Z135" s="838">
        <f t="shared" si="44"/>
        <v>0</v>
      </c>
      <c r="AA135" s="838">
        <f t="shared" si="45"/>
        <v>0</v>
      </c>
      <c r="AB135" s="1008">
        <f t="shared" si="46"/>
        <v>0</v>
      </c>
      <c r="AC135" s="1008">
        <f t="shared" si="47"/>
        <v>0</v>
      </c>
      <c r="AD135" s="1008">
        <f t="shared" si="48"/>
        <v>0</v>
      </c>
      <c r="AE135" s="1008">
        <f t="shared" si="49"/>
        <v>735000</v>
      </c>
      <c r="AF135" s="637">
        <f t="shared" si="50"/>
        <v>0</v>
      </c>
    </row>
    <row r="136" spans="1:32" s="540" customFormat="1" ht="25" customHeight="1" x14ac:dyDescent="0.2">
      <c r="A136" s="352" t="str">
        <f t="shared" si="36"/>
        <v>02.06.01.01</v>
      </c>
      <c r="B136" s="569"/>
      <c r="C136" s="570" t="s">
        <v>616</v>
      </c>
      <c r="D136" s="570" t="s">
        <v>419</v>
      </c>
      <c r="E136" s="570"/>
      <c r="F136" s="571" t="s">
        <v>496</v>
      </c>
      <c r="G136" s="314"/>
      <c r="H136" s="314"/>
      <c r="I136" s="573">
        <v>2006</v>
      </c>
      <c r="J136" s="314"/>
      <c r="K136" s="574"/>
      <c r="L136" s="314"/>
      <c r="M136" s="314"/>
      <c r="N136" s="314"/>
      <c r="O136" s="577" t="s">
        <v>146</v>
      </c>
      <c r="P136" s="567">
        <v>595000</v>
      </c>
      <c r="Q136" s="560"/>
      <c r="R136" s="587"/>
      <c r="S136" s="829" t="str">
        <f t="shared" si="37"/>
        <v>02.06.01</v>
      </c>
      <c r="T136" s="355" t="str">
        <f t="shared" si="38"/>
        <v>Alat Kantor</v>
      </c>
      <c r="U136" s="355">
        <f t="shared" si="39"/>
        <v>5</v>
      </c>
      <c r="V136" s="637">
        <f t="shared" si="40"/>
        <v>119000</v>
      </c>
      <c r="W136" s="830">
        <f t="shared" si="41"/>
        <v>5</v>
      </c>
      <c r="X136" s="838">
        <f t="shared" si="42"/>
        <v>595000</v>
      </c>
      <c r="Y136" s="838">
        <f t="shared" si="43"/>
        <v>0</v>
      </c>
      <c r="Z136" s="838">
        <f t="shared" si="44"/>
        <v>0</v>
      </c>
      <c r="AA136" s="838">
        <f t="shared" si="45"/>
        <v>0</v>
      </c>
      <c r="AB136" s="1008">
        <f t="shared" si="46"/>
        <v>0</v>
      </c>
      <c r="AC136" s="1008">
        <f t="shared" si="47"/>
        <v>0</v>
      </c>
      <c r="AD136" s="1008">
        <f t="shared" si="48"/>
        <v>0</v>
      </c>
      <c r="AE136" s="1008">
        <f t="shared" si="49"/>
        <v>595000</v>
      </c>
      <c r="AF136" s="637">
        <f t="shared" si="50"/>
        <v>0</v>
      </c>
    </row>
    <row r="137" spans="1:32" s="540" customFormat="1" ht="25" customHeight="1" x14ac:dyDescent="0.2">
      <c r="A137" s="352" t="str">
        <f t="shared" si="36"/>
        <v>02.06.02.01</v>
      </c>
      <c r="B137" s="569"/>
      <c r="C137" s="570" t="s">
        <v>622</v>
      </c>
      <c r="D137" s="570" t="s">
        <v>426</v>
      </c>
      <c r="E137" s="570"/>
      <c r="F137" s="571" t="s">
        <v>218</v>
      </c>
      <c r="G137" s="314"/>
      <c r="H137" s="314"/>
      <c r="I137" s="573">
        <v>2006</v>
      </c>
      <c r="J137" s="314"/>
      <c r="K137" s="574"/>
      <c r="L137" s="314"/>
      <c r="M137" s="314"/>
      <c r="N137" s="314"/>
      <c r="O137" s="577" t="s">
        <v>146</v>
      </c>
      <c r="P137" s="567">
        <v>560000</v>
      </c>
      <c r="Q137" s="560"/>
      <c r="R137" s="587"/>
      <c r="S137" s="829" t="str">
        <f t="shared" si="37"/>
        <v>02.06.02</v>
      </c>
      <c r="T137" s="355" t="str">
        <f t="shared" si="38"/>
        <v>Alat Rumah Tangga</v>
      </c>
      <c r="U137" s="355">
        <f t="shared" si="39"/>
        <v>5</v>
      </c>
      <c r="V137" s="637">
        <f t="shared" si="40"/>
        <v>112000</v>
      </c>
      <c r="W137" s="830">
        <f t="shared" si="41"/>
        <v>5</v>
      </c>
      <c r="X137" s="838">
        <f t="shared" si="42"/>
        <v>560000</v>
      </c>
      <c r="Y137" s="838">
        <f t="shared" si="43"/>
        <v>0</v>
      </c>
      <c r="Z137" s="838">
        <f t="shared" si="44"/>
        <v>0</v>
      </c>
      <c r="AA137" s="838">
        <f t="shared" si="45"/>
        <v>0</v>
      </c>
      <c r="AB137" s="1008">
        <f t="shared" si="46"/>
        <v>0</v>
      </c>
      <c r="AC137" s="1008">
        <f t="shared" si="47"/>
        <v>0</v>
      </c>
      <c r="AD137" s="1008">
        <f t="shared" si="48"/>
        <v>0</v>
      </c>
      <c r="AE137" s="1008">
        <f t="shared" si="49"/>
        <v>560000</v>
      </c>
      <c r="AF137" s="637">
        <f t="shared" si="50"/>
        <v>0</v>
      </c>
    </row>
    <row r="138" spans="1:32" s="636" customFormat="1" ht="25" customHeight="1" x14ac:dyDescent="0.2">
      <c r="A138" s="352" t="str">
        <f t="shared" si="36"/>
        <v>02.06.02.06</v>
      </c>
      <c r="B138" s="626"/>
      <c r="C138" s="627" t="s">
        <v>692</v>
      </c>
      <c r="D138" s="627" t="s">
        <v>427</v>
      </c>
      <c r="E138" s="627"/>
      <c r="F138" s="628" t="s">
        <v>480</v>
      </c>
      <c r="G138" s="629"/>
      <c r="H138" s="629"/>
      <c r="I138" s="630">
        <v>2000</v>
      </c>
      <c r="J138" s="631"/>
      <c r="K138" s="632"/>
      <c r="L138" s="632"/>
      <c r="M138" s="632"/>
      <c r="N138" s="632"/>
      <c r="O138" s="633" t="s">
        <v>146</v>
      </c>
      <c r="P138" s="634">
        <v>600000</v>
      </c>
      <c r="Q138" s="635"/>
      <c r="R138" s="587"/>
      <c r="S138" s="829" t="str">
        <f t="shared" si="37"/>
        <v>02.06.02</v>
      </c>
      <c r="T138" s="355" t="str">
        <f t="shared" si="38"/>
        <v>Alat Rumah Tangga</v>
      </c>
      <c r="U138" s="355">
        <f t="shared" si="39"/>
        <v>5</v>
      </c>
      <c r="V138" s="637">
        <f t="shared" si="40"/>
        <v>120000</v>
      </c>
      <c r="W138" s="830">
        <f t="shared" si="41"/>
        <v>5</v>
      </c>
      <c r="X138" s="838">
        <f t="shared" si="42"/>
        <v>600000</v>
      </c>
      <c r="Y138" s="838">
        <f t="shared" si="43"/>
        <v>0</v>
      </c>
      <c r="Z138" s="838">
        <f t="shared" si="44"/>
        <v>0</v>
      </c>
      <c r="AA138" s="838">
        <f t="shared" si="45"/>
        <v>0</v>
      </c>
      <c r="AB138" s="1008">
        <f t="shared" si="46"/>
        <v>0</v>
      </c>
      <c r="AC138" s="1008">
        <f t="shared" si="47"/>
        <v>0</v>
      </c>
      <c r="AD138" s="1008">
        <f t="shared" si="48"/>
        <v>0</v>
      </c>
      <c r="AE138" s="1008">
        <f t="shared" si="49"/>
        <v>600000</v>
      </c>
      <c r="AF138" s="637">
        <f t="shared" si="50"/>
        <v>0</v>
      </c>
    </row>
    <row r="139" spans="1:32" s="540" customFormat="1" ht="22.5" customHeight="1" x14ac:dyDescent="0.2">
      <c r="B139" s="468"/>
      <c r="C139" s="561"/>
      <c r="D139" s="570"/>
      <c r="E139" s="312"/>
      <c r="F139" s="312"/>
      <c r="G139" s="312"/>
      <c r="H139" s="312"/>
      <c r="I139" s="840"/>
      <c r="J139" s="312"/>
      <c r="K139" s="312"/>
      <c r="L139" s="312"/>
      <c r="M139" s="312"/>
      <c r="N139" s="312"/>
      <c r="O139" s="586"/>
      <c r="P139" s="568"/>
      <c r="Q139" s="363"/>
      <c r="R139" s="587"/>
      <c r="S139" s="588"/>
    </row>
    <row r="140" spans="1:32" s="540" customFormat="1" ht="32.25" customHeight="1" x14ac:dyDescent="0.2">
      <c r="B140" s="468" t="s">
        <v>37</v>
      </c>
      <c r="C140" s="561" t="s">
        <v>656</v>
      </c>
      <c r="D140" s="580"/>
      <c r="E140" s="590"/>
      <c r="F140" s="591"/>
      <c r="G140" s="592"/>
      <c r="H140" s="580"/>
      <c r="I140" s="841"/>
      <c r="J140" s="592"/>
      <c r="K140" s="312"/>
      <c r="L140" s="312"/>
      <c r="M140" s="312"/>
      <c r="N140" s="312"/>
      <c r="O140" s="840"/>
      <c r="P140" s="593">
        <f>SUM(P141:P145)</f>
        <v>5175000</v>
      </c>
      <c r="Q140" s="363"/>
      <c r="R140" s="587"/>
      <c r="S140" s="588"/>
      <c r="X140" s="827">
        <f>SUM(X141:X145)</f>
        <v>5175000</v>
      </c>
      <c r="Y140" s="827">
        <f t="shared" ref="Y140:AF140" si="51">SUM(Y141:Y145)</f>
        <v>0</v>
      </c>
      <c r="Z140" s="827">
        <f t="shared" si="51"/>
        <v>0</v>
      </c>
      <c r="AA140" s="827">
        <f t="shared" si="51"/>
        <v>0</v>
      </c>
      <c r="AB140" s="827">
        <f t="shared" si="51"/>
        <v>0</v>
      </c>
      <c r="AC140" s="827">
        <f t="shared" si="51"/>
        <v>0</v>
      </c>
      <c r="AD140" s="827">
        <f t="shared" si="51"/>
        <v>0</v>
      </c>
      <c r="AE140" s="827">
        <f t="shared" si="51"/>
        <v>5175000</v>
      </c>
      <c r="AF140" s="827">
        <f t="shared" si="51"/>
        <v>0</v>
      </c>
    </row>
    <row r="141" spans="1:32" s="352" customFormat="1" ht="30" customHeight="1" x14ac:dyDescent="0.2">
      <c r="A141" s="352" t="str">
        <f t="shared" ref="A141:A145" si="52">LEFT(C141,11)</f>
        <v>02.07.01.01</v>
      </c>
      <c r="B141" s="569"/>
      <c r="C141" s="570" t="s">
        <v>641</v>
      </c>
      <c r="D141" s="570" t="s">
        <v>499</v>
      </c>
      <c r="E141" s="570"/>
      <c r="F141" s="314" t="s">
        <v>512</v>
      </c>
      <c r="G141" s="314"/>
      <c r="H141" s="314"/>
      <c r="I141" s="573" t="s">
        <v>374</v>
      </c>
      <c r="J141" s="574"/>
      <c r="K141" s="314"/>
      <c r="L141" s="314"/>
      <c r="M141" s="314"/>
      <c r="N141" s="314"/>
      <c r="O141" s="577" t="s">
        <v>146</v>
      </c>
      <c r="P141" s="584">
        <v>1530000</v>
      </c>
      <c r="Q141" s="560" t="s">
        <v>124</v>
      </c>
      <c r="R141" s="413"/>
      <c r="S141" s="829" t="str">
        <f t="shared" ref="S141:S145" si="53">LEFT(C141,8)</f>
        <v>02.07.01</v>
      </c>
      <c r="T141" s="355" t="str">
        <f t="shared" ref="T141:T145" si="54">VLOOKUP(S141,UE,3)</f>
        <v>Alat Studio</v>
      </c>
      <c r="U141" s="355">
        <f t="shared" ref="U141:U145" si="55">VLOOKUP(S141,UE,4,FALSE)</f>
        <v>5</v>
      </c>
      <c r="V141" s="637">
        <f t="shared" ref="V141:V145" si="56">P141/U141</f>
        <v>306000</v>
      </c>
      <c r="W141" s="830">
        <f t="shared" ref="W141:W145" si="57">IF(2013-I141+1&gt;U141,U141,IF(2013-I141+1&lt;0,0,(2013-I141+1)))</f>
        <v>5</v>
      </c>
      <c r="X141" s="838">
        <f t="shared" ref="X141:X145" si="58">IF(W141&gt;U141,M141,V141*W141)</f>
        <v>1530000</v>
      </c>
      <c r="Y141" s="838">
        <f t="shared" ref="Y141:Y145" si="59">IF(P141=X141,0,V141)</f>
        <v>0</v>
      </c>
      <c r="Z141" s="838">
        <f t="shared" ref="Z141:Z145" si="60">IF(P141=X141+Y141,0,V141)</f>
        <v>0</v>
      </c>
      <c r="AA141" s="838">
        <f t="shared" ref="AA141:AA145" si="61">IF(P141=X141+Y141+Z141,0,V141)</f>
        <v>0</v>
      </c>
      <c r="AB141" s="1008">
        <f t="shared" ref="AB141:AB145" si="62">IF(P141=X141+Y141+Z141+AA141,0,V141)</f>
        <v>0</v>
      </c>
      <c r="AC141" s="1008">
        <f t="shared" ref="AC141:AC145" si="63">IF(P141=X141+Y141+Z141+AA141+AB141,0,V141)</f>
        <v>0</v>
      </c>
      <c r="AD141" s="1008">
        <f t="shared" ref="AD141:AD145" si="64">IF(P141=X141+Y141+Z141+AA141+AB141+AC141,0,V141)</f>
        <v>0</v>
      </c>
      <c r="AE141" s="1008">
        <f t="shared" ref="AE141:AE145" si="65">SUM(X141:AD141)</f>
        <v>1530000</v>
      </c>
      <c r="AF141" s="637">
        <f t="shared" ref="AF141:AF145" si="66">P141-AE141</f>
        <v>0</v>
      </c>
    </row>
    <row r="142" spans="1:32" s="540" customFormat="1" ht="30" customHeight="1" x14ac:dyDescent="0.2">
      <c r="A142" s="352" t="str">
        <f t="shared" si="52"/>
        <v>02.07.01.01</v>
      </c>
      <c r="B142" s="569"/>
      <c r="C142" s="570" t="s">
        <v>642</v>
      </c>
      <c r="D142" s="570" t="s">
        <v>500</v>
      </c>
      <c r="E142" s="570"/>
      <c r="F142" s="571" t="s">
        <v>513</v>
      </c>
      <c r="G142" s="314"/>
      <c r="H142" s="314"/>
      <c r="I142" s="573" t="s">
        <v>374</v>
      </c>
      <c r="J142" s="592"/>
      <c r="K142" s="312"/>
      <c r="L142" s="312"/>
      <c r="M142" s="312"/>
      <c r="N142" s="312"/>
      <c r="O142" s="577" t="s">
        <v>146</v>
      </c>
      <c r="P142" s="584">
        <v>1485000</v>
      </c>
      <c r="Q142" s="560" t="s">
        <v>124</v>
      </c>
      <c r="R142" s="587"/>
      <c r="S142" s="829" t="str">
        <f t="shared" si="53"/>
        <v>02.07.01</v>
      </c>
      <c r="T142" s="355" t="str">
        <f t="shared" si="54"/>
        <v>Alat Studio</v>
      </c>
      <c r="U142" s="355">
        <f t="shared" si="55"/>
        <v>5</v>
      </c>
      <c r="V142" s="637">
        <f t="shared" si="56"/>
        <v>297000</v>
      </c>
      <c r="W142" s="830">
        <f t="shared" si="57"/>
        <v>5</v>
      </c>
      <c r="X142" s="838">
        <f t="shared" si="58"/>
        <v>1485000</v>
      </c>
      <c r="Y142" s="838">
        <f t="shared" si="59"/>
        <v>0</v>
      </c>
      <c r="Z142" s="838">
        <f t="shared" si="60"/>
        <v>0</v>
      </c>
      <c r="AA142" s="838">
        <f t="shared" si="61"/>
        <v>0</v>
      </c>
      <c r="AB142" s="1008">
        <f t="shared" si="62"/>
        <v>0</v>
      </c>
      <c r="AC142" s="1008">
        <f t="shared" si="63"/>
        <v>0</v>
      </c>
      <c r="AD142" s="1008">
        <f t="shared" si="64"/>
        <v>0</v>
      </c>
      <c r="AE142" s="1008">
        <f t="shared" si="65"/>
        <v>1485000</v>
      </c>
      <c r="AF142" s="637">
        <f t="shared" si="66"/>
        <v>0</v>
      </c>
    </row>
    <row r="143" spans="1:32" s="540" customFormat="1" ht="30" customHeight="1" x14ac:dyDescent="0.2">
      <c r="A143" s="352" t="str">
        <f t="shared" si="52"/>
        <v>02.07.02.06</v>
      </c>
      <c r="B143" s="569"/>
      <c r="C143" s="570" t="s">
        <v>630</v>
      </c>
      <c r="D143" s="570" t="s">
        <v>502</v>
      </c>
      <c r="E143" s="570"/>
      <c r="F143" s="571" t="s">
        <v>513</v>
      </c>
      <c r="G143" s="314"/>
      <c r="H143" s="314"/>
      <c r="I143" s="573" t="s">
        <v>374</v>
      </c>
      <c r="J143" s="592"/>
      <c r="K143" s="312"/>
      <c r="L143" s="312"/>
      <c r="M143" s="312"/>
      <c r="N143" s="312"/>
      <c r="O143" s="577" t="s">
        <v>146</v>
      </c>
      <c r="P143" s="584">
        <v>720000</v>
      </c>
      <c r="Q143" s="560" t="s">
        <v>124</v>
      </c>
      <c r="R143" s="587"/>
      <c r="S143" s="829" t="str">
        <f t="shared" si="53"/>
        <v>02.07.02</v>
      </c>
      <c r="T143" s="355" t="str">
        <f t="shared" si="54"/>
        <v>Alat Komunikasi</v>
      </c>
      <c r="U143" s="355">
        <f t="shared" si="55"/>
        <v>5</v>
      </c>
      <c r="V143" s="637">
        <f t="shared" si="56"/>
        <v>144000</v>
      </c>
      <c r="W143" s="830">
        <f t="shared" si="57"/>
        <v>5</v>
      </c>
      <c r="X143" s="838">
        <f t="shared" si="58"/>
        <v>720000</v>
      </c>
      <c r="Y143" s="838">
        <f t="shared" si="59"/>
        <v>0</v>
      </c>
      <c r="Z143" s="838">
        <f t="shared" si="60"/>
        <v>0</v>
      </c>
      <c r="AA143" s="838">
        <f t="shared" si="61"/>
        <v>0</v>
      </c>
      <c r="AB143" s="1008">
        <f t="shared" si="62"/>
        <v>0</v>
      </c>
      <c r="AC143" s="1008">
        <f t="shared" si="63"/>
        <v>0</v>
      </c>
      <c r="AD143" s="1008">
        <f t="shared" si="64"/>
        <v>0</v>
      </c>
      <c r="AE143" s="1008">
        <f t="shared" si="65"/>
        <v>720000</v>
      </c>
      <c r="AF143" s="637">
        <f t="shared" si="66"/>
        <v>0</v>
      </c>
    </row>
    <row r="144" spans="1:32" s="540" customFormat="1" ht="30" customHeight="1" x14ac:dyDescent="0.2">
      <c r="A144" s="352" t="str">
        <f t="shared" si="52"/>
        <v>02.07.02.06</v>
      </c>
      <c r="B144" s="569"/>
      <c r="C144" s="570" t="s">
        <v>630</v>
      </c>
      <c r="D144" s="570" t="s">
        <v>502</v>
      </c>
      <c r="E144" s="570"/>
      <c r="F144" s="571" t="s">
        <v>513</v>
      </c>
      <c r="G144" s="314"/>
      <c r="H144" s="314"/>
      <c r="I144" s="573" t="s">
        <v>374</v>
      </c>
      <c r="J144" s="592"/>
      <c r="K144" s="312"/>
      <c r="L144" s="312"/>
      <c r="M144" s="312"/>
      <c r="N144" s="312"/>
      <c r="O144" s="577" t="s">
        <v>146</v>
      </c>
      <c r="P144" s="584">
        <v>720000</v>
      </c>
      <c r="Q144" s="560" t="s">
        <v>124</v>
      </c>
      <c r="R144" s="587"/>
      <c r="S144" s="829" t="str">
        <f t="shared" si="53"/>
        <v>02.07.02</v>
      </c>
      <c r="T144" s="355" t="str">
        <f t="shared" si="54"/>
        <v>Alat Komunikasi</v>
      </c>
      <c r="U144" s="355">
        <f t="shared" si="55"/>
        <v>5</v>
      </c>
      <c r="V144" s="637">
        <f t="shared" si="56"/>
        <v>144000</v>
      </c>
      <c r="W144" s="830">
        <f t="shared" si="57"/>
        <v>5</v>
      </c>
      <c r="X144" s="838">
        <f t="shared" si="58"/>
        <v>720000</v>
      </c>
      <c r="Y144" s="838">
        <f t="shared" si="59"/>
        <v>0</v>
      </c>
      <c r="Z144" s="838">
        <f t="shared" si="60"/>
        <v>0</v>
      </c>
      <c r="AA144" s="838">
        <f t="shared" si="61"/>
        <v>0</v>
      </c>
      <c r="AB144" s="1008">
        <f t="shared" si="62"/>
        <v>0</v>
      </c>
      <c r="AC144" s="1008">
        <f t="shared" si="63"/>
        <v>0</v>
      </c>
      <c r="AD144" s="1008">
        <f t="shared" si="64"/>
        <v>0</v>
      </c>
      <c r="AE144" s="1008">
        <f t="shared" si="65"/>
        <v>720000</v>
      </c>
      <c r="AF144" s="637">
        <f t="shared" si="66"/>
        <v>0</v>
      </c>
    </row>
    <row r="145" spans="1:32" s="540" customFormat="1" ht="30" customHeight="1" x14ac:dyDescent="0.2">
      <c r="A145" s="352" t="str">
        <f t="shared" si="52"/>
        <v>02.07.02.06</v>
      </c>
      <c r="B145" s="569"/>
      <c r="C145" s="570" t="s">
        <v>630</v>
      </c>
      <c r="D145" s="570" t="s">
        <v>502</v>
      </c>
      <c r="E145" s="570"/>
      <c r="F145" s="571" t="s">
        <v>513</v>
      </c>
      <c r="G145" s="314"/>
      <c r="H145" s="314"/>
      <c r="I145" s="573" t="s">
        <v>374</v>
      </c>
      <c r="J145" s="592"/>
      <c r="K145" s="312"/>
      <c r="L145" s="312"/>
      <c r="M145" s="312"/>
      <c r="N145" s="312"/>
      <c r="O145" s="577" t="s">
        <v>146</v>
      </c>
      <c r="P145" s="584">
        <v>720000</v>
      </c>
      <c r="Q145" s="560" t="s">
        <v>124</v>
      </c>
      <c r="R145" s="587"/>
      <c r="S145" s="829" t="str">
        <f t="shared" si="53"/>
        <v>02.07.02</v>
      </c>
      <c r="T145" s="355" t="str">
        <f t="shared" si="54"/>
        <v>Alat Komunikasi</v>
      </c>
      <c r="U145" s="355">
        <f t="shared" si="55"/>
        <v>5</v>
      </c>
      <c r="V145" s="637">
        <f t="shared" si="56"/>
        <v>144000</v>
      </c>
      <c r="W145" s="830">
        <f t="shared" si="57"/>
        <v>5</v>
      </c>
      <c r="X145" s="838">
        <f t="shared" si="58"/>
        <v>720000</v>
      </c>
      <c r="Y145" s="838">
        <f t="shared" si="59"/>
        <v>0</v>
      </c>
      <c r="Z145" s="838">
        <f t="shared" si="60"/>
        <v>0</v>
      </c>
      <c r="AA145" s="838">
        <f t="shared" si="61"/>
        <v>0</v>
      </c>
      <c r="AB145" s="1008">
        <f t="shared" si="62"/>
        <v>0</v>
      </c>
      <c r="AC145" s="1008">
        <f t="shared" si="63"/>
        <v>0</v>
      </c>
      <c r="AD145" s="1008">
        <f t="shared" si="64"/>
        <v>0</v>
      </c>
      <c r="AE145" s="1008">
        <f t="shared" si="65"/>
        <v>720000</v>
      </c>
      <c r="AF145" s="637">
        <f t="shared" si="66"/>
        <v>0</v>
      </c>
    </row>
    <row r="146" spans="1:32" s="352" customFormat="1" ht="22.5" customHeight="1" x14ac:dyDescent="0.2">
      <c r="B146" s="320"/>
      <c r="C146" s="565" t="s">
        <v>570</v>
      </c>
      <c r="D146" s="570"/>
      <c r="E146" s="581"/>
      <c r="F146" s="571"/>
      <c r="G146" s="574"/>
      <c r="H146" s="585"/>
      <c r="I146" s="594"/>
      <c r="J146" s="574"/>
      <c r="K146" s="314"/>
      <c r="L146" s="314"/>
      <c r="M146" s="314"/>
      <c r="N146" s="314"/>
      <c r="O146" s="577"/>
      <c r="P146" s="584"/>
      <c r="Q146" s="560"/>
      <c r="R146" s="413"/>
      <c r="S146" s="564"/>
    </row>
    <row r="147" spans="1:32" s="352" customFormat="1" ht="28.5" customHeight="1" x14ac:dyDescent="0.2">
      <c r="B147" s="468" t="s">
        <v>39</v>
      </c>
      <c r="C147" s="561" t="s">
        <v>575</v>
      </c>
      <c r="D147" s="844" t="s">
        <v>372</v>
      </c>
      <c r="E147" s="581"/>
      <c r="F147" s="571"/>
      <c r="G147" s="574"/>
      <c r="H147" s="585"/>
      <c r="I147" s="594"/>
      <c r="J147" s="574"/>
      <c r="K147" s="314"/>
      <c r="L147" s="314"/>
      <c r="M147" s="314"/>
      <c r="N147" s="314"/>
      <c r="O147" s="577"/>
      <c r="P147" s="584"/>
      <c r="Q147" s="560"/>
      <c r="R147" s="413"/>
      <c r="S147" s="564"/>
    </row>
    <row r="148" spans="1:32" s="352" customFormat="1" ht="28.5" customHeight="1" x14ac:dyDescent="0.2">
      <c r="B148" s="320"/>
      <c r="C148" s="565" t="s">
        <v>570</v>
      </c>
      <c r="D148" s="595"/>
      <c r="E148" s="581"/>
      <c r="F148" s="571"/>
      <c r="G148" s="574"/>
      <c r="H148" s="585"/>
      <c r="I148" s="594"/>
      <c r="J148" s="574"/>
      <c r="K148" s="314"/>
      <c r="L148" s="314"/>
      <c r="M148" s="314"/>
      <c r="N148" s="314"/>
      <c r="O148" s="577"/>
      <c r="P148" s="584"/>
      <c r="Q148" s="560"/>
      <c r="R148" s="413"/>
      <c r="S148" s="564"/>
    </row>
    <row r="149" spans="1:32" s="352" customFormat="1" ht="28.5" customHeight="1" x14ac:dyDescent="0.2">
      <c r="B149" s="468" t="s">
        <v>41</v>
      </c>
      <c r="C149" s="561" t="s">
        <v>576</v>
      </c>
      <c r="D149" s="844" t="s">
        <v>372</v>
      </c>
      <c r="E149" s="581"/>
      <c r="F149" s="571"/>
      <c r="G149" s="574"/>
      <c r="H149" s="585"/>
      <c r="I149" s="594"/>
      <c r="J149" s="574"/>
      <c r="K149" s="314"/>
      <c r="L149" s="314"/>
      <c r="M149" s="314"/>
      <c r="N149" s="314"/>
      <c r="O149" s="577"/>
      <c r="P149" s="593"/>
      <c r="Q149" s="560"/>
      <c r="R149" s="413"/>
      <c r="S149" s="564"/>
    </row>
    <row r="150" spans="1:32" s="352" customFormat="1" ht="24" customHeight="1" x14ac:dyDescent="0.2">
      <c r="B150" s="569"/>
      <c r="C150" s="596" t="s">
        <v>570</v>
      </c>
      <c r="D150" s="597"/>
      <c r="E150" s="598"/>
      <c r="F150" s="571"/>
      <c r="G150" s="574"/>
      <c r="H150" s="576"/>
      <c r="I150" s="599"/>
      <c r="J150" s="574"/>
      <c r="K150" s="314"/>
      <c r="L150" s="314"/>
      <c r="M150" s="314"/>
      <c r="N150" s="314"/>
      <c r="O150" s="596"/>
      <c r="P150" s="584"/>
      <c r="Q150" s="560"/>
      <c r="R150" s="413"/>
      <c r="S150" s="564"/>
    </row>
    <row r="151" spans="1:32" s="352" customFormat="1" ht="28.5" customHeight="1" x14ac:dyDescent="0.2">
      <c r="B151" s="468" t="s">
        <v>43</v>
      </c>
      <c r="C151" s="561" t="s">
        <v>577</v>
      </c>
      <c r="D151" s="844" t="s">
        <v>372</v>
      </c>
      <c r="E151" s="581"/>
      <c r="F151" s="571"/>
      <c r="G151" s="574"/>
      <c r="H151" s="585"/>
      <c r="I151" s="594"/>
      <c r="J151" s="574"/>
      <c r="K151" s="314"/>
      <c r="L151" s="314"/>
      <c r="M151" s="314"/>
      <c r="N151" s="314"/>
      <c r="O151" s="577"/>
      <c r="P151" s="584"/>
      <c r="Q151" s="560"/>
      <c r="R151" s="413"/>
      <c r="S151" s="564"/>
    </row>
    <row r="152" spans="1:32" s="352" customFormat="1" ht="25.5" customHeight="1" x14ac:dyDescent="0.2">
      <c r="B152" s="320"/>
      <c r="C152" s="565" t="s">
        <v>570</v>
      </c>
      <c r="D152" s="595"/>
      <c r="E152" s="581"/>
      <c r="F152" s="571"/>
      <c r="G152" s="574"/>
      <c r="H152" s="585"/>
      <c r="I152" s="594"/>
      <c r="J152" s="574"/>
      <c r="K152" s="314"/>
      <c r="L152" s="314"/>
      <c r="M152" s="314"/>
      <c r="N152" s="314"/>
      <c r="O152" s="577"/>
      <c r="P152" s="584"/>
      <c r="Q152" s="560"/>
      <c r="R152" s="413"/>
      <c r="S152" s="564"/>
    </row>
    <row r="153" spans="1:32" s="352" customFormat="1" ht="28.5" customHeight="1" x14ac:dyDescent="0.2">
      <c r="B153" s="468" t="s">
        <v>45</v>
      </c>
      <c r="C153" s="561" t="s">
        <v>578</v>
      </c>
      <c r="D153" s="844" t="s">
        <v>372</v>
      </c>
      <c r="E153" s="581"/>
      <c r="F153" s="571"/>
      <c r="G153" s="574"/>
      <c r="H153" s="585"/>
      <c r="I153" s="594"/>
      <c r="J153" s="574"/>
      <c r="K153" s="314"/>
      <c r="L153" s="314"/>
      <c r="M153" s="314"/>
      <c r="N153" s="314"/>
      <c r="O153" s="577"/>
      <c r="P153" s="584"/>
      <c r="Q153" s="560"/>
      <c r="R153" s="413"/>
      <c r="S153" s="564"/>
    </row>
    <row r="154" spans="1:32" s="352" customFormat="1" ht="24.75" customHeight="1" thickBot="1" x14ac:dyDescent="0.25">
      <c r="B154" s="322"/>
      <c r="C154" s="600"/>
      <c r="D154" s="323"/>
      <c r="E154" s="323"/>
      <c r="F154" s="323"/>
      <c r="G154" s="323"/>
      <c r="H154" s="323"/>
      <c r="I154" s="601"/>
      <c r="J154" s="323"/>
      <c r="K154" s="323"/>
      <c r="L154" s="323"/>
      <c r="M154" s="323"/>
      <c r="N154" s="323"/>
      <c r="O154" s="600"/>
      <c r="P154" s="323"/>
      <c r="Q154" s="589"/>
      <c r="R154" s="413"/>
      <c r="S154" s="564"/>
    </row>
    <row r="155" spans="1:32" s="289" customFormat="1" ht="14" x14ac:dyDescent="0.15">
      <c r="B155" s="292"/>
      <c r="C155" s="292"/>
      <c r="D155" s="292"/>
      <c r="E155" s="352"/>
      <c r="F155" s="292"/>
      <c r="G155" s="292"/>
      <c r="H155" s="292"/>
      <c r="I155" s="353"/>
      <c r="J155" s="292"/>
      <c r="K155" s="292"/>
      <c r="L155" s="292"/>
      <c r="M155" s="292"/>
      <c r="N155" s="292"/>
      <c r="O155" s="437"/>
      <c r="P155" s="352"/>
      <c r="Q155" s="554"/>
      <c r="R155" s="357"/>
      <c r="S155" s="358"/>
    </row>
    <row r="156" spans="1:32" s="289" customFormat="1" ht="25" customHeight="1" x14ac:dyDescent="0.15">
      <c r="B156" s="292"/>
      <c r="C156" s="292"/>
      <c r="D156" s="292"/>
      <c r="E156" s="352"/>
      <c r="F156" s="292"/>
      <c r="G156" s="292"/>
      <c r="H156" s="292"/>
      <c r="I156" s="353"/>
      <c r="J156" s="292"/>
      <c r="K156" s="292"/>
      <c r="L156" s="292"/>
      <c r="M156" s="292"/>
      <c r="N156" s="292"/>
      <c r="O156" s="437"/>
      <c r="P156" s="352"/>
      <c r="Q156" s="554"/>
      <c r="R156" s="357"/>
      <c r="S156" s="358"/>
    </row>
    <row r="157" spans="1:32" s="289" customFormat="1" ht="22" customHeight="1" x14ac:dyDescent="0.15">
      <c r="B157" s="881" t="s">
        <v>371</v>
      </c>
      <c r="C157" s="881"/>
      <c r="D157" s="881"/>
      <c r="E157" s="881"/>
      <c r="F157" s="537"/>
      <c r="G157" s="537"/>
      <c r="H157" s="540"/>
      <c r="I157" s="541"/>
      <c r="J157" s="885" t="s">
        <v>880</v>
      </c>
      <c r="K157" s="885"/>
      <c r="L157" s="885"/>
      <c r="M157" s="885"/>
      <c r="N157" s="885"/>
      <c r="O157" s="885"/>
      <c r="P157" s="885"/>
      <c r="Q157" s="552"/>
      <c r="R157" s="357"/>
      <c r="S157" s="358"/>
    </row>
    <row r="158" spans="1:32" s="289" customFormat="1" ht="22" customHeight="1" x14ac:dyDescent="0.15">
      <c r="B158" s="867" t="s">
        <v>381</v>
      </c>
      <c r="C158" s="867"/>
      <c r="D158" s="867"/>
      <c r="E158" s="867"/>
      <c r="F158" s="537"/>
      <c r="G158" s="537"/>
      <c r="H158" s="540"/>
      <c r="I158" s="544"/>
      <c r="J158" s="544"/>
      <c r="K158" s="544"/>
      <c r="L158" s="544"/>
      <c r="M158" s="544"/>
      <c r="N158" s="544"/>
      <c r="O158" s="342"/>
      <c r="P158" s="342"/>
      <c r="Q158" s="342"/>
      <c r="R158" s="357"/>
      <c r="S158" s="358"/>
    </row>
    <row r="159" spans="1:32" s="289" customFormat="1" ht="22" customHeight="1" x14ac:dyDescent="0.15">
      <c r="B159" s="867" t="s">
        <v>881</v>
      </c>
      <c r="C159" s="867"/>
      <c r="D159" s="867"/>
      <c r="E159" s="867"/>
      <c r="F159" s="537"/>
      <c r="G159" s="537"/>
      <c r="H159" s="540"/>
      <c r="I159" s="843"/>
      <c r="J159" s="884" t="s">
        <v>882</v>
      </c>
      <c r="K159" s="884"/>
      <c r="L159" s="884"/>
      <c r="M159" s="884"/>
      <c r="N159" s="884"/>
      <c r="O159" s="884"/>
      <c r="P159" s="884"/>
      <c r="Q159" s="342"/>
      <c r="R159" s="357"/>
      <c r="S159" s="358"/>
    </row>
    <row r="160" spans="1:32" s="289" customFormat="1" ht="22" customHeight="1" x14ac:dyDescent="0.15">
      <c r="B160" s="867"/>
      <c r="C160" s="867"/>
      <c r="D160" s="867"/>
      <c r="E160" s="867"/>
      <c r="F160" s="537"/>
      <c r="G160" s="537"/>
      <c r="H160" s="540"/>
      <c r="I160" s="843"/>
      <c r="J160" s="884"/>
      <c r="K160" s="884"/>
      <c r="L160" s="884"/>
      <c r="M160" s="884"/>
      <c r="N160" s="544"/>
      <c r="O160" s="345"/>
      <c r="P160" s="345"/>
      <c r="Q160" s="350"/>
      <c r="R160" s="357"/>
      <c r="S160" s="358"/>
    </row>
    <row r="161" spans="2:19" s="289" customFormat="1" ht="22" customHeight="1" x14ac:dyDescent="0.15">
      <c r="B161" s="842"/>
      <c r="C161" s="842"/>
      <c r="D161" s="842"/>
      <c r="E161" s="539"/>
      <c r="F161" s="537"/>
      <c r="G161" s="537"/>
      <c r="H161" s="540"/>
      <c r="I161" s="843"/>
      <c r="J161" s="540"/>
      <c r="K161" s="540"/>
      <c r="L161" s="843"/>
      <c r="M161" s="540"/>
      <c r="N161" s="540"/>
      <c r="O161" s="345"/>
      <c r="P161" s="345"/>
      <c r="Q161" s="350"/>
      <c r="R161" s="357"/>
      <c r="S161" s="358"/>
    </row>
    <row r="162" spans="2:19" s="289" customFormat="1" ht="22" customHeight="1" x14ac:dyDescent="0.15">
      <c r="B162" s="842"/>
      <c r="C162" s="842"/>
      <c r="D162" s="842"/>
      <c r="E162" s="539"/>
      <c r="F162" s="537"/>
      <c r="G162" s="537"/>
      <c r="H162" s="540"/>
      <c r="I162" s="843"/>
      <c r="J162" s="540"/>
      <c r="K162" s="540"/>
      <c r="L162" s="843"/>
      <c r="M162" s="540"/>
      <c r="N162" s="540"/>
      <c r="O162" s="345"/>
      <c r="P162" s="345"/>
      <c r="Q162" s="350"/>
      <c r="R162" s="357"/>
      <c r="S162" s="358"/>
    </row>
    <row r="163" spans="2:19" s="289" customFormat="1" ht="22" customHeight="1" x14ac:dyDescent="0.15">
      <c r="B163" s="842"/>
      <c r="C163" s="842"/>
      <c r="D163" s="842"/>
      <c r="E163" s="539"/>
      <c r="F163" s="537"/>
      <c r="G163" s="537"/>
      <c r="H163" s="540"/>
      <c r="I163" s="843"/>
      <c r="J163" s="540"/>
      <c r="K163" s="540"/>
      <c r="L163" s="843"/>
      <c r="M163" s="540"/>
      <c r="N163" s="540"/>
      <c r="O163" s="345"/>
      <c r="P163" s="345"/>
      <c r="Q163" s="350"/>
      <c r="R163" s="357"/>
      <c r="S163" s="358"/>
    </row>
    <row r="164" spans="2:19" s="289" customFormat="1" ht="22" customHeight="1" x14ac:dyDescent="0.15">
      <c r="B164" s="872" t="s">
        <v>878</v>
      </c>
      <c r="C164" s="872"/>
      <c r="D164" s="872"/>
      <c r="E164" s="872"/>
      <c r="F164" s="549"/>
      <c r="G164" s="549"/>
      <c r="H164" s="540"/>
      <c r="I164" s="550"/>
      <c r="J164" s="872" t="s">
        <v>666</v>
      </c>
      <c r="K164" s="872"/>
      <c r="L164" s="872"/>
      <c r="M164" s="872"/>
      <c r="N164" s="872"/>
      <c r="O164" s="872"/>
      <c r="P164" s="872"/>
      <c r="Q164" s="343"/>
      <c r="R164" s="357"/>
      <c r="S164" s="358"/>
    </row>
    <row r="165" spans="2:19" s="289" customFormat="1" ht="22" customHeight="1" x14ac:dyDescent="0.15">
      <c r="B165" s="867" t="s">
        <v>879</v>
      </c>
      <c r="C165" s="867"/>
      <c r="D165" s="867"/>
      <c r="E165" s="867"/>
      <c r="F165" s="537"/>
      <c r="G165" s="537"/>
      <c r="H165" s="540"/>
      <c r="I165" s="544"/>
      <c r="J165" s="867" t="s">
        <v>667</v>
      </c>
      <c r="K165" s="867"/>
      <c r="L165" s="867"/>
      <c r="M165" s="867"/>
      <c r="N165" s="867"/>
      <c r="O165" s="867"/>
      <c r="P165" s="867"/>
      <c r="Q165" s="341"/>
      <c r="R165" s="357"/>
      <c r="S165" s="358"/>
    </row>
    <row r="166" spans="2:19" s="289" customFormat="1" ht="25" customHeight="1" x14ac:dyDescent="0.15">
      <c r="B166" s="603"/>
      <c r="C166" s="603"/>
      <c r="D166" s="603"/>
      <c r="E166" s="603"/>
      <c r="F166" s="603"/>
      <c r="G166" s="331"/>
      <c r="H166" s="331"/>
      <c r="I166" s="292"/>
      <c r="J166" s="605"/>
      <c r="K166" s="605"/>
      <c r="L166" s="605"/>
      <c r="M166" s="603"/>
      <c r="N166" s="603"/>
      <c r="O166" s="603"/>
      <c r="P166" s="603"/>
      <c r="Q166" s="603"/>
      <c r="R166" s="357"/>
      <c r="S166" s="358"/>
    </row>
    <row r="167" spans="2:19" ht="25" customHeight="1" x14ac:dyDescent="0.2">
      <c r="D167" s="132"/>
      <c r="E167" s="132"/>
      <c r="F167" s="285"/>
      <c r="G167" s="285"/>
      <c r="I167" s="606"/>
      <c r="O167" s="606"/>
      <c r="P167" s="132"/>
      <c r="Q167" s="285"/>
    </row>
    <row r="168" spans="2:19" ht="25" customHeight="1" x14ac:dyDescent="0.2">
      <c r="D168" s="608"/>
      <c r="E168" s="608"/>
      <c r="I168" s="606"/>
      <c r="O168" s="606"/>
      <c r="P168" s="608"/>
      <c r="Q168" s="609"/>
    </row>
  </sheetData>
  <autoFilter ref="A8:AF154" xr:uid="{00000000-0009-0000-0000-000003000000}"/>
  <mergeCells count="40">
    <mergeCell ref="B160:E160"/>
    <mergeCell ref="J160:M160"/>
    <mergeCell ref="B164:E164"/>
    <mergeCell ref="B165:E165"/>
    <mergeCell ref="J164:P164"/>
    <mergeCell ref="J165:P165"/>
    <mergeCell ref="B157:E157"/>
    <mergeCell ref="B158:E158"/>
    <mergeCell ref="B159:E159"/>
    <mergeCell ref="J157:P157"/>
    <mergeCell ref="J159:P159"/>
    <mergeCell ref="P5:P7"/>
    <mergeCell ref="Q5:Q7"/>
    <mergeCell ref="AF5:AF6"/>
    <mergeCell ref="U5:U6"/>
    <mergeCell ref="V5:V6"/>
    <mergeCell ref="W5:W6"/>
    <mergeCell ref="X5:AD5"/>
    <mergeCell ref="AE5:AE6"/>
    <mergeCell ref="L6:L7"/>
    <mergeCell ref="M6:M7"/>
    <mergeCell ref="B1:Q1"/>
    <mergeCell ref="B2:Q2"/>
    <mergeCell ref="B3:Q3"/>
    <mergeCell ref="B4:D4"/>
    <mergeCell ref="B5:B7"/>
    <mergeCell ref="C5:C7"/>
    <mergeCell ref="D5:D7"/>
    <mergeCell ref="E5:E7"/>
    <mergeCell ref="F5:F7"/>
    <mergeCell ref="G5:G7"/>
    <mergeCell ref="H5:H7"/>
    <mergeCell ref="I5:I7"/>
    <mergeCell ref="J5:N5"/>
    <mergeCell ref="O5:O7"/>
    <mergeCell ref="N6:N7"/>
    <mergeCell ref="S5:S6"/>
    <mergeCell ref="T5:T6"/>
    <mergeCell ref="J6:J7"/>
    <mergeCell ref="K6:K7"/>
  </mergeCells>
  <phoneticPr fontId="56" type="noConversion"/>
  <pageMargins left="0.92685039400000002" right="1" top="1.1599999999999999" bottom="0.75" header="0.31" footer="0.31"/>
  <pageSetup paperSize="5" scale="55" firstPageNumber="2" orientation="landscape" useFirstPageNumber="1" horizontalDpi="4294967293" verticalDpi="4294967293" r:id="rId1"/>
  <colBreaks count="1" manualBreakCount="1">
    <brk id="17"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1"/>
  <sheetViews>
    <sheetView view="pageBreakPreview" zoomScale="78" zoomScaleNormal="80" zoomScaleSheetLayoutView="78" workbookViewId="0">
      <selection activeCell="M18" sqref="M18"/>
    </sheetView>
  </sheetViews>
  <sheetFormatPr baseColWidth="10" defaultColWidth="8.83203125" defaultRowHeight="15" x14ac:dyDescent="0.2"/>
  <cols>
    <col min="1" max="1" width="7.1640625" style="32" customWidth="1"/>
    <col min="2" max="2" width="27.6640625" style="32" customWidth="1"/>
    <col min="3" max="3" width="21.5" style="32" customWidth="1"/>
    <col min="4" max="4" width="15.83203125" style="162" customWidth="1"/>
    <col min="5" max="5" width="22.6640625" style="32" customWidth="1"/>
    <col min="6" max="6" width="10.1640625" style="32" customWidth="1"/>
    <col min="7" max="7" width="16.5" style="32" customWidth="1"/>
    <col min="8" max="8" width="12.83203125" style="157" customWidth="1"/>
    <col min="9" max="9" width="14.1640625" style="32" customWidth="1"/>
    <col min="10" max="10" width="13.33203125" style="32" customWidth="1"/>
    <col min="11" max="11" width="14.33203125" style="32" bestFit="1" customWidth="1"/>
    <col min="12" max="12" width="10.6640625" style="32" bestFit="1" customWidth="1"/>
    <col min="13" max="13" width="10.5" style="32" customWidth="1"/>
    <col min="14" max="14" width="16.1640625" style="175" customWidth="1"/>
    <col min="15" max="15" width="19.33203125" style="287" customWidth="1"/>
    <col min="16" max="16" width="11.1640625" style="164" customWidth="1"/>
    <col min="17" max="17" width="11.6640625" style="32" hidden="1" customWidth="1"/>
    <col min="18" max="18" width="12" style="32" hidden="1" customWidth="1"/>
    <col min="19" max="19" width="10.83203125" style="32" hidden="1" customWidth="1"/>
    <col min="20" max="20" width="19.1640625" style="283" customWidth="1"/>
    <col min="21" max="21" width="9.1640625" style="284" customWidth="1"/>
    <col min="22" max="22" width="12.33203125" style="284" bestFit="1" customWidth="1"/>
    <col min="23" max="36" width="9.1640625" style="284" customWidth="1"/>
  </cols>
  <sheetData>
    <row r="1" spans="1:36" s="289" customFormat="1" ht="25" x14ac:dyDescent="0.25">
      <c r="A1" s="886" t="s">
        <v>369</v>
      </c>
      <c r="B1" s="886"/>
      <c r="C1" s="886"/>
      <c r="D1" s="886"/>
      <c r="E1" s="886"/>
      <c r="F1" s="886"/>
      <c r="G1" s="886"/>
      <c r="H1" s="886"/>
      <c r="I1" s="886"/>
      <c r="J1" s="886"/>
      <c r="K1" s="886"/>
      <c r="L1" s="886"/>
      <c r="M1" s="886"/>
      <c r="N1" s="886"/>
      <c r="O1" s="886"/>
      <c r="P1" s="886"/>
      <c r="Q1" s="886"/>
      <c r="R1" s="886"/>
      <c r="S1" s="886"/>
      <c r="T1" s="357"/>
      <c r="U1" s="358"/>
      <c r="V1" s="358"/>
      <c r="W1" s="358"/>
      <c r="X1" s="358"/>
      <c r="Y1" s="358"/>
      <c r="Z1" s="358"/>
      <c r="AA1" s="358"/>
      <c r="AB1" s="358"/>
      <c r="AC1" s="358"/>
      <c r="AD1" s="358"/>
      <c r="AE1" s="358"/>
      <c r="AF1" s="358"/>
      <c r="AG1" s="358"/>
      <c r="AH1" s="358"/>
      <c r="AI1" s="358"/>
      <c r="AJ1" s="358"/>
    </row>
    <row r="2" spans="1:36" s="289" customFormat="1" ht="25" x14ac:dyDescent="0.25">
      <c r="A2" s="886" t="s">
        <v>378</v>
      </c>
      <c r="B2" s="886"/>
      <c r="C2" s="886"/>
      <c r="D2" s="886"/>
      <c r="E2" s="886"/>
      <c r="F2" s="886"/>
      <c r="G2" s="886"/>
      <c r="H2" s="886"/>
      <c r="I2" s="886"/>
      <c r="J2" s="886"/>
      <c r="K2" s="886"/>
      <c r="L2" s="886"/>
      <c r="M2" s="886"/>
      <c r="N2" s="886"/>
      <c r="O2" s="886"/>
      <c r="P2" s="886"/>
      <c r="Q2" s="886"/>
      <c r="R2" s="886"/>
      <c r="S2" s="886"/>
      <c r="T2" s="357"/>
      <c r="U2" s="358"/>
      <c r="V2" s="358"/>
      <c r="W2" s="358"/>
      <c r="X2" s="358"/>
      <c r="Y2" s="358"/>
      <c r="Z2" s="358"/>
      <c r="AA2" s="358"/>
      <c r="AB2" s="358"/>
      <c r="AC2" s="358"/>
      <c r="AD2" s="358"/>
      <c r="AE2" s="358"/>
      <c r="AF2" s="358"/>
      <c r="AG2" s="358"/>
      <c r="AH2" s="358"/>
      <c r="AI2" s="358"/>
      <c r="AJ2" s="358"/>
    </row>
    <row r="3" spans="1:36" s="289" customFormat="1" ht="15" customHeight="1" x14ac:dyDescent="0.25">
      <c r="A3" s="886"/>
      <c r="B3" s="886"/>
      <c r="C3" s="886"/>
      <c r="D3" s="886"/>
      <c r="E3" s="886"/>
      <c r="F3" s="886"/>
      <c r="G3" s="886"/>
      <c r="H3" s="886"/>
      <c r="I3" s="886"/>
      <c r="J3" s="886"/>
      <c r="K3" s="886"/>
      <c r="L3" s="886"/>
      <c r="M3" s="886"/>
      <c r="N3" s="886"/>
      <c r="O3" s="886"/>
      <c r="P3" s="886"/>
      <c r="Q3" s="886"/>
      <c r="R3" s="886"/>
      <c r="S3" s="886"/>
      <c r="T3" s="357"/>
      <c r="U3" s="358"/>
      <c r="V3" s="358"/>
      <c r="W3" s="358"/>
      <c r="X3" s="358"/>
      <c r="Y3" s="358"/>
      <c r="Z3" s="358"/>
      <c r="AA3" s="358"/>
      <c r="AB3" s="358"/>
      <c r="AC3" s="358"/>
      <c r="AD3" s="358"/>
      <c r="AE3" s="358"/>
      <c r="AF3" s="358"/>
      <c r="AG3" s="358"/>
      <c r="AH3" s="358"/>
      <c r="AI3" s="358"/>
      <c r="AJ3" s="358"/>
    </row>
    <row r="4" spans="1:36" s="289" customFormat="1" thickBot="1" x14ac:dyDescent="0.2">
      <c r="A4" s="871" t="s">
        <v>651</v>
      </c>
      <c r="B4" s="871"/>
      <c r="C4" s="871"/>
      <c r="D4" s="352"/>
      <c r="E4" s="292"/>
      <c r="F4" s="292"/>
      <c r="G4" s="292"/>
      <c r="H4" s="353"/>
      <c r="I4" s="292"/>
      <c r="J4" s="292"/>
      <c r="K4" s="292"/>
      <c r="L4" s="292"/>
      <c r="M4" s="292"/>
      <c r="N4" s="354"/>
      <c r="O4" s="359" t="e">
        <f>O11-#REF!</f>
        <v>#REF!</v>
      </c>
      <c r="P4" s="356"/>
      <c r="Q4" s="292"/>
      <c r="R4" s="292"/>
      <c r="S4" s="292"/>
      <c r="T4" s="357"/>
      <c r="U4" s="358"/>
      <c r="V4" s="358"/>
      <c r="W4" s="358"/>
      <c r="X4" s="358"/>
      <c r="Y4" s="358"/>
      <c r="Z4" s="358"/>
      <c r="AA4" s="358"/>
      <c r="AB4" s="358"/>
      <c r="AC4" s="358"/>
      <c r="AD4" s="358"/>
      <c r="AE4" s="358"/>
      <c r="AF4" s="358"/>
      <c r="AG4" s="358"/>
      <c r="AH4" s="358"/>
      <c r="AI4" s="358"/>
      <c r="AJ4" s="358"/>
    </row>
    <row r="5" spans="1:36" s="437" customFormat="1" ht="26.25" customHeight="1" thickTop="1" x14ac:dyDescent="0.15">
      <c r="A5" s="887" t="s">
        <v>544</v>
      </c>
      <c r="B5" s="897" t="s">
        <v>551</v>
      </c>
      <c r="C5" s="873" t="s">
        <v>545</v>
      </c>
      <c r="D5" s="873" t="s">
        <v>558</v>
      </c>
      <c r="E5" s="873" t="s">
        <v>559</v>
      </c>
      <c r="F5" s="873" t="s">
        <v>560</v>
      </c>
      <c r="G5" s="873" t="s">
        <v>561</v>
      </c>
      <c r="H5" s="873" t="s">
        <v>562</v>
      </c>
      <c r="I5" s="873" t="s">
        <v>546</v>
      </c>
      <c r="J5" s="873"/>
      <c r="K5" s="873"/>
      <c r="L5" s="873"/>
      <c r="M5" s="873"/>
      <c r="N5" s="873" t="s">
        <v>567</v>
      </c>
      <c r="O5" s="873" t="s">
        <v>593</v>
      </c>
      <c r="P5" s="868" t="s">
        <v>652</v>
      </c>
      <c r="Q5" s="882" t="s">
        <v>139</v>
      </c>
      <c r="R5" s="882"/>
      <c r="S5" s="883"/>
      <c r="T5" s="435"/>
      <c r="U5" s="436"/>
      <c r="V5" s="436"/>
      <c r="W5" s="436"/>
      <c r="X5" s="436"/>
      <c r="Y5" s="436"/>
      <c r="Z5" s="436"/>
      <c r="AA5" s="436"/>
      <c r="AB5" s="436"/>
      <c r="AC5" s="436"/>
      <c r="AD5" s="436"/>
      <c r="AE5" s="436"/>
      <c r="AF5" s="436"/>
      <c r="AG5" s="436"/>
      <c r="AH5" s="436"/>
      <c r="AI5" s="436"/>
      <c r="AJ5" s="436"/>
    </row>
    <row r="6" spans="1:36" s="292" customFormat="1" ht="14.25" customHeight="1" x14ac:dyDescent="0.15">
      <c r="A6" s="888"/>
      <c r="B6" s="898"/>
      <c r="C6" s="874"/>
      <c r="D6" s="874"/>
      <c r="E6" s="874"/>
      <c r="F6" s="874"/>
      <c r="G6" s="874"/>
      <c r="H6" s="874"/>
      <c r="I6" s="876" t="s">
        <v>563</v>
      </c>
      <c r="J6" s="876" t="s">
        <v>564</v>
      </c>
      <c r="K6" s="876" t="s">
        <v>565</v>
      </c>
      <c r="L6" s="876" t="s">
        <v>566</v>
      </c>
      <c r="M6" s="876" t="s">
        <v>19</v>
      </c>
      <c r="N6" s="874"/>
      <c r="O6" s="874"/>
      <c r="P6" s="869"/>
      <c r="Q6" s="890" t="s">
        <v>140</v>
      </c>
      <c r="R6" s="879" t="s">
        <v>141</v>
      </c>
      <c r="S6" s="880"/>
      <c r="T6" s="357"/>
      <c r="U6" s="358"/>
      <c r="V6" s="358"/>
      <c r="W6" s="358"/>
      <c r="X6" s="358"/>
      <c r="Y6" s="358"/>
      <c r="Z6" s="358"/>
      <c r="AA6" s="358"/>
      <c r="AB6" s="358"/>
      <c r="AC6" s="358"/>
      <c r="AD6" s="358"/>
      <c r="AE6" s="358"/>
      <c r="AF6" s="358"/>
      <c r="AG6" s="358"/>
      <c r="AH6" s="358"/>
      <c r="AI6" s="358"/>
      <c r="AJ6" s="358"/>
    </row>
    <row r="7" spans="1:36" s="292" customFormat="1" ht="16" thickBot="1" x14ac:dyDescent="0.2">
      <c r="A7" s="889"/>
      <c r="B7" s="899"/>
      <c r="C7" s="875"/>
      <c r="D7" s="875"/>
      <c r="E7" s="875"/>
      <c r="F7" s="875"/>
      <c r="G7" s="875"/>
      <c r="H7" s="875"/>
      <c r="I7" s="877"/>
      <c r="J7" s="877"/>
      <c r="K7" s="877"/>
      <c r="L7" s="877"/>
      <c r="M7" s="877"/>
      <c r="N7" s="875"/>
      <c r="O7" s="875"/>
      <c r="P7" s="870"/>
      <c r="Q7" s="891"/>
      <c r="R7" s="295" t="s">
        <v>119</v>
      </c>
      <c r="S7" s="296" t="s">
        <v>142</v>
      </c>
      <c r="T7" s="357"/>
      <c r="U7" s="358"/>
      <c r="V7" s="358"/>
      <c r="W7" s="358"/>
      <c r="X7" s="358"/>
      <c r="Y7" s="358"/>
      <c r="Z7" s="358"/>
      <c r="AA7" s="358"/>
      <c r="AB7" s="358"/>
      <c r="AC7" s="358"/>
      <c r="AD7" s="358"/>
      <c r="AE7" s="358"/>
      <c r="AF7" s="358"/>
      <c r="AG7" s="358"/>
      <c r="AH7" s="358"/>
      <c r="AI7" s="358"/>
      <c r="AJ7" s="358"/>
    </row>
    <row r="8" spans="1:36" s="289" customFormat="1" hidden="1" thickTop="1" x14ac:dyDescent="0.15">
      <c r="A8" s="297">
        <v>1</v>
      </c>
      <c r="B8" s="299">
        <v>2</v>
      </c>
      <c r="C8" s="298">
        <v>3</v>
      </c>
      <c r="D8" s="298">
        <v>4</v>
      </c>
      <c r="E8" s="298">
        <v>10</v>
      </c>
      <c r="F8" s="299">
        <v>11</v>
      </c>
      <c r="G8" s="298">
        <v>12</v>
      </c>
      <c r="H8" s="298"/>
      <c r="I8" s="298">
        <v>13</v>
      </c>
      <c r="J8" s="299">
        <v>14</v>
      </c>
      <c r="K8" s="298">
        <v>15</v>
      </c>
      <c r="L8" s="298">
        <v>16</v>
      </c>
      <c r="M8" s="299">
        <v>17</v>
      </c>
      <c r="N8" s="362">
        <v>15</v>
      </c>
      <c r="O8" s="298">
        <v>20</v>
      </c>
      <c r="P8" s="300">
        <v>25</v>
      </c>
      <c r="Q8" s="301">
        <v>26</v>
      </c>
      <c r="R8" s="302">
        <v>27</v>
      </c>
      <c r="S8" s="303">
        <v>28</v>
      </c>
      <c r="T8" s="357"/>
      <c r="U8" s="358"/>
      <c r="V8" s="358"/>
      <c r="W8" s="358"/>
      <c r="X8" s="358"/>
      <c r="Y8" s="358"/>
      <c r="Z8" s="358"/>
      <c r="AA8" s="358"/>
      <c r="AB8" s="358"/>
      <c r="AC8" s="358"/>
      <c r="AD8" s="358"/>
      <c r="AE8" s="358"/>
      <c r="AF8" s="358"/>
      <c r="AG8" s="358"/>
      <c r="AH8" s="358"/>
      <c r="AI8" s="358"/>
      <c r="AJ8" s="358"/>
    </row>
    <row r="9" spans="1:36" s="289" customFormat="1" thickTop="1" x14ac:dyDescent="0.15">
      <c r="A9" s="304">
        <v>1</v>
      </c>
      <c r="B9" s="494">
        <v>2</v>
      </c>
      <c r="C9" s="305">
        <v>3</v>
      </c>
      <c r="D9" s="494">
        <v>4</v>
      </c>
      <c r="E9" s="305">
        <v>5</v>
      </c>
      <c r="F9" s="494">
        <v>6</v>
      </c>
      <c r="G9" s="305">
        <v>7</v>
      </c>
      <c r="H9" s="494">
        <v>8</v>
      </c>
      <c r="I9" s="305">
        <v>9</v>
      </c>
      <c r="J9" s="494">
        <v>10</v>
      </c>
      <c r="K9" s="494">
        <v>11</v>
      </c>
      <c r="L9" s="305">
        <v>12</v>
      </c>
      <c r="M9" s="494">
        <v>13</v>
      </c>
      <c r="N9" s="494">
        <v>14</v>
      </c>
      <c r="O9" s="305">
        <v>15</v>
      </c>
      <c r="P9" s="363">
        <v>16</v>
      </c>
      <c r="Q9" s="301"/>
      <c r="R9" s="302"/>
      <c r="S9" s="303"/>
      <c r="T9" s="357"/>
      <c r="U9" s="358"/>
      <c r="V9" s="358"/>
      <c r="W9" s="358"/>
      <c r="X9" s="358"/>
      <c r="Y9" s="358"/>
      <c r="Z9" s="358"/>
      <c r="AA9" s="358"/>
      <c r="AB9" s="358"/>
      <c r="AC9" s="358"/>
      <c r="AD9" s="358"/>
      <c r="AE9" s="358"/>
      <c r="AF9" s="358"/>
      <c r="AG9" s="358"/>
      <c r="AH9" s="358"/>
      <c r="AI9" s="358"/>
      <c r="AJ9" s="358"/>
    </row>
    <row r="10" spans="1:36" s="325" customFormat="1" ht="15.75" customHeight="1" x14ac:dyDescent="0.15">
      <c r="A10" s="311"/>
      <c r="B10" s="364"/>
      <c r="C10" s="365"/>
      <c r="D10" s="366"/>
      <c r="E10" s="365"/>
      <c r="F10" s="365"/>
      <c r="G10" s="365"/>
      <c r="H10" s="338"/>
      <c r="I10" s="365"/>
      <c r="J10" s="365"/>
      <c r="K10" s="365"/>
      <c r="L10" s="365"/>
      <c r="M10" s="365"/>
      <c r="N10" s="367"/>
      <c r="O10" s="368"/>
      <c r="P10" s="369"/>
      <c r="Q10" s="370"/>
      <c r="R10" s="371"/>
      <c r="S10" s="371"/>
      <c r="T10" s="360"/>
      <c r="U10" s="361"/>
      <c r="V10" s="361"/>
      <c r="W10" s="361"/>
      <c r="X10" s="361"/>
      <c r="Y10" s="361"/>
      <c r="Z10" s="361"/>
      <c r="AA10" s="361"/>
      <c r="AB10" s="361"/>
      <c r="AC10" s="361"/>
      <c r="AD10" s="361"/>
      <c r="AE10" s="361"/>
      <c r="AF10" s="361"/>
      <c r="AG10" s="361"/>
      <c r="AH10" s="361"/>
      <c r="AI10" s="361"/>
      <c r="AJ10" s="361"/>
    </row>
    <row r="11" spans="1:36" s="355" customFormat="1" ht="22.5" customHeight="1" x14ac:dyDescent="0.2">
      <c r="A11" s="340" t="s">
        <v>25</v>
      </c>
      <c r="B11" s="372" t="s">
        <v>568</v>
      </c>
      <c r="C11" s="366"/>
      <c r="D11" s="366"/>
      <c r="E11" s="366"/>
      <c r="F11" s="366"/>
      <c r="G11" s="366"/>
      <c r="H11" s="373"/>
      <c r="I11" s="366"/>
      <c r="J11" s="366"/>
      <c r="K11" s="366"/>
      <c r="L11" s="366"/>
      <c r="M11" s="366"/>
      <c r="N11" s="374"/>
      <c r="O11" s="375">
        <f>O12+O14+O16+O18+O20+O104+O110+O112+O114+O116</f>
        <v>19832750</v>
      </c>
      <c r="P11" s="369"/>
      <c r="Q11" s="376"/>
      <c r="R11" s="366"/>
      <c r="S11" s="366"/>
      <c r="T11" s="377"/>
      <c r="U11" s="378" t="str">
        <f t="shared" ref="U11:U36" si="0">IF(O11&lt;300000,O11,"0")</f>
        <v>0</v>
      </c>
      <c r="V11" s="379"/>
      <c r="W11" s="379"/>
      <c r="X11" s="379"/>
      <c r="Y11" s="379"/>
      <c r="Z11" s="379"/>
      <c r="AA11" s="379"/>
      <c r="AB11" s="379"/>
      <c r="AC11" s="379"/>
      <c r="AD11" s="379"/>
      <c r="AE11" s="379"/>
      <c r="AF11" s="379"/>
      <c r="AG11" s="379"/>
      <c r="AH11" s="379"/>
      <c r="AI11" s="379"/>
      <c r="AJ11" s="379"/>
    </row>
    <row r="12" spans="1:36" s="355" customFormat="1" ht="25.5" customHeight="1" x14ac:dyDescent="0.2">
      <c r="A12" s="340" t="s">
        <v>27</v>
      </c>
      <c r="B12" s="372" t="s">
        <v>569</v>
      </c>
      <c r="C12" s="380" t="s">
        <v>372</v>
      </c>
      <c r="D12" s="381"/>
      <c r="E12" s="366"/>
      <c r="F12" s="366"/>
      <c r="G12" s="366"/>
      <c r="H12" s="373"/>
      <c r="I12" s="366"/>
      <c r="J12" s="366"/>
      <c r="K12" s="366"/>
      <c r="L12" s="366"/>
      <c r="M12" s="366"/>
      <c r="N12" s="374"/>
      <c r="O12" s="366"/>
      <c r="P12" s="369"/>
      <c r="Q12" s="316"/>
      <c r="R12" s="314"/>
      <c r="S12" s="314"/>
      <c r="T12" s="377"/>
      <c r="U12" s="378">
        <f t="shared" si="0"/>
        <v>0</v>
      </c>
      <c r="V12" s="379"/>
      <c r="W12" s="379"/>
      <c r="X12" s="379"/>
      <c r="Y12" s="379"/>
      <c r="Z12" s="379"/>
      <c r="AA12" s="379"/>
      <c r="AB12" s="379"/>
      <c r="AC12" s="379"/>
      <c r="AD12" s="379"/>
      <c r="AE12" s="379"/>
      <c r="AF12" s="379"/>
      <c r="AG12" s="379"/>
      <c r="AH12" s="379"/>
      <c r="AI12" s="379"/>
      <c r="AJ12" s="379"/>
    </row>
    <row r="13" spans="1:36" s="355" customFormat="1" ht="22.5" customHeight="1" x14ac:dyDescent="0.2">
      <c r="A13" s="311"/>
      <c r="B13" s="319" t="s">
        <v>570</v>
      </c>
      <c r="C13" s="382"/>
      <c r="D13" s="381"/>
      <c r="E13" s="366"/>
      <c r="F13" s="366"/>
      <c r="G13" s="366"/>
      <c r="H13" s="373"/>
      <c r="I13" s="366"/>
      <c r="J13" s="366"/>
      <c r="K13" s="366"/>
      <c r="L13" s="366"/>
      <c r="M13" s="366"/>
      <c r="N13" s="374"/>
      <c r="O13" s="383"/>
      <c r="P13" s="369"/>
      <c r="Q13" s="316"/>
      <c r="R13" s="314"/>
      <c r="S13" s="314"/>
      <c r="T13" s="377"/>
      <c r="U13" s="378">
        <f t="shared" si="0"/>
        <v>0</v>
      </c>
      <c r="V13" s="379"/>
      <c r="W13" s="379"/>
      <c r="X13" s="379"/>
      <c r="Y13" s="379"/>
      <c r="Z13" s="379"/>
      <c r="AA13" s="379"/>
      <c r="AB13" s="379"/>
      <c r="AC13" s="379"/>
      <c r="AD13" s="379"/>
      <c r="AE13" s="379"/>
      <c r="AF13" s="379"/>
      <c r="AG13" s="379"/>
      <c r="AH13" s="379"/>
      <c r="AI13" s="379"/>
      <c r="AJ13" s="379"/>
    </row>
    <row r="14" spans="1:36" s="355" customFormat="1" ht="27" customHeight="1" x14ac:dyDescent="0.2">
      <c r="A14" s="340" t="s">
        <v>29</v>
      </c>
      <c r="B14" s="372" t="s">
        <v>571</v>
      </c>
      <c r="C14" s="384"/>
      <c r="D14" s="384"/>
      <c r="E14" s="384"/>
      <c r="F14" s="384"/>
      <c r="G14" s="384"/>
      <c r="H14" s="380"/>
      <c r="I14" s="384"/>
      <c r="J14" s="384"/>
      <c r="K14" s="384"/>
      <c r="L14" s="384"/>
      <c r="M14" s="384"/>
      <c r="N14" s="385"/>
      <c r="O14" s="386">
        <v>0</v>
      </c>
      <c r="P14" s="387"/>
      <c r="Q14" s="316"/>
      <c r="R14" s="314"/>
      <c r="S14" s="314"/>
      <c r="T14" s="377"/>
      <c r="U14" s="378">
        <f t="shared" si="0"/>
        <v>0</v>
      </c>
      <c r="V14" s="379"/>
      <c r="W14" s="379"/>
      <c r="X14" s="379"/>
      <c r="Y14" s="379"/>
      <c r="Z14" s="379"/>
      <c r="AA14" s="379"/>
      <c r="AB14" s="379"/>
      <c r="AC14" s="379"/>
      <c r="AD14" s="379"/>
      <c r="AE14" s="379"/>
      <c r="AF14" s="379"/>
      <c r="AG14" s="379"/>
      <c r="AH14" s="379"/>
      <c r="AI14" s="379"/>
      <c r="AJ14" s="379"/>
    </row>
    <row r="15" spans="1:36" s="355" customFormat="1" ht="22.5" customHeight="1" x14ac:dyDescent="0.2">
      <c r="A15" s="340"/>
      <c r="B15" s="372" t="s">
        <v>570</v>
      </c>
      <c r="C15" s="384"/>
      <c r="D15" s="384"/>
      <c r="E15" s="384"/>
      <c r="F15" s="384"/>
      <c r="G15" s="384"/>
      <c r="H15" s="380"/>
      <c r="I15" s="384"/>
      <c r="J15" s="384"/>
      <c r="K15" s="384"/>
      <c r="L15" s="384"/>
      <c r="M15" s="384"/>
      <c r="N15" s="385"/>
      <c r="O15" s="386"/>
      <c r="P15" s="387"/>
      <c r="Q15" s="316"/>
      <c r="R15" s="314"/>
      <c r="S15" s="314"/>
      <c r="T15" s="377"/>
      <c r="U15" s="378">
        <f t="shared" si="0"/>
        <v>0</v>
      </c>
      <c r="V15" s="379"/>
      <c r="W15" s="379"/>
      <c r="X15" s="379"/>
      <c r="Y15" s="379"/>
      <c r="Z15" s="379"/>
      <c r="AA15" s="379"/>
      <c r="AB15" s="379"/>
      <c r="AC15" s="379"/>
      <c r="AD15" s="379"/>
      <c r="AE15" s="379"/>
      <c r="AF15" s="379"/>
      <c r="AG15" s="379"/>
      <c r="AH15" s="379"/>
      <c r="AI15" s="379"/>
      <c r="AJ15" s="379"/>
    </row>
    <row r="16" spans="1:36" s="355" customFormat="1" ht="26.25" customHeight="1" x14ac:dyDescent="0.2">
      <c r="A16" s="340" t="s">
        <v>31</v>
      </c>
      <c r="B16" s="372" t="s">
        <v>572</v>
      </c>
      <c r="C16" s="380" t="s">
        <v>372</v>
      </c>
      <c r="D16" s="366"/>
      <c r="E16" s="366"/>
      <c r="F16" s="366"/>
      <c r="G16" s="366"/>
      <c r="H16" s="397"/>
      <c r="I16" s="366"/>
      <c r="J16" s="366"/>
      <c r="K16" s="366"/>
      <c r="L16" s="366"/>
      <c r="M16" s="366"/>
      <c r="N16" s="398"/>
      <c r="O16" s="399"/>
      <c r="P16" s="369"/>
      <c r="Q16" s="400"/>
      <c r="R16" s="401"/>
      <c r="S16" s="401"/>
      <c r="T16" s="377"/>
      <c r="U16" s="378">
        <f t="shared" si="0"/>
        <v>0</v>
      </c>
      <c r="V16" s="379"/>
      <c r="W16" s="379"/>
      <c r="X16" s="379"/>
      <c r="Y16" s="379"/>
      <c r="Z16" s="379"/>
      <c r="AA16" s="379"/>
      <c r="AB16" s="379"/>
      <c r="AC16" s="379"/>
      <c r="AD16" s="379"/>
      <c r="AE16" s="379"/>
      <c r="AF16" s="379"/>
      <c r="AG16" s="379"/>
      <c r="AH16" s="379"/>
      <c r="AI16" s="379"/>
      <c r="AJ16" s="379"/>
    </row>
    <row r="17" spans="1:36" s="355" customFormat="1" ht="22.5" customHeight="1" x14ac:dyDescent="0.2">
      <c r="A17" s="311"/>
      <c r="B17" s="319" t="s">
        <v>570</v>
      </c>
      <c r="C17" s="402"/>
      <c r="D17" s="403"/>
      <c r="E17" s="404"/>
      <c r="F17" s="394"/>
      <c r="G17" s="373"/>
      <c r="H17" s="405"/>
      <c r="I17" s="366"/>
      <c r="J17" s="391"/>
      <c r="K17" s="391"/>
      <c r="L17" s="391"/>
      <c r="M17" s="366"/>
      <c r="N17" s="397"/>
      <c r="O17" s="406"/>
      <c r="P17" s="369"/>
      <c r="Q17" s="400"/>
      <c r="R17" s="401"/>
      <c r="S17" s="401"/>
      <c r="T17" s="377"/>
      <c r="U17" s="378">
        <f t="shared" si="0"/>
        <v>0</v>
      </c>
      <c r="V17" s="379"/>
      <c r="W17" s="379"/>
      <c r="X17" s="379"/>
      <c r="Y17" s="379"/>
      <c r="Z17" s="379"/>
      <c r="AA17" s="379"/>
      <c r="AB17" s="379"/>
      <c r="AC17" s="379"/>
      <c r="AD17" s="379"/>
      <c r="AE17" s="379"/>
      <c r="AF17" s="379"/>
      <c r="AG17" s="379"/>
      <c r="AH17" s="379"/>
      <c r="AI17" s="379"/>
      <c r="AJ17" s="379"/>
    </row>
    <row r="18" spans="1:36" s="355" customFormat="1" ht="32.25" customHeight="1" x14ac:dyDescent="0.2">
      <c r="A18" s="340" t="s">
        <v>33</v>
      </c>
      <c r="B18" s="372" t="s">
        <v>573</v>
      </c>
      <c r="C18" s="380" t="s">
        <v>372</v>
      </c>
      <c r="D18" s="403"/>
      <c r="E18" s="404"/>
      <c r="F18" s="394"/>
      <c r="G18" s="373"/>
      <c r="H18" s="405"/>
      <c r="I18" s="366"/>
      <c r="J18" s="391"/>
      <c r="K18" s="391"/>
      <c r="L18" s="391"/>
      <c r="M18" s="366"/>
      <c r="N18" s="397"/>
      <c r="O18" s="406"/>
      <c r="P18" s="369"/>
      <c r="Q18" s="400"/>
      <c r="R18" s="401"/>
      <c r="S18" s="401"/>
      <c r="T18" s="377"/>
      <c r="U18" s="378">
        <f t="shared" si="0"/>
        <v>0</v>
      </c>
      <c r="V18" s="379"/>
      <c r="W18" s="379"/>
      <c r="X18" s="379"/>
      <c r="Y18" s="379"/>
      <c r="Z18" s="379"/>
      <c r="AA18" s="379"/>
      <c r="AB18" s="379"/>
      <c r="AC18" s="379"/>
      <c r="AD18" s="379"/>
      <c r="AE18" s="379"/>
      <c r="AF18" s="379"/>
      <c r="AG18" s="379"/>
      <c r="AH18" s="379"/>
      <c r="AI18" s="379"/>
      <c r="AJ18" s="379"/>
    </row>
    <row r="19" spans="1:36" s="355" customFormat="1" ht="22.5" customHeight="1" x14ac:dyDescent="0.2">
      <c r="A19" s="311"/>
      <c r="B19" s="319" t="s">
        <v>570</v>
      </c>
      <c r="C19" s="407"/>
      <c r="D19" s="403"/>
      <c r="E19" s="404"/>
      <c r="F19" s="394"/>
      <c r="G19" s="373"/>
      <c r="H19" s="405"/>
      <c r="I19" s="366"/>
      <c r="J19" s="391"/>
      <c r="K19" s="391"/>
      <c r="L19" s="391"/>
      <c r="M19" s="366"/>
      <c r="N19" s="397"/>
      <c r="O19" s="406"/>
      <c r="P19" s="369"/>
      <c r="Q19" s="400"/>
      <c r="R19" s="401"/>
      <c r="S19" s="401"/>
      <c r="T19" s="377"/>
      <c r="U19" s="378">
        <f t="shared" si="0"/>
        <v>0</v>
      </c>
      <c r="V19" s="379"/>
      <c r="W19" s="379"/>
      <c r="X19" s="379"/>
      <c r="Y19" s="379"/>
      <c r="Z19" s="379"/>
      <c r="AA19" s="379"/>
      <c r="AB19" s="379"/>
      <c r="AC19" s="379"/>
      <c r="AD19" s="379"/>
      <c r="AE19" s="379"/>
      <c r="AF19" s="379"/>
      <c r="AG19" s="379"/>
      <c r="AH19" s="379"/>
      <c r="AI19" s="379"/>
      <c r="AJ19" s="379"/>
    </row>
    <row r="20" spans="1:36" s="412" customFormat="1" ht="30.75" customHeight="1" x14ac:dyDescent="0.2">
      <c r="A20" s="340" t="s">
        <v>35</v>
      </c>
      <c r="B20" s="372" t="s">
        <v>574</v>
      </c>
      <c r="C20" s="384"/>
      <c r="D20" s="384"/>
      <c r="E20" s="384"/>
      <c r="F20" s="384"/>
      <c r="G20" s="384"/>
      <c r="H20" s="492"/>
      <c r="I20" s="384"/>
      <c r="J20" s="384"/>
      <c r="K20" s="384"/>
      <c r="L20" s="384"/>
      <c r="M20" s="384"/>
      <c r="N20" s="409"/>
      <c r="O20" s="386">
        <f>SUBTOTAL(9,O21:O102)</f>
        <v>19117750</v>
      </c>
      <c r="P20" s="369"/>
      <c r="Q20" s="400"/>
      <c r="R20" s="401"/>
      <c r="S20" s="401"/>
      <c r="T20" s="410"/>
      <c r="U20" s="378" t="str">
        <f t="shared" si="0"/>
        <v>0</v>
      </c>
      <c r="V20" s="411"/>
      <c r="W20" s="411"/>
      <c r="X20" s="411"/>
      <c r="Y20" s="411"/>
      <c r="Z20" s="411"/>
      <c r="AA20" s="411"/>
      <c r="AB20" s="411"/>
      <c r="AC20" s="411"/>
      <c r="AD20" s="411"/>
      <c r="AE20" s="411"/>
      <c r="AF20" s="411"/>
      <c r="AG20" s="411"/>
      <c r="AH20" s="411"/>
      <c r="AI20" s="411"/>
      <c r="AJ20" s="411"/>
    </row>
    <row r="21" spans="1:36" s="508" customFormat="1" ht="21.75" customHeight="1" x14ac:dyDescent="0.2">
      <c r="A21" s="496">
        <v>26</v>
      </c>
      <c r="B21" s="497" t="s">
        <v>643</v>
      </c>
      <c r="C21" s="497" t="s">
        <v>418</v>
      </c>
      <c r="D21" s="497"/>
      <c r="E21" s="511" t="s">
        <v>195</v>
      </c>
      <c r="F21" s="512"/>
      <c r="G21" s="499"/>
      <c r="H21" s="500">
        <v>1982</v>
      </c>
      <c r="I21" s="499"/>
      <c r="J21" s="509"/>
      <c r="K21" s="499"/>
      <c r="L21" s="509"/>
      <c r="M21" s="499"/>
      <c r="N21" s="503" t="s">
        <v>146</v>
      </c>
      <c r="O21" s="513">
        <v>130000</v>
      </c>
      <c r="P21" s="505"/>
      <c r="Q21" s="506"/>
      <c r="R21" s="507"/>
      <c r="S21" s="507"/>
      <c r="T21" s="413" t="s">
        <v>543</v>
      </c>
      <c r="U21" s="378">
        <f t="shared" si="0"/>
        <v>130000</v>
      </c>
      <c r="V21" s="411"/>
      <c r="W21" s="411"/>
      <c r="X21" s="411"/>
      <c r="Y21" s="411"/>
      <c r="Z21" s="411"/>
      <c r="AA21" s="411"/>
      <c r="AB21" s="411"/>
      <c r="AC21" s="411"/>
      <c r="AD21" s="411"/>
      <c r="AE21" s="411"/>
      <c r="AF21" s="411"/>
      <c r="AG21" s="411"/>
      <c r="AH21" s="411"/>
      <c r="AI21" s="411"/>
      <c r="AJ21" s="411"/>
    </row>
    <row r="22" spans="1:36" s="508" customFormat="1" ht="21.75" customHeight="1" x14ac:dyDescent="0.2">
      <c r="A22" s="496">
        <v>35</v>
      </c>
      <c r="B22" s="497" t="s">
        <v>633</v>
      </c>
      <c r="C22" s="497" t="s">
        <v>423</v>
      </c>
      <c r="D22" s="497"/>
      <c r="E22" s="511" t="s">
        <v>376</v>
      </c>
      <c r="F22" s="512"/>
      <c r="G22" s="499"/>
      <c r="H22" s="500">
        <v>1989</v>
      </c>
      <c r="I22" s="499"/>
      <c r="J22" s="509"/>
      <c r="K22" s="499"/>
      <c r="L22" s="509"/>
      <c r="M22" s="499"/>
      <c r="N22" s="503" t="s">
        <v>146</v>
      </c>
      <c r="O22" s="513">
        <v>45500</v>
      </c>
      <c r="P22" s="505"/>
      <c r="Q22" s="506"/>
      <c r="R22" s="507"/>
      <c r="S22" s="507"/>
      <c r="T22" s="413" t="s">
        <v>543</v>
      </c>
      <c r="U22" s="378">
        <f t="shared" si="0"/>
        <v>45500</v>
      </c>
      <c r="V22" s="411"/>
      <c r="W22" s="411"/>
      <c r="X22" s="411"/>
      <c r="Y22" s="411"/>
      <c r="Z22" s="411"/>
      <c r="AA22" s="411"/>
      <c r="AB22" s="411"/>
      <c r="AC22" s="411"/>
      <c r="AD22" s="411"/>
      <c r="AE22" s="411"/>
      <c r="AF22" s="411"/>
      <c r="AG22" s="411"/>
      <c r="AH22" s="411"/>
      <c r="AI22" s="411"/>
      <c r="AJ22" s="411"/>
    </row>
    <row r="23" spans="1:36" s="508" customFormat="1" ht="21.75" customHeight="1" x14ac:dyDescent="0.2">
      <c r="A23" s="496">
        <v>36</v>
      </c>
      <c r="B23" s="497" t="s">
        <v>634</v>
      </c>
      <c r="C23" s="497" t="s">
        <v>424</v>
      </c>
      <c r="D23" s="497"/>
      <c r="E23" s="511" t="s">
        <v>376</v>
      </c>
      <c r="F23" s="512"/>
      <c r="G23" s="499"/>
      <c r="H23" s="500">
        <v>1990</v>
      </c>
      <c r="I23" s="499"/>
      <c r="J23" s="509"/>
      <c r="K23" s="499"/>
      <c r="L23" s="509"/>
      <c r="M23" s="499"/>
      <c r="N23" s="503" t="s">
        <v>146</v>
      </c>
      <c r="O23" s="513">
        <v>280000</v>
      </c>
      <c r="P23" s="505" t="s">
        <v>367</v>
      </c>
      <c r="Q23" s="506"/>
      <c r="R23" s="507"/>
      <c r="S23" s="507"/>
      <c r="T23" s="413" t="s">
        <v>543</v>
      </c>
      <c r="U23" s="378">
        <f t="shared" si="0"/>
        <v>280000</v>
      </c>
      <c r="V23" s="411"/>
      <c r="W23" s="411"/>
      <c r="X23" s="411"/>
      <c r="Y23" s="411"/>
      <c r="Z23" s="411"/>
      <c r="AA23" s="411"/>
      <c r="AB23" s="411"/>
      <c r="AC23" s="411"/>
      <c r="AD23" s="411"/>
      <c r="AE23" s="411"/>
      <c r="AF23" s="411"/>
      <c r="AG23" s="411"/>
      <c r="AH23" s="411"/>
      <c r="AI23" s="411"/>
      <c r="AJ23" s="411"/>
    </row>
    <row r="24" spans="1:36" s="508" customFormat="1" ht="21.75" customHeight="1" x14ac:dyDescent="0.2">
      <c r="A24" s="496">
        <v>40</v>
      </c>
      <c r="B24" s="497" t="s">
        <v>619</v>
      </c>
      <c r="C24" s="497" t="s">
        <v>162</v>
      </c>
      <c r="D24" s="497"/>
      <c r="E24" s="511" t="s">
        <v>206</v>
      </c>
      <c r="F24" s="512"/>
      <c r="G24" s="499"/>
      <c r="H24" s="500">
        <v>1996</v>
      </c>
      <c r="I24" s="499"/>
      <c r="J24" s="509"/>
      <c r="K24" s="499"/>
      <c r="L24" s="509"/>
      <c r="M24" s="499"/>
      <c r="N24" s="503" t="s">
        <v>497</v>
      </c>
      <c r="O24" s="513">
        <v>168000</v>
      </c>
      <c r="P24" s="505"/>
      <c r="Q24" s="506"/>
      <c r="R24" s="507"/>
      <c r="S24" s="507"/>
      <c r="T24" s="413" t="s">
        <v>543</v>
      </c>
      <c r="U24" s="378">
        <f t="shared" si="0"/>
        <v>168000</v>
      </c>
      <c r="V24" s="411"/>
      <c r="W24" s="411"/>
      <c r="X24" s="411"/>
      <c r="Y24" s="411"/>
      <c r="Z24" s="411"/>
      <c r="AA24" s="411"/>
      <c r="AB24" s="411"/>
      <c r="AC24" s="411"/>
      <c r="AD24" s="411"/>
      <c r="AE24" s="411"/>
      <c r="AF24" s="411"/>
      <c r="AG24" s="411"/>
      <c r="AH24" s="411"/>
      <c r="AI24" s="411"/>
      <c r="AJ24" s="411"/>
    </row>
    <row r="25" spans="1:36" s="508" customFormat="1" ht="21.75" customHeight="1" x14ac:dyDescent="0.2">
      <c r="A25" s="496">
        <v>44</v>
      </c>
      <c r="B25" s="497" t="s">
        <v>618</v>
      </c>
      <c r="C25" s="497" t="s">
        <v>425</v>
      </c>
      <c r="D25" s="497"/>
      <c r="E25" s="511" t="s">
        <v>195</v>
      </c>
      <c r="F25" s="512"/>
      <c r="G25" s="499"/>
      <c r="H25" s="500">
        <v>2000</v>
      </c>
      <c r="I25" s="499"/>
      <c r="J25" s="509"/>
      <c r="K25" s="499"/>
      <c r="L25" s="509"/>
      <c r="M25" s="499"/>
      <c r="N25" s="503" t="s">
        <v>146</v>
      </c>
      <c r="O25" s="513">
        <v>280000</v>
      </c>
      <c r="P25" s="505" t="s">
        <v>124</v>
      </c>
      <c r="Q25" s="506"/>
      <c r="R25" s="507"/>
      <c r="S25" s="507"/>
      <c r="T25" s="413" t="s">
        <v>543</v>
      </c>
      <c r="U25" s="378">
        <f t="shared" si="0"/>
        <v>280000</v>
      </c>
      <c r="V25" s="411"/>
      <c r="W25" s="411"/>
      <c r="X25" s="411"/>
      <c r="Y25" s="411"/>
      <c r="Z25" s="411"/>
      <c r="AA25" s="411"/>
      <c r="AB25" s="411"/>
      <c r="AC25" s="411"/>
      <c r="AD25" s="411"/>
      <c r="AE25" s="411"/>
      <c r="AF25" s="411"/>
      <c r="AG25" s="411"/>
      <c r="AH25" s="411"/>
      <c r="AI25" s="411"/>
      <c r="AJ25" s="411"/>
    </row>
    <row r="26" spans="1:36" s="508" customFormat="1" ht="21.75" customHeight="1" x14ac:dyDescent="0.2">
      <c r="A26" s="496">
        <v>46</v>
      </c>
      <c r="B26" s="497" t="s">
        <v>622</v>
      </c>
      <c r="C26" s="497" t="s">
        <v>426</v>
      </c>
      <c r="D26" s="497"/>
      <c r="E26" s="511" t="s">
        <v>478</v>
      </c>
      <c r="F26" s="512"/>
      <c r="G26" s="499"/>
      <c r="H26" s="500">
        <v>2000</v>
      </c>
      <c r="I26" s="499"/>
      <c r="J26" s="509"/>
      <c r="K26" s="499"/>
      <c r="L26" s="509"/>
      <c r="M26" s="499"/>
      <c r="N26" s="503" t="s">
        <v>146</v>
      </c>
      <c r="O26" s="513">
        <v>120000</v>
      </c>
      <c r="P26" s="505" t="s">
        <v>124</v>
      </c>
      <c r="Q26" s="506"/>
      <c r="R26" s="507"/>
      <c r="S26" s="507"/>
      <c r="T26" s="413" t="s">
        <v>543</v>
      </c>
      <c r="U26" s="378">
        <f t="shared" si="0"/>
        <v>120000</v>
      </c>
      <c r="V26" s="411"/>
      <c r="W26" s="411"/>
      <c r="X26" s="411"/>
      <c r="Y26" s="411"/>
      <c r="Z26" s="411"/>
      <c r="AA26" s="411"/>
      <c r="AB26" s="411"/>
      <c r="AC26" s="411"/>
      <c r="AD26" s="411"/>
      <c r="AE26" s="411"/>
      <c r="AF26" s="411"/>
      <c r="AG26" s="411"/>
      <c r="AH26" s="411"/>
      <c r="AI26" s="411"/>
      <c r="AJ26" s="411"/>
    </row>
    <row r="27" spans="1:36" s="508" customFormat="1" ht="21.75" customHeight="1" x14ac:dyDescent="0.2">
      <c r="A27" s="496">
        <v>47</v>
      </c>
      <c r="B27" s="497" t="s">
        <v>622</v>
      </c>
      <c r="C27" s="497" t="s">
        <v>426</v>
      </c>
      <c r="D27" s="497"/>
      <c r="E27" s="511" t="s">
        <v>478</v>
      </c>
      <c r="F27" s="512"/>
      <c r="G27" s="499"/>
      <c r="H27" s="500">
        <v>2000</v>
      </c>
      <c r="I27" s="499"/>
      <c r="J27" s="509"/>
      <c r="K27" s="499"/>
      <c r="L27" s="509"/>
      <c r="M27" s="499"/>
      <c r="N27" s="503" t="s">
        <v>146</v>
      </c>
      <c r="O27" s="513">
        <v>210000</v>
      </c>
      <c r="P27" s="505" t="s">
        <v>124</v>
      </c>
      <c r="Q27" s="506"/>
      <c r="R27" s="507"/>
      <c r="S27" s="507"/>
      <c r="T27" s="413" t="s">
        <v>543</v>
      </c>
      <c r="U27" s="378">
        <f t="shared" si="0"/>
        <v>210000</v>
      </c>
      <c r="V27" s="411"/>
      <c r="W27" s="411"/>
      <c r="X27" s="411"/>
      <c r="Y27" s="411"/>
      <c r="Z27" s="411"/>
      <c r="AA27" s="411"/>
      <c r="AB27" s="411"/>
      <c r="AC27" s="411"/>
      <c r="AD27" s="411"/>
      <c r="AE27" s="411"/>
      <c r="AF27" s="411"/>
      <c r="AG27" s="411"/>
      <c r="AH27" s="411"/>
      <c r="AI27" s="411"/>
      <c r="AJ27" s="411"/>
    </row>
    <row r="28" spans="1:36" s="508" customFormat="1" ht="21.75" customHeight="1" x14ac:dyDescent="0.2">
      <c r="A28" s="496">
        <v>49</v>
      </c>
      <c r="B28" s="497" t="s">
        <v>622</v>
      </c>
      <c r="C28" s="497" t="s">
        <v>426</v>
      </c>
      <c r="D28" s="497"/>
      <c r="E28" s="511" t="s">
        <v>195</v>
      </c>
      <c r="F28" s="512"/>
      <c r="G28" s="499"/>
      <c r="H28" s="500">
        <v>2000</v>
      </c>
      <c r="I28" s="499"/>
      <c r="J28" s="509"/>
      <c r="K28" s="499"/>
      <c r="L28" s="509"/>
      <c r="M28" s="499"/>
      <c r="N28" s="503" t="s">
        <v>146</v>
      </c>
      <c r="O28" s="513">
        <v>150000</v>
      </c>
      <c r="P28" s="505" t="s">
        <v>124</v>
      </c>
      <c r="Q28" s="506"/>
      <c r="R28" s="507"/>
      <c r="S28" s="507"/>
      <c r="T28" s="413" t="s">
        <v>543</v>
      </c>
      <c r="U28" s="378">
        <f t="shared" si="0"/>
        <v>150000</v>
      </c>
      <c r="V28" s="411"/>
      <c r="W28" s="411"/>
      <c r="X28" s="411"/>
      <c r="Y28" s="411"/>
      <c r="Z28" s="411"/>
      <c r="AA28" s="411"/>
      <c r="AB28" s="411"/>
      <c r="AC28" s="411"/>
      <c r="AD28" s="411"/>
      <c r="AE28" s="411"/>
      <c r="AF28" s="411"/>
      <c r="AG28" s="411"/>
      <c r="AH28" s="411"/>
      <c r="AI28" s="411"/>
      <c r="AJ28" s="411"/>
    </row>
    <row r="29" spans="1:36" s="508" customFormat="1" ht="21.75" customHeight="1" x14ac:dyDescent="0.2">
      <c r="A29" s="496">
        <v>55</v>
      </c>
      <c r="B29" s="497" t="s">
        <v>623</v>
      </c>
      <c r="C29" s="497" t="s">
        <v>149</v>
      </c>
      <c r="D29" s="497"/>
      <c r="E29" s="511" t="s">
        <v>479</v>
      </c>
      <c r="F29" s="512"/>
      <c r="G29" s="499"/>
      <c r="H29" s="500">
        <v>2000</v>
      </c>
      <c r="I29" s="499"/>
      <c r="J29" s="509"/>
      <c r="K29" s="499"/>
      <c r="L29" s="509"/>
      <c r="M29" s="499"/>
      <c r="N29" s="503" t="s">
        <v>146</v>
      </c>
      <c r="O29" s="513">
        <v>259000</v>
      </c>
      <c r="P29" s="505" t="s">
        <v>124</v>
      </c>
      <c r="Q29" s="506"/>
      <c r="R29" s="507"/>
      <c r="S29" s="507"/>
      <c r="T29" s="413" t="s">
        <v>543</v>
      </c>
      <c r="U29" s="378">
        <f t="shared" si="0"/>
        <v>259000</v>
      </c>
      <c r="V29" s="411"/>
      <c r="W29" s="411"/>
      <c r="X29" s="411"/>
      <c r="Y29" s="411"/>
      <c r="Z29" s="411"/>
      <c r="AA29" s="411"/>
      <c r="AB29" s="411"/>
      <c r="AC29" s="411"/>
      <c r="AD29" s="411"/>
      <c r="AE29" s="411"/>
      <c r="AF29" s="411"/>
      <c r="AG29" s="411"/>
      <c r="AH29" s="411"/>
      <c r="AI29" s="411"/>
      <c r="AJ29" s="411"/>
    </row>
    <row r="30" spans="1:36" s="508" customFormat="1" ht="21.75" customHeight="1" x14ac:dyDescent="0.2">
      <c r="A30" s="496">
        <v>57</v>
      </c>
      <c r="B30" s="497" t="s">
        <v>622</v>
      </c>
      <c r="C30" s="497" t="s">
        <v>426</v>
      </c>
      <c r="D30" s="497"/>
      <c r="E30" s="511" t="s">
        <v>195</v>
      </c>
      <c r="F30" s="512"/>
      <c r="G30" s="499"/>
      <c r="H30" s="500">
        <v>2000</v>
      </c>
      <c r="I30" s="499"/>
      <c r="J30" s="509"/>
      <c r="K30" s="499"/>
      <c r="L30" s="509"/>
      <c r="M30" s="499"/>
      <c r="N30" s="503" t="s">
        <v>146</v>
      </c>
      <c r="O30" s="513">
        <v>175000</v>
      </c>
      <c r="P30" s="505" t="s">
        <v>124</v>
      </c>
      <c r="Q30" s="506"/>
      <c r="R30" s="507"/>
      <c r="S30" s="507"/>
      <c r="T30" s="413" t="s">
        <v>543</v>
      </c>
      <c r="U30" s="378">
        <f t="shared" si="0"/>
        <v>175000</v>
      </c>
      <c r="V30" s="411"/>
      <c r="W30" s="411"/>
      <c r="X30" s="411"/>
      <c r="Y30" s="411"/>
      <c r="Z30" s="411"/>
      <c r="AA30" s="411"/>
      <c r="AB30" s="411"/>
      <c r="AC30" s="411"/>
      <c r="AD30" s="411"/>
      <c r="AE30" s="411"/>
      <c r="AF30" s="411"/>
      <c r="AG30" s="411"/>
      <c r="AH30" s="411"/>
      <c r="AI30" s="411"/>
      <c r="AJ30" s="411"/>
    </row>
    <row r="31" spans="1:36" s="508" customFormat="1" ht="21.75" customHeight="1" x14ac:dyDescent="0.2">
      <c r="A31" s="496">
        <v>60</v>
      </c>
      <c r="B31" s="497" t="s">
        <v>618</v>
      </c>
      <c r="C31" s="497" t="s">
        <v>152</v>
      </c>
      <c r="D31" s="497"/>
      <c r="E31" s="511" t="s">
        <v>195</v>
      </c>
      <c r="F31" s="512"/>
      <c r="G31" s="499"/>
      <c r="H31" s="500">
        <v>2000</v>
      </c>
      <c r="I31" s="499"/>
      <c r="J31" s="509"/>
      <c r="K31" s="499"/>
      <c r="L31" s="509"/>
      <c r="M31" s="499"/>
      <c r="N31" s="503" t="s">
        <v>146</v>
      </c>
      <c r="O31" s="513">
        <v>425000</v>
      </c>
      <c r="P31" s="505" t="s">
        <v>124</v>
      </c>
      <c r="Q31" s="506"/>
      <c r="R31" s="507"/>
      <c r="S31" s="507"/>
      <c r="T31" s="410"/>
      <c r="U31" s="378" t="str">
        <f t="shared" si="0"/>
        <v>0</v>
      </c>
      <c r="V31" s="411"/>
      <c r="W31" s="411"/>
      <c r="X31" s="411"/>
      <c r="Y31" s="411"/>
      <c r="Z31" s="411"/>
      <c r="AA31" s="411"/>
      <c r="AB31" s="411"/>
      <c r="AC31" s="411"/>
      <c r="AD31" s="411"/>
      <c r="AE31" s="411"/>
      <c r="AF31" s="411"/>
      <c r="AG31" s="411"/>
      <c r="AH31" s="411"/>
      <c r="AI31" s="411"/>
      <c r="AJ31" s="411"/>
    </row>
    <row r="32" spans="1:36" s="508" customFormat="1" ht="21.75" customHeight="1" x14ac:dyDescent="0.2">
      <c r="A32" s="496">
        <v>61</v>
      </c>
      <c r="B32" s="497" t="s">
        <v>618</v>
      </c>
      <c r="C32" s="497" t="s">
        <v>152</v>
      </c>
      <c r="D32" s="497"/>
      <c r="E32" s="511" t="s">
        <v>476</v>
      </c>
      <c r="F32" s="512"/>
      <c r="G32" s="499"/>
      <c r="H32" s="500">
        <v>2000</v>
      </c>
      <c r="I32" s="499"/>
      <c r="J32" s="509"/>
      <c r="K32" s="499"/>
      <c r="L32" s="509"/>
      <c r="M32" s="499"/>
      <c r="N32" s="503" t="s">
        <v>146</v>
      </c>
      <c r="O32" s="513">
        <v>360000</v>
      </c>
      <c r="P32" s="505" t="s">
        <v>124</v>
      </c>
      <c r="Q32" s="506"/>
      <c r="R32" s="507"/>
      <c r="S32" s="507"/>
      <c r="T32" s="410"/>
      <c r="U32" s="378" t="str">
        <f t="shared" si="0"/>
        <v>0</v>
      </c>
      <c r="V32" s="411"/>
      <c r="W32" s="411"/>
      <c r="X32" s="411"/>
      <c r="Y32" s="411"/>
      <c r="Z32" s="411"/>
      <c r="AA32" s="411"/>
      <c r="AB32" s="411"/>
      <c r="AC32" s="411"/>
      <c r="AD32" s="411"/>
      <c r="AE32" s="411"/>
      <c r="AF32" s="411"/>
      <c r="AG32" s="411"/>
      <c r="AH32" s="411"/>
      <c r="AI32" s="411"/>
      <c r="AJ32" s="411"/>
    </row>
    <row r="33" spans="1:36" s="508" customFormat="1" ht="21.75" customHeight="1" x14ac:dyDescent="0.2">
      <c r="A33" s="496">
        <v>63</v>
      </c>
      <c r="B33" s="497" t="s">
        <v>619</v>
      </c>
      <c r="C33" s="497" t="s">
        <v>162</v>
      </c>
      <c r="D33" s="497"/>
      <c r="E33" s="511" t="s">
        <v>206</v>
      </c>
      <c r="F33" s="512"/>
      <c r="G33" s="499"/>
      <c r="H33" s="500">
        <v>2000</v>
      </c>
      <c r="I33" s="499"/>
      <c r="J33" s="509"/>
      <c r="K33" s="499"/>
      <c r="L33" s="509"/>
      <c r="M33" s="499"/>
      <c r="N33" s="503" t="s">
        <v>146</v>
      </c>
      <c r="O33" s="513">
        <v>42000</v>
      </c>
      <c r="P33" s="505" t="s">
        <v>124</v>
      </c>
      <c r="Q33" s="506"/>
      <c r="R33" s="507"/>
      <c r="S33" s="507"/>
      <c r="T33" s="413" t="s">
        <v>543</v>
      </c>
      <c r="U33" s="378">
        <f t="shared" si="0"/>
        <v>42000</v>
      </c>
      <c r="V33" s="411"/>
      <c r="W33" s="411"/>
      <c r="X33" s="411"/>
      <c r="Y33" s="411"/>
      <c r="Z33" s="411"/>
      <c r="AA33" s="411"/>
      <c r="AB33" s="411"/>
      <c r="AC33" s="411"/>
      <c r="AD33" s="411"/>
      <c r="AE33" s="411"/>
      <c r="AF33" s="411"/>
      <c r="AG33" s="411"/>
      <c r="AH33" s="411"/>
      <c r="AI33" s="411"/>
      <c r="AJ33" s="411"/>
    </row>
    <row r="34" spans="1:36" s="508" customFormat="1" ht="21.75" customHeight="1" x14ac:dyDescent="0.2">
      <c r="A34" s="496">
        <v>68</v>
      </c>
      <c r="B34" s="497" t="s">
        <v>622</v>
      </c>
      <c r="C34" s="497" t="s">
        <v>426</v>
      </c>
      <c r="D34" s="497"/>
      <c r="E34" s="511" t="s">
        <v>195</v>
      </c>
      <c r="F34" s="512"/>
      <c r="G34" s="499"/>
      <c r="H34" s="500">
        <v>2000</v>
      </c>
      <c r="I34" s="499"/>
      <c r="J34" s="509"/>
      <c r="K34" s="499"/>
      <c r="L34" s="509"/>
      <c r="M34" s="499"/>
      <c r="N34" s="503" t="s">
        <v>146</v>
      </c>
      <c r="O34" s="513">
        <v>150000</v>
      </c>
      <c r="P34" s="505" t="s">
        <v>367</v>
      </c>
      <c r="Q34" s="506"/>
      <c r="R34" s="507"/>
      <c r="S34" s="507"/>
      <c r="T34" s="413" t="s">
        <v>543</v>
      </c>
      <c r="U34" s="378">
        <f t="shared" si="0"/>
        <v>150000</v>
      </c>
      <c r="V34" s="411"/>
      <c r="W34" s="411"/>
      <c r="X34" s="411"/>
      <c r="Y34" s="411"/>
      <c r="Z34" s="411"/>
      <c r="AA34" s="411"/>
      <c r="AB34" s="411"/>
      <c r="AC34" s="411"/>
      <c r="AD34" s="411"/>
      <c r="AE34" s="411"/>
      <c r="AF34" s="411"/>
      <c r="AG34" s="411"/>
      <c r="AH34" s="411"/>
      <c r="AI34" s="411"/>
      <c r="AJ34" s="411"/>
    </row>
    <row r="35" spans="1:36" s="508" customFormat="1" ht="21.75" customHeight="1" x14ac:dyDescent="0.2">
      <c r="A35" s="496">
        <v>71</v>
      </c>
      <c r="B35" s="497" t="s">
        <v>618</v>
      </c>
      <c r="C35" s="497" t="s">
        <v>152</v>
      </c>
      <c r="D35" s="497"/>
      <c r="E35" s="511" t="s">
        <v>195</v>
      </c>
      <c r="F35" s="512"/>
      <c r="G35" s="499"/>
      <c r="H35" s="500">
        <v>2000</v>
      </c>
      <c r="I35" s="499"/>
      <c r="J35" s="509"/>
      <c r="K35" s="499"/>
      <c r="L35" s="509"/>
      <c r="M35" s="499"/>
      <c r="N35" s="503" t="s">
        <v>146</v>
      </c>
      <c r="O35" s="513">
        <v>425000</v>
      </c>
      <c r="P35" s="505" t="s">
        <v>124</v>
      </c>
      <c r="Q35" s="506"/>
      <c r="R35" s="507"/>
      <c r="S35" s="507"/>
      <c r="T35" s="410"/>
      <c r="U35" s="378" t="str">
        <f t="shared" si="0"/>
        <v>0</v>
      </c>
      <c r="V35" s="411"/>
      <c r="W35" s="411"/>
      <c r="X35" s="411"/>
      <c r="Y35" s="411"/>
      <c r="Z35" s="411"/>
      <c r="AA35" s="411"/>
      <c r="AB35" s="411"/>
      <c r="AC35" s="411"/>
      <c r="AD35" s="411"/>
      <c r="AE35" s="411"/>
      <c r="AF35" s="411"/>
      <c r="AG35" s="411"/>
      <c r="AH35" s="411"/>
      <c r="AI35" s="411"/>
      <c r="AJ35" s="411"/>
    </row>
    <row r="36" spans="1:36" s="508" customFormat="1" ht="21.75" customHeight="1" x14ac:dyDescent="0.2">
      <c r="A36" s="496">
        <v>72</v>
      </c>
      <c r="B36" s="497" t="s">
        <v>618</v>
      </c>
      <c r="C36" s="497" t="s">
        <v>152</v>
      </c>
      <c r="D36" s="497"/>
      <c r="E36" s="511" t="s">
        <v>195</v>
      </c>
      <c r="F36" s="512"/>
      <c r="G36" s="499"/>
      <c r="H36" s="500">
        <v>2000</v>
      </c>
      <c r="I36" s="499"/>
      <c r="J36" s="509"/>
      <c r="K36" s="499"/>
      <c r="L36" s="509"/>
      <c r="M36" s="499"/>
      <c r="N36" s="503" t="s">
        <v>146</v>
      </c>
      <c r="O36" s="513">
        <v>255000</v>
      </c>
      <c r="P36" s="505" t="s">
        <v>367</v>
      </c>
      <c r="Q36" s="506"/>
      <c r="R36" s="507"/>
      <c r="S36" s="507"/>
      <c r="T36" s="413" t="s">
        <v>543</v>
      </c>
      <c r="U36" s="378">
        <f t="shared" si="0"/>
        <v>255000</v>
      </c>
      <c r="V36" s="411"/>
      <c r="W36" s="411"/>
      <c r="X36" s="411"/>
      <c r="Y36" s="411"/>
      <c r="Z36" s="411"/>
      <c r="AA36" s="411"/>
      <c r="AB36" s="411"/>
      <c r="AC36" s="411"/>
      <c r="AD36" s="411"/>
      <c r="AE36" s="411"/>
      <c r="AF36" s="411"/>
      <c r="AG36" s="411"/>
      <c r="AH36" s="411"/>
      <c r="AI36" s="411"/>
      <c r="AJ36" s="411"/>
    </row>
    <row r="37" spans="1:36" s="508" customFormat="1" ht="21.75" customHeight="1" x14ac:dyDescent="0.2">
      <c r="A37" s="496">
        <v>76</v>
      </c>
      <c r="B37" s="497" t="s">
        <v>632</v>
      </c>
      <c r="C37" s="497" t="s">
        <v>160</v>
      </c>
      <c r="D37" s="497"/>
      <c r="E37" s="511" t="s">
        <v>218</v>
      </c>
      <c r="F37" s="512"/>
      <c r="G37" s="499"/>
      <c r="H37" s="500">
        <v>2000</v>
      </c>
      <c r="I37" s="499"/>
      <c r="J37" s="509"/>
      <c r="K37" s="499"/>
      <c r="L37" s="509"/>
      <c r="M37" s="499"/>
      <c r="N37" s="503" t="s">
        <v>146</v>
      </c>
      <c r="O37" s="513">
        <v>140000</v>
      </c>
      <c r="P37" s="505" t="s">
        <v>124</v>
      </c>
      <c r="Q37" s="506"/>
      <c r="R37" s="507"/>
      <c r="S37" s="507"/>
      <c r="T37" s="413" t="s">
        <v>543</v>
      </c>
      <c r="U37" s="378">
        <f t="shared" ref="U37:U63" si="1">IF(O37&lt;300000,O37,"0")</f>
        <v>140000</v>
      </c>
      <c r="V37" s="411"/>
      <c r="W37" s="411"/>
      <c r="X37" s="411"/>
      <c r="Y37" s="411"/>
      <c r="Z37" s="411"/>
      <c r="AA37" s="411"/>
      <c r="AB37" s="411"/>
      <c r="AC37" s="411"/>
      <c r="AD37" s="411"/>
      <c r="AE37" s="411"/>
      <c r="AF37" s="411"/>
      <c r="AG37" s="411"/>
      <c r="AH37" s="411"/>
      <c r="AI37" s="411"/>
      <c r="AJ37" s="411"/>
    </row>
    <row r="38" spans="1:36" s="508" customFormat="1" ht="21.75" customHeight="1" x14ac:dyDescent="0.2">
      <c r="A38" s="496">
        <v>77</v>
      </c>
      <c r="B38" s="497" t="s">
        <v>622</v>
      </c>
      <c r="C38" s="497" t="s">
        <v>426</v>
      </c>
      <c r="D38" s="497"/>
      <c r="E38" s="511" t="s">
        <v>476</v>
      </c>
      <c r="F38" s="512"/>
      <c r="G38" s="499"/>
      <c r="H38" s="500">
        <v>2000</v>
      </c>
      <c r="I38" s="499"/>
      <c r="J38" s="509"/>
      <c r="K38" s="499"/>
      <c r="L38" s="509"/>
      <c r="M38" s="499"/>
      <c r="N38" s="503" t="s">
        <v>146</v>
      </c>
      <c r="O38" s="513">
        <v>245000</v>
      </c>
      <c r="P38" s="505" t="s">
        <v>124</v>
      </c>
      <c r="Q38" s="506"/>
      <c r="R38" s="507"/>
      <c r="S38" s="507"/>
      <c r="T38" s="413" t="s">
        <v>543</v>
      </c>
      <c r="U38" s="378">
        <f t="shared" si="1"/>
        <v>245000</v>
      </c>
      <c r="V38" s="411"/>
      <c r="W38" s="411"/>
      <c r="X38" s="411"/>
      <c r="Y38" s="411"/>
      <c r="Z38" s="411"/>
      <c r="AA38" s="411"/>
      <c r="AB38" s="411"/>
      <c r="AC38" s="411"/>
      <c r="AD38" s="411"/>
      <c r="AE38" s="411"/>
      <c r="AF38" s="411"/>
      <c r="AG38" s="411"/>
      <c r="AH38" s="411"/>
      <c r="AI38" s="411"/>
      <c r="AJ38" s="411"/>
    </row>
    <row r="39" spans="1:36" s="508" customFormat="1" ht="21.75" customHeight="1" x14ac:dyDescent="0.2">
      <c r="A39" s="496">
        <v>83</v>
      </c>
      <c r="B39" s="497" t="s">
        <v>623</v>
      </c>
      <c r="C39" s="497" t="s">
        <v>149</v>
      </c>
      <c r="D39" s="497"/>
      <c r="E39" s="511" t="s">
        <v>479</v>
      </c>
      <c r="F39" s="512"/>
      <c r="G39" s="499"/>
      <c r="H39" s="500">
        <v>2000</v>
      </c>
      <c r="I39" s="499"/>
      <c r="J39" s="509"/>
      <c r="K39" s="499"/>
      <c r="L39" s="509"/>
      <c r="M39" s="499"/>
      <c r="N39" s="503" t="s">
        <v>146</v>
      </c>
      <c r="O39" s="513">
        <v>245000</v>
      </c>
      <c r="P39" s="505" t="s">
        <v>367</v>
      </c>
      <c r="Q39" s="506"/>
      <c r="R39" s="507"/>
      <c r="S39" s="507"/>
      <c r="T39" s="413" t="s">
        <v>543</v>
      </c>
      <c r="U39" s="378">
        <f t="shared" si="1"/>
        <v>245000</v>
      </c>
      <c r="V39" s="411"/>
      <c r="W39" s="411"/>
      <c r="X39" s="411"/>
      <c r="Y39" s="411"/>
      <c r="Z39" s="411"/>
      <c r="AA39" s="411"/>
      <c r="AB39" s="411"/>
      <c r="AC39" s="411"/>
      <c r="AD39" s="411"/>
      <c r="AE39" s="411"/>
      <c r="AF39" s="411"/>
      <c r="AG39" s="411"/>
      <c r="AH39" s="411"/>
      <c r="AI39" s="411"/>
      <c r="AJ39" s="411"/>
    </row>
    <row r="40" spans="1:36" s="508" customFormat="1" ht="21.75" customHeight="1" x14ac:dyDescent="0.2">
      <c r="A40" s="496">
        <v>86</v>
      </c>
      <c r="B40" s="497" t="s">
        <v>622</v>
      </c>
      <c r="C40" s="497" t="s">
        <v>426</v>
      </c>
      <c r="D40" s="497"/>
      <c r="E40" s="511" t="s">
        <v>195</v>
      </c>
      <c r="F40" s="512"/>
      <c r="G40" s="499"/>
      <c r="H40" s="500">
        <v>2000</v>
      </c>
      <c r="I40" s="499"/>
      <c r="J40" s="509"/>
      <c r="K40" s="499"/>
      <c r="L40" s="509"/>
      <c r="M40" s="499"/>
      <c r="N40" s="503" t="s">
        <v>146</v>
      </c>
      <c r="O40" s="513">
        <v>37500</v>
      </c>
      <c r="P40" s="505" t="s">
        <v>367</v>
      </c>
      <c r="Q40" s="506"/>
      <c r="R40" s="507"/>
      <c r="S40" s="507"/>
      <c r="T40" s="413" t="s">
        <v>543</v>
      </c>
      <c r="U40" s="378">
        <f t="shared" si="1"/>
        <v>37500</v>
      </c>
      <c r="V40" s="411"/>
      <c r="W40" s="411"/>
      <c r="X40" s="411"/>
      <c r="Y40" s="411"/>
      <c r="Z40" s="411"/>
      <c r="AA40" s="411"/>
      <c r="AB40" s="411"/>
      <c r="AC40" s="411"/>
      <c r="AD40" s="411"/>
      <c r="AE40" s="411"/>
      <c r="AF40" s="411"/>
      <c r="AG40" s="411"/>
      <c r="AH40" s="411"/>
      <c r="AI40" s="411"/>
      <c r="AJ40" s="411"/>
    </row>
    <row r="41" spans="1:36" s="508" customFormat="1" ht="21.75" customHeight="1" x14ac:dyDescent="0.2">
      <c r="A41" s="496">
        <v>88</v>
      </c>
      <c r="B41" s="497" t="s">
        <v>635</v>
      </c>
      <c r="C41" s="497" t="s">
        <v>161</v>
      </c>
      <c r="D41" s="497"/>
      <c r="E41" s="511" t="s">
        <v>195</v>
      </c>
      <c r="F41" s="512"/>
      <c r="G41" s="499"/>
      <c r="H41" s="500">
        <v>2000</v>
      </c>
      <c r="I41" s="499"/>
      <c r="J41" s="509"/>
      <c r="K41" s="499"/>
      <c r="L41" s="509"/>
      <c r="M41" s="499"/>
      <c r="N41" s="503" t="s">
        <v>146</v>
      </c>
      <c r="O41" s="513">
        <v>160000</v>
      </c>
      <c r="P41" s="505" t="s">
        <v>367</v>
      </c>
      <c r="Q41" s="506"/>
      <c r="R41" s="507"/>
      <c r="S41" s="507"/>
      <c r="T41" s="413" t="s">
        <v>543</v>
      </c>
      <c r="U41" s="378">
        <f t="shared" si="1"/>
        <v>160000</v>
      </c>
      <c r="V41" s="411"/>
      <c r="W41" s="411"/>
      <c r="X41" s="411"/>
      <c r="Y41" s="411"/>
      <c r="Z41" s="411"/>
      <c r="AA41" s="411"/>
      <c r="AB41" s="411"/>
      <c r="AC41" s="411"/>
      <c r="AD41" s="411"/>
      <c r="AE41" s="411"/>
      <c r="AF41" s="411"/>
      <c r="AG41" s="411"/>
      <c r="AH41" s="411"/>
      <c r="AI41" s="411"/>
      <c r="AJ41" s="411"/>
    </row>
    <row r="42" spans="1:36" s="508" customFormat="1" ht="21.75" customHeight="1" x14ac:dyDescent="0.2">
      <c r="A42" s="496">
        <v>92</v>
      </c>
      <c r="B42" s="497" t="s">
        <v>623</v>
      </c>
      <c r="C42" s="497" t="s">
        <v>149</v>
      </c>
      <c r="D42" s="497"/>
      <c r="E42" s="511" t="s">
        <v>487</v>
      </c>
      <c r="F42" s="512"/>
      <c r="G42" s="499"/>
      <c r="H42" s="500">
        <v>2000</v>
      </c>
      <c r="I42" s="499"/>
      <c r="J42" s="509"/>
      <c r="K42" s="499"/>
      <c r="L42" s="509"/>
      <c r="M42" s="499"/>
      <c r="N42" s="503" t="s">
        <v>146</v>
      </c>
      <c r="O42" s="513">
        <v>311250</v>
      </c>
      <c r="P42" s="505" t="s">
        <v>367</v>
      </c>
      <c r="Q42" s="506"/>
      <c r="R42" s="507"/>
      <c r="S42" s="507"/>
      <c r="T42" s="410"/>
      <c r="U42" s="378" t="str">
        <f t="shared" si="1"/>
        <v>0</v>
      </c>
      <c r="V42" s="411"/>
      <c r="W42" s="411"/>
      <c r="X42" s="411"/>
      <c r="Y42" s="411"/>
      <c r="Z42" s="411"/>
      <c r="AA42" s="411"/>
      <c r="AB42" s="411"/>
      <c r="AC42" s="411"/>
      <c r="AD42" s="411"/>
      <c r="AE42" s="411"/>
      <c r="AF42" s="411"/>
      <c r="AG42" s="411"/>
      <c r="AH42" s="411"/>
      <c r="AI42" s="411"/>
      <c r="AJ42" s="411"/>
    </row>
    <row r="43" spans="1:36" s="508" customFormat="1" ht="21.75" customHeight="1" x14ac:dyDescent="0.2">
      <c r="A43" s="496">
        <v>93</v>
      </c>
      <c r="B43" s="497" t="s">
        <v>637</v>
      </c>
      <c r="C43" s="497" t="s">
        <v>150</v>
      </c>
      <c r="D43" s="497"/>
      <c r="E43" s="511" t="s">
        <v>488</v>
      </c>
      <c r="F43" s="512"/>
      <c r="G43" s="499"/>
      <c r="H43" s="500">
        <v>2000</v>
      </c>
      <c r="I43" s="499"/>
      <c r="J43" s="509"/>
      <c r="K43" s="499"/>
      <c r="L43" s="509"/>
      <c r="M43" s="499"/>
      <c r="N43" s="503" t="s">
        <v>146</v>
      </c>
      <c r="O43" s="513">
        <v>105000</v>
      </c>
      <c r="P43" s="505"/>
      <c r="Q43" s="506"/>
      <c r="R43" s="507"/>
      <c r="S43" s="507"/>
      <c r="T43" s="413" t="s">
        <v>543</v>
      </c>
      <c r="U43" s="378">
        <f t="shared" si="1"/>
        <v>105000</v>
      </c>
      <c r="V43" s="411"/>
      <c r="W43" s="411"/>
      <c r="X43" s="411"/>
      <c r="Y43" s="411"/>
      <c r="Z43" s="411"/>
      <c r="AA43" s="411"/>
      <c r="AB43" s="411"/>
      <c r="AC43" s="411"/>
      <c r="AD43" s="411"/>
      <c r="AE43" s="411"/>
      <c r="AF43" s="411"/>
      <c r="AG43" s="411"/>
      <c r="AH43" s="411"/>
      <c r="AI43" s="411"/>
      <c r="AJ43" s="411"/>
    </row>
    <row r="44" spans="1:36" s="508" customFormat="1" ht="21.75" customHeight="1" x14ac:dyDescent="0.2">
      <c r="A44" s="496">
        <v>94</v>
      </c>
      <c r="B44" s="497" t="s">
        <v>635</v>
      </c>
      <c r="C44" s="497" t="s">
        <v>161</v>
      </c>
      <c r="D44" s="497"/>
      <c r="E44" s="511" t="s">
        <v>195</v>
      </c>
      <c r="F44" s="512"/>
      <c r="G44" s="499"/>
      <c r="H44" s="500">
        <v>2000</v>
      </c>
      <c r="I44" s="499"/>
      <c r="J44" s="509"/>
      <c r="K44" s="499"/>
      <c r="L44" s="509"/>
      <c r="M44" s="499"/>
      <c r="N44" s="503" t="s">
        <v>146</v>
      </c>
      <c r="O44" s="513">
        <v>130000</v>
      </c>
      <c r="P44" s="505" t="s">
        <v>367</v>
      </c>
      <c r="Q44" s="506"/>
      <c r="R44" s="507"/>
      <c r="S44" s="507"/>
      <c r="T44" s="413" t="s">
        <v>543</v>
      </c>
      <c r="U44" s="378">
        <f t="shared" si="1"/>
        <v>130000</v>
      </c>
      <c r="V44" s="411"/>
      <c r="W44" s="411"/>
      <c r="X44" s="411"/>
      <c r="Y44" s="411"/>
      <c r="Z44" s="411"/>
      <c r="AA44" s="411"/>
      <c r="AB44" s="411"/>
      <c r="AC44" s="411"/>
      <c r="AD44" s="411"/>
      <c r="AE44" s="411"/>
      <c r="AF44" s="411"/>
      <c r="AG44" s="411"/>
      <c r="AH44" s="411"/>
      <c r="AI44" s="411"/>
      <c r="AJ44" s="411"/>
    </row>
    <row r="45" spans="1:36" s="508" customFormat="1" ht="21.75" customHeight="1" x14ac:dyDescent="0.2">
      <c r="A45" s="496">
        <v>96</v>
      </c>
      <c r="B45" s="497" t="s">
        <v>621</v>
      </c>
      <c r="C45" s="497" t="s">
        <v>148</v>
      </c>
      <c r="D45" s="497"/>
      <c r="E45" s="511" t="s">
        <v>477</v>
      </c>
      <c r="F45" s="512"/>
      <c r="G45" s="499"/>
      <c r="H45" s="500">
        <v>2000</v>
      </c>
      <c r="I45" s="499"/>
      <c r="J45" s="509"/>
      <c r="K45" s="499"/>
      <c r="L45" s="509"/>
      <c r="M45" s="499"/>
      <c r="N45" s="503" t="s">
        <v>146</v>
      </c>
      <c r="O45" s="513">
        <v>487500</v>
      </c>
      <c r="P45" s="505" t="s">
        <v>367</v>
      </c>
      <c r="Q45" s="506"/>
      <c r="R45" s="507"/>
      <c r="S45" s="507"/>
      <c r="T45" s="410"/>
      <c r="U45" s="378" t="str">
        <f t="shared" si="1"/>
        <v>0</v>
      </c>
      <c r="V45" s="411"/>
      <c r="W45" s="411"/>
      <c r="X45" s="411"/>
      <c r="Y45" s="411"/>
      <c r="Z45" s="411"/>
      <c r="AA45" s="411"/>
      <c r="AB45" s="411"/>
      <c r="AC45" s="411"/>
      <c r="AD45" s="411"/>
      <c r="AE45" s="411"/>
      <c r="AF45" s="411"/>
      <c r="AG45" s="411"/>
      <c r="AH45" s="411"/>
      <c r="AI45" s="411"/>
      <c r="AJ45" s="411"/>
    </row>
    <row r="46" spans="1:36" s="508" customFormat="1" ht="21.75" customHeight="1" x14ac:dyDescent="0.2">
      <c r="A46" s="496">
        <v>99</v>
      </c>
      <c r="B46" s="497" t="s">
        <v>618</v>
      </c>
      <c r="C46" s="497" t="s">
        <v>429</v>
      </c>
      <c r="D46" s="497"/>
      <c r="E46" s="511" t="s">
        <v>195</v>
      </c>
      <c r="F46" s="512"/>
      <c r="G46" s="499"/>
      <c r="H46" s="500">
        <v>2000</v>
      </c>
      <c r="I46" s="499"/>
      <c r="J46" s="509"/>
      <c r="K46" s="499"/>
      <c r="L46" s="509"/>
      <c r="M46" s="499"/>
      <c r="N46" s="503" t="s">
        <v>146</v>
      </c>
      <c r="O46" s="513">
        <v>420000</v>
      </c>
      <c r="P46" s="505" t="s">
        <v>367</v>
      </c>
      <c r="Q46" s="506"/>
      <c r="R46" s="507"/>
      <c r="S46" s="507"/>
      <c r="T46" s="410"/>
      <c r="U46" s="378" t="str">
        <f t="shared" si="1"/>
        <v>0</v>
      </c>
      <c r="V46" s="411"/>
      <c r="W46" s="411"/>
      <c r="X46" s="411"/>
      <c r="Y46" s="411"/>
      <c r="Z46" s="411"/>
      <c r="AA46" s="411"/>
      <c r="AB46" s="411"/>
      <c r="AC46" s="411"/>
      <c r="AD46" s="411"/>
      <c r="AE46" s="411"/>
      <c r="AF46" s="411"/>
      <c r="AG46" s="411"/>
      <c r="AH46" s="411"/>
      <c r="AI46" s="411"/>
      <c r="AJ46" s="411"/>
    </row>
    <row r="47" spans="1:36" s="508" customFormat="1" ht="21.75" customHeight="1" x14ac:dyDescent="0.2">
      <c r="A47" s="496">
        <v>107</v>
      </c>
      <c r="B47" s="497" t="s">
        <v>622</v>
      </c>
      <c r="C47" s="497" t="s">
        <v>426</v>
      </c>
      <c r="D47" s="497"/>
      <c r="E47" s="511" t="s">
        <v>195</v>
      </c>
      <c r="F47" s="512"/>
      <c r="G47" s="499"/>
      <c r="H47" s="500">
        <v>2000</v>
      </c>
      <c r="I47" s="499"/>
      <c r="J47" s="509"/>
      <c r="K47" s="499"/>
      <c r="L47" s="509"/>
      <c r="M47" s="499"/>
      <c r="N47" s="503" t="s">
        <v>146</v>
      </c>
      <c r="O47" s="513">
        <v>105000</v>
      </c>
      <c r="P47" s="505" t="s">
        <v>124</v>
      </c>
      <c r="Q47" s="506"/>
      <c r="R47" s="507"/>
      <c r="S47" s="507"/>
      <c r="T47" s="413" t="s">
        <v>543</v>
      </c>
      <c r="U47" s="378">
        <f t="shared" si="1"/>
        <v>105000</v>
      </c>
      <c r="V47" s="411"/>
      <c r="W47" s="411"/>
      <c r="X47" s="411"/>
      <c r="Y47" s="411"/>
      <c r="Z47" s="411"/>
      <c r="AA47" s="411"/>
      <c r="AB47" s="411"/>
      <c r="AC47" s="411"/>
      <c r="AD47" s="411"/>
      <c r="AE47" s="411"/>
      <c r="AF47" s="411"/>
      <c r="AG47" s="411"/>
      <c r="AH47" s="411"/>
      <c r="AI47" s="411"/>
      <c r="AJ47" s="411"/>
    </row>
    <row r="48" spans="1:36" s="508" customFormat="1" ht="21.75" customHeight="1" x14ac:dyDescent="0.2">
      <c r="A48" s="496">
        <v>108</v>
      </c>
      <c r="B48" s="497" t="s">
        <v>619</v>
      </c>
      <c r="C48" s="497" t="s">
        <v>162</v>
      </c>
      <c r="D48" s="497"/>
      <c r="E48" s="511" t="s">
        <v>206</v>
      </c>
      <c r="F48" s="512"/>
      <c r="G48" s="499"/>
      <c r="H48" s="500">
        <v>2000</v>
      </c>
      <c r="I48" s="499"/>
      <c r="J48" s="509"/>
      <c r="K48" s="499"/>
      <c r="L48" s="509"/>
      <c r="M48" s="499"/>
      <c r="N48" s="503" t="s">
        <v>146</v>
      </c>
      <c r="O48" s="513">
        <v>54000</v>
      </c>
      <c r="P48" s="505"/>
      <c r="Q48" s="506"/>
      <c r="R48" s="507"/>
      <c r="S48" s="507"/>
      <c r="T48" s="413" t="s">
        <v>543</v>
      </c>
      <c r="U48" s="378">
        <f t="shared" si="1"/>
        <v>54000</v>
      </c>
      <c r="V48" s="411"/>
      <c r="W48" s="411"/>
      <c r="X48" s="411"/>
      <c r="Y48" s="411"/>
      <c r="Z48" s="411"/>
      <c r="AA48" s="411"/>
      <c r="AB48" s="411"/>
      <c r="AC48" s="411"/>
      <c r="AD48" s="411"/>
      <c r="AE48" s="411"/>
      <c r="AF48" s="411"/>
      <c r="AG48" s="411"/>
      <c r="AH48" s="411"/>
      <c r="AI48" s="411"/>
      <c r="AJ48" s="411"/>
    </row>
    <row r="49" spans="1:36" s="508" customFormat="1" ht="21.75" customHeight="1" x14ac:dyDescent="0.2">
      <c r="A49" s="496">
        <v>110</v>
      </c>
      <c r="B49" s="497" t="s">
        <v>622</v>
      </c>
      <c r="C49" s="497" t="s">
        <v>430</v>
      </c>
      <c r="D49" s="497"/>
      <c r="E49" s="511" t="s">
        <v>474</v>
      </c>
      <c r="F49" s="512"/>
      <c r="G49" s="499"/>
      <c r="H49" s="500">
        <v>2000</v>
      </c>
      <c r="I49" s="499"/>
      <c r="J49" s="509"/>
      <c r="K49" s="499"/>
      <c r="L49" s="509"/>
      <c r="M49" s="499"/>
      <c r="N49" s="503" t="s">
        <v>146</v>
      </c>
      <c r="O49" s="513">
        <v>90000</v>
      </c>
      <c r="P49" s="505" t="s">
        <v>124</v>
      </c>
      <c r="Q49" s="506"/>
      <c r="R49" s="507"/>
      <c r="S49" s="507"/>
      <c r="T49" s="413" t="s">
        <v>543</v>
      </c>
      <c r="U49" s="378">
        <f t="shared" si="1"/>
        <v>90000</v>
      </c>
      <c r="V49" s="411"/>
      <c r="W49" s="411"/>
      <c r="X49" s="411"/>
      <c r="Y49" s="411"/>
      <c r="Z49" s="411"/>
      <c r="AA49" s="411"/>
      <c r="AB49" s="411"/>
      <c r="AC49" s="411"/>
      <c r="AD49" s="411"/>
      <c r="AE49" s="411"/>
      <c r="AF49" s="411"/>
      <c r="AG49" s="411"/>
      <c r="AH49" s="411"/>
      <c r="AI49" s="411"/>
      <c r="AJ49" s="411"/>
    </row>
    <row r="50" spans="1:36" s="508" customFormat="1" ht="21.75" customHeight="1" x14ac:dyDescent="0.2">
      <c r="A50" s="496">
        <v>112</v>
      </c>
      <c r="B50" s="497" t="s">
        <v>628</v>
      </c>
      <c r="C50" s="497" t="s">
        <v>431</v>
      </c>
      <c r="D50" s="497"/>
      <c r="E50" s="511" t="s">
        <v>195</v>
      </c>
      <c r="F50" s="512"/>
      <c r="G50" s="499"/>
      <c r="H50" s="500">
        <v>2000</v>
      </c>
      <c r="I50" s="499"/>
      <c r="J50" s="509"/>
      <c r="K50" s="499"/>
      <c r="L50" s="509"/>
      <c r="M50" s="499"/>
      <c r="N50" s="503" t="s">
        <v>146</v>
      </c>
      <c r="O50" s="513">
        <v>55000</v>
      </c>
      <c r="P50" s="505" t="s">
        <v>367</v>
      </c>
      <c r="Q50" s="506"/>
      <c r="R50" s="507"/>
      <c r="S50" s="507"/>
      <c r="T50" s="413" t="s">
        <v>543</v>
      </c>
      <c r="U50" s="378">
        <f t="shared" si="1"/>
        <v>55000</v>
      </c>
      <c r="V50" s="411"/>
      <c r="W50" s="411"/>
      <c r="X50" s="411"/>
      <c r="Y50" s="411"/>
      <c r="Z50" s="411"/>
      <c r="AA50" s="411"/>
      <c r="AB50" s="411"/>
      <c r="AC50" s="411"/>
      <c r="AD50" s="411"/>
      <c r="AE50" s="411"/>
      <c r="AF50" s="411"/>
      <c r="AG50" s="411"/>
      <c r="AH50" s="411"/>
      <c r="AI50" s="411"/>
      <c r="AJ50" s="411"/>
    </row>
    <row r="51" spans="1:36" s="508" customFormat="1" ht="21.75" customHeight="1" x14ac:dyDescent="0.2">
      <c r="A51" s="496">
        <v>116</v>
      </c>
      <c r="B51" s="497" t="s">
        <v>629</v>
      </c>
      <c r="C51" s="497" t="s">
        <v>432</v>
      </c>
      <c r="D51" s="497"/>
      <c r="E51" s="511" t="s">
        <v>195</v>
      </c>
      <c r="F51" s="512"/>
      <c r="G51" s="499"/>
      <c r="H51" s="500">
        <v>2000</v>
      </c>
      <c r="I51" s="499"/>
      <c r="J51" s="509"/>
      <c r="K51" s="499"/>
      <c r="L51" s="509"/>
      <c r="M51" s="499"/>
      <c r="N51" s="503" t="s">
        <v>146</v>
      </c>
      <c r="O51" s="513">
        <v>260000</v>
      </c>
      <c r="P51" s="505" t="s">
        <v>367</v>
      </c>
      <c r="Q51" s="506"/>
      <c r="R51" s="507"/>
      <c r="S51" s="507"/>
      <c r="T51" s="413" t="s">
        <v>543</v>
      </c>
      <c r="U51" s="378">
        <f t="shared" si="1"/>
        <v>260000</v>
      </c>
      <c r="V51" s="411"/>
      <c r="W51" s="411"/>
      <c r="X51" s="411"/>
      <c r="Y51" s="411"/>
      <c r="Z51" s="411"/>
      <c r="AA51" s="411"/>
      <c r="AB51" s="411"/>
      <c r="AC51" s="411"/>
      <c r="AD51" s="411"/>
      <c r="AE51" s="411"/>
      <c r="AF51" s="411"/>
      <c r="AG51" s="411"/>
      <c r="AH51" s="411"/>
      <c r="AI51" s="411"/>
      <c r="AJ51" s="411"/>
    </row>
    <row r="52" spans="1:36" s="508" customFormat="1" ht="21.75" customHeight="1" x14ac:dyDescent="0.2">
      <c r="A52" s="496">
        <v>117</v>
      </c>
      <c r="B52" s="497" t="s">
        <v>622</v>
      </c>
      <c r="C52" s="497" t="s">
        <v>430</v>
      </c>
      <c r="D52" s="497"/>
      <c r="E52" s="511" t="s">
        <v>195</v>
      </c>
      <c r="F52" s="512"/>
      <c r="G52" s="499"/>
      <c r="H52" s="500">
        <v>2000</v>
      </c>
      <c r="I52" s="499"/>
      <c r="J52" s="509"/>
      <c r="K52" s="499"/>
      <c r="L52" s="509"/>
      <c r="M52" s="499"/>
      <c r="N52" s="503" t="s">
        <v>146</v>
      </c>
      <c r="O52" s="513">
        <v>48750</v>
      </c>
      <c r="P52" s="505" t="s">
        <v>124</v>
      </c>
      <c r="Q52" s="506"/>
      <c r="R52" s="507"/>
      <c r="S52" s="507"/>
      <c r="T52" s="413" t="s">
        <v>543</v>
      </c>
      <c r="U52" s="378">
        <f t="shared" si="1"/>
        <v>48750</v>
      </c>
      <c r="V52" s="411"/>
      <c r="W52" s="411"/>
      <c r="X52" s="411"/>
      <c r="Y52" s="411"/>
      <c r="Z52" s="411"/>
      <c r="AA52" s="411"/>
      <c r="AB52" s="411"/>
      <c r="AC52" s="411"/>
      <c r="AD52" s="411"/>
      <c r="AE52" s="411"/>
      <c r="AF52" s="411"/>
      <c r="AG52" s="411"/>
      <c r="AH52" s="411"/>
      <c r="AI52" s="411"/>
      <c r="AJ52" s="411"/>
    </row>
    <row r="53" spans="1:36" s="508" customFormat="1" ht="21.75" customHeight="1" x14ac:dyDescent="0.2">
      <c r="A53" s="496">
        <v>118</v>
      </c>
      <c r="B53" s="497" t="s">
        <v>622</v>
      </c>
      <c r="C53" s="497" t="s">
        <v>430</v>
      </c>
      <c r="D53" s="497"/>
      <c r="E53" s="511" t="s">
        <v>195</v>
      </c>
      <c r="F53" s="512"/>
      <c r="G53" s="499"/>
      <c r="H53" s="500">
        <v>2000</v>
      </c>
      <c r="I53" s="499"/>
      <c r="J53" s="509"/>
      <c r="K53" s="499"/>
      <c r="L53" s="509"/>
      <c r="M53" s="499"/>
      <c r="N53" s="503" t="s">
        <v>146</v>
      </c>
      <c r="O53" s="513">
        <v>260000</v>
      </c>
      <c r="P53" s="505" t="s">
        <v>367</v>
      </c>
      <c r="Q53" s="506"/>
      <c r="R53" s="507"/>
      <c r="S53" s="507"/>
      <c r="T53" s="413" t="s">
        <v>543</v>
      </c>
      <c r="U53" s="378">
        <f t="shared" si="1"/>
        <v>260000</v>
      </c>
      <c r="V53" s="411"/>
      <c r="W53" s="411"/>
      <c r="X53" s="411"/>
      <c r="Y53" s="411"/>
      <c r="Z53" s="411"/>
      <c r="AA53" s="411"/>
      <c r="AB53" s="411"/>
      <c r="AC53" s="411"/>
      <c r="AD53" s="411"/>
      <c r="AE53" s="411"/>
      <c r="AF53" s="411"/>
      <c r="AG53" s="411"/>
      <c r="AH53" s="411"/>
      <c r="AI53" s="411"/>
      <c r="AJ53" s="411"/>
    </row>
    <row r="54" spans="1:36" s="508" customFormat="1" ht="21.75" customHeight="1" x14ac:dyDescent="0.2">
      <c r="A54" s="496">
        <v>120</v>
      </c>
      <c r="B54" s="497" t="s">
        <v>633</v>
      </c>
      <c r="C54" s="497" t="s">
        <v>433</v>
      </c>
      <c r="D54" s="497"/>
      <c r="E54" s="511" t="s">
        <v>376</v>
      </c>
      <c r="F54" s="512"/>
      <c r="G54" s="499"/>
      <c r="H54" s="500">
        <v>2000</v>
      </c>
      <c r="I54" s="499"/>
      <c r="J54" s="509"/>
      <c r="K54" s="499"/>
      <c r="L54" s="509"/>
      <c r="M54" s="499"/>
      <c r="N54" s="503" t="s">
        <v>146</v>
      </c>
      <c r="O54" s="513">
        <v>227500</v>
      </c>
      <c r="P54" s="505"/>
      <c r="Q54" s="506"/>
      <c r="R54" s="507"/>
      <c r="S54" s="507"/>
      <c r="T54" s="413" t="s">
        <v>543</v>
      </c>
      <c r="U54" s="378">
        <f t="shared" si="1"/>
        <v>227500</v>
      </c>
      <c r="V54" s="411"/>
      <c r="W54" s="411"/>
      <c r="X54" s="411"/>
      <c r="Y54" s="411"/>
      <c r="Z54" s="411"/>
      <c r="AA54" s="411"/>
      <c r="AB54" s="411"/>
      <c r="AC54" s="411"/>
      <c r="AD54" s="411"/>
      <c r="AE54" s="411"/>
      <c r="AF54" s="411"/>
      <c r="AG54" s="411"/>
      <c r="AH54" s="411"/>
      <c r="AI54" s="411"/>
      <c r="AJ54" s="411"/>
    </row>
    <row r="55" spans="1:36" s="508" customFormat="1" ht="21.75" customHeight="1" x14ac:dyDescent="0.2">
      <c r="A55" s="496">
        <v>122</v>
      </c>
      <c r="B55" s="497" t="s">
        <v>643</v>
      </c>
      <c r="C55" s="497" t="s">
        <v>418</v>
      </c>
      <c r="D55" s="497"/>
      <c r="E55" s="511" t="s">
        <v>195</v>
      </c>
      <c r="F55" s="512"/>
      <c r="G55" s="499"/>
      <c r="H55" s="500">
        <v>2000</v>
      </c>
      <c r="I55" s="499"/>
      <c r="J55" s="509"/>
      <c r="K55" s="499"/>
      <c r="L55" s="509"/>
      <c r="M55" s="499"/>
      <c r="N55" s="503" t="s">
        <v>146</v>
      </c>
      <c r="O55" s="513">
        <v>280000</v>
      </c>
      <c r="P55" s="505"/>
      <c r="Q55" s="506"/>
      <c r="R55" s="507"/>
      <c r="S55" s="507"/>
      <c r="T55" s="413" t="s">
        <v>543</v>
      </c>
      <c r="U55" s="378">
        <f t="shared" si="1"/>
        <v>280000</v>
      </c>
      <c r="V55" s="411"/>
      <c r="W55" s="411"/>
      <c r="X55" s="411"/>
      <c r="Y55" s="411"/>
      <c r="Z55" s="411"/>
      <c r="AA55" s="411"/>
      <c r="AB55" s="411"/>
      <c r="AC55" s="411"/>
      <c r="AD55" s="411"/>
      <c r="AE55" s="411"/>
      <c r="AF55" s="411"/>
      <c r="AG55" s="411"/>
      <c r="AH55" s="411"/>
      <c r="AI55" s="411"/>
      <c r="AJ55" s="411"/>
    </row>
    <row r="56" spans="1:36" s="508" customFormat="1" ht="21.75" customHeight="1" x14ac:dyDescent="0.2">
      <c r="A56" s="496">
        <v>123</v>
      </c>
      <c r="B56" s="497" t="s">
        <v>644</v>
      </c>
      <c r="C56" s="497" t="s">
        <v>434</v>
      </c>
      <c r="D56" s="497"/>
      <c r="E56" s="511" t="s">
        <v>195</v>
      </c>
      <c r="F56" s="512"/>
      <c r="G56" s="499"/>
      <c r="H56" s="500">
        <v>2000</v>
      </c>
      <c r="I56" s="499"/>
      <c r="J56" s="509"/>
      <c r="K56" s="499"/>
      <c r="L56" s="509"/>
      <c r="M56" s="499"/>
      <c r="N56" s="503" t="s">
        <v>146</v>
      </c>
      <c r="O56" s="513">
        <v>450000</v>
      </c>
      <c r="P56" s="505"/>
      <c r="Q56" s="506"/>
      <c r="R56" s="507"/>
      <c r="S56" s="507"/>
      <c r="T56" s="410"/>
      <c r="U56" s="378" t="str">
        <f t="shared" si="1"/>
        <v>0</v>
      </c>
      <c r="V56" s="411"/>
      <c r="W56" s="411"/>
      <c r="X56" s="411"/>
      <c r="Y56" s="411"/>
      <c r="Z56" s="411"/>
      <c r="AA56" s="411"/>
      <c r="AB56" s="411"/>
      <c r="AC56" s="411"/>
      <c r="AD56" s="411"/>
      <c r="AE56" s="411"/>
      <c r="AF56" s="411"/>
      <c r="AG56" s="411"/>
      <c r="AH56" s="411"/>
      <c r="AI56" s="411"/>
      <c r="AJ56" s="411"/>
    </row>
    <row r="57" spans="1:36" s="508" customFormat="1" ht="21.75" customHeight="1" x14ac:dyDescent="0.2">
      <c r="A57" s="496">
        <v>125</v>
      </c>
      <c r="B57" s="497" t="s">
        <v>619</v>
      </c>
      <c r="C57" s="497" t="s">
        <v>162</v>
      </c>
      <c r="D57" s="497"/>
      <c r="E57" s="511" t="s">
        <v>206</v>
      </c>
      <c r="F57" s="512"/>
      <c r="G57" s="499"/>
      <c r="H57" s="500">
        <v>2001</v>
      </c>
      <c r="I57" s="499"/>
      <c r="J57" s="509"/>
      <c r="K57" s="499"/>
      <c r="L57" s="509"/>
      <c r="M57" s="499"/>
      <c r="N57" s="503" t="s">
        <v>146</v>
      </c>
      <c r="O57" s="513">
        <v>180000</v>
      </c>
      <c r="P57" s="505"/>
      <c r="Q57" s="506"/>
      <c r="R57" s="507"/>
      <c r="S57" s="507"/>
      <c r="T57" s="413" t="s">
        <v>543</v>
      </c>
      <c r="U57" s="378">
        <f t="shared" si="1"/>
        <v>180000</v>
      </c>
      <c r="V57" s="411"/>
      <c r="W57" s="411"/>
      <c r="X57" s="411"/>
      <c r="Y57" s="411"/>
      <c r="Z57" s="411"/>
      <c r="AA57" s="411"/>
      <c r="AB57" s="411"/>
      <c r="AC57" s="411"/>
      <c r="AD57" s="411"/>
      <c r="AE57" s="411"/>
      <c r="AF57" s="411"/>
      <c r="AG57" s="411"/>
      <c r="AH57" s="411"/>
      <c r="AI57" s="411"/>
      <c r="AJ57" s="411"/>
    </row>
    <row r="58" spans="1:36" s="508" customFormat="1" ht="21.75" customHeight="1" x14ac:dyDescent="0.2">
      <c r="A58" s="496">
        <v>128</v>
      </c>
      <c r="B58" s="497" t="s">
        <v>636</v>
      </c>
      <c r="C58" s="497" t="s">
        <v>436</v>
      </c>
      <c r="D58" s="497"/>
      <c r="E58" s="511" t="s">
        <v>195</v>
      </c>
      <c r="F58" s="512"/>
      <c r="G58" s="499"/>
      <c r="H58" s="500">
        <v>2001</v>
      </c>
      <c r="I58" s="499"/>
      <c r="J58" s="509"/>
      <c r="K58" s="499"/>
      <c r="L58" s="509"/>
      <c r="M58" s="499"/>
      <c r="N58" s="503" t="s">
        <v>146</v>
      </c>
      <c r="O58" s="513">
        <v>420000</v>
      </c>
      <c r="P58" s="505" t="s">
        <v>367</v>
      </c>
      <c r="Q58" s="506"/>
      <c r="R58" s="507"/>
      <c r="S58" s="507"/>
      <c r="T58" s="410"/>
      <c r="U58" s="378" t="str">
        <f t="shared" si="1"/>
        <v>0</v>
      </c>
      <c r="V58" s="411"/>
      <c r="W58" s="411"/>
      <c r="X58" s="411"/>
      <c r="Y58" s="411"/>
      <c r="Z58" s="411"/>
      <c r="AA58" s="411"/>
      <c r="AB58" s="411"/>
      <c r="AC58" s="411"/>
      <c r="AD58" s="411"/>
      <c r="AE58" s="411"/>
      <c r="AF58" s="411"/>
      <c r="AG58" s="411"/>
      <c r="AH58" s="411"/>
      <c r="AI58" s="411"/>
      <c r="AJ58" s="411"/>
    </row>
    <row r="59" spans="1:36" s="508" customFormat="1" ht="21.75" customHeight="1" x14ac:dyDescent="0.2">
      <c r="A59" s="514">
        <v>132</v>
      </c>
      <c r="B59" s="515" t="s">
        <v>628</v>
      </c>
      <c r="C59" s="515" t="s">
        <v>431</v>
      </c>
      <c r="D59" s="515"/>
      <c r="E59" s="516" t="s">
        <v>195</v>
      </c>
      <c r="F59" s="517"/>
      <c r="G59" s="518"/>
      <c r="H59" s="519">
        <v>2002</v>
      </c>
      <c r="I59" s="518"/>
      <c r="J59" s="520"/>
      <c r="K59" s="518"/>
      <c r="L59" s="520"/>
      <c r="M59" s="518"/>
      <c r="N59" s="521" t="s">
        <v>146</v>
      </c>
      <c r="O59" s="522">
        <v>130000</v>
      </c>
      <c r="P59" s="523" t="s">
        <v>367</v>
      </c>
      <c r="Q59" s="506"/>
      <c r="R59" s="507"/>
      <c r="S59" s="507"/>
      <c r="T59" s="413" t="s">
        <v>543</v>
      </c>
      <c r="U59" s="378">
        <f t="shared" si="1"/>
        <v>130000</v>
      </c>
      <c r="V59" s="411"/>
      <c r="W59" s="411"/>
      <c r="X59" s="411"/>
      <c r="Y59" s="411"/>
      <c r="Z59" s="411"/>
      <c r="AA59" s="411"/>
      <c r="AB59" s="411"/>
      <c r="AC59" s="411"/>
      <c r="AD59" s="411"/>
      <c r="AE59" s="411"/>
      <c r="AF59" s="411"/>
      <c r="AG59" s="411"/>
      <c r="AH59" s="411"/>
      <c r="AI59" s="411"/>
      <c r="AJ59" s="411"/>
    </row>
    <row r="60" spans="1:36" s="508" customFormat="1" ht="21.75" customHeight="1" x14ac:dyDescent="0.2">
      <c r="A60" s="496">
        <v>133</v>
      </c>
      <c r="B60" s="497" t="s">
        <v>620</v>
      </c>
      <c r="C60" s="497" t="s">
        <v>438</v>
      </c>
      <c r="D60" s="497"/>
      <c r="E60" s="511" t="s">
        <v>195</v>
      </c>
      <c r="F60" s="512"/>
      <c r="G60" s="499"/>
      <c r="H60" s="500">
        <v>2002</v>
      </c>
      <c r="I60" s="499"/>
      <c r="J60" s="509"/>
      <c r="K60" s="499"/>
      <c r="L60" s="509"/>
      <c r="M60" s="499"/>
      <c r="N60" s="503" t="s">
        <v>146</v>
      </c>
      <c r="O60" s="513">
        <v>120000</v>
      </c>
      <c r="P60" s="505" t="s">
        <v>367</v>
      </c>
      <c r="Q60" s="506"/>
      <c r="R60" s="507"/>
      <c r="S60" s="507"/>
      <c r="T60" s="413" t="s">
        <v>543</v>
      </c>
      <c r="U60" s="378">
        <f t="shared" si="1"/>
        <v>120000</v>
      </c>
      <c r="V60" s="411"/>
      <c r="W60" s="411"/>
      <c r="X60" s="411"/>
      <c r="Y60" s="411"/>
      <c r="Z60" s="411"/>
      <c r="AA60" s="411"/>
      <c r="AB60" s="411"/>
      <c r="AC60" s="411"/>
      <c r="AD60" s="411"/>
      <c r="AE60" s="411"/>
      <c r="AF60" s="411"/>
      <c r="AG60" s="411"/>
      <c r="AH60" s="411"/>
      <c r="AI60" s="411"/>
      <c r="AJ60" s="411"/>
    </row>
    <row r="61" spans="1:36" s="508" customFormat="1" ht="21.75" customHeight="1" x14ac:dyDescent="0.2">
      <c r="A61" s="496">
        <v>134</v>
      </c>
      <c r="B61" s="497" t="s">
        <v>629</v>
      </c>
      <c r="C61" s="497" t="s">
        <v>432</v>
      </c>
      <c r="D61" s="497"/>
      <c r="E61" s="511" t="s">
        <v>195</v>
      </c>
      <c r="F61" s="512"/>
      <c r="G61" s="499"/>
      <c r="H61" s="500">
        <v>2002</v>
      </c>
      <c r="I61" s="499"/>
      <c r="J61" s="509"/>
      <c r="K61" s="499"/>
      <c r="L61" s="509"/>
      <c r="M61" s="499"/>
      <c r="N61" s="503" t="s">
        <v>146</v>
      </c>
      <c r="O61" s="513">
        <v>260000</v>
      </c>
      <c r="P61" s="505" t="s">
        <v>367</v>
      </c>
      <c r="Q61" s="506"/>
      <c r="R61" s="507"/>
      <c r="S61" s="507"/>
      <c r="T61" s="413" t="s">
        <v>543</v>
      </c>
      <c r="U61" s="378">
        <f t="shared" si="1"/>
        <v>260000</v>
      </c>
      <c r="V61" s="411"/>
      <c r="W61" s="411"/>
      <c r="X61" s="411"/>
      <c r="Y61" s="411"/>
      <c r="Z61" s="411"/>
      <c r="AA61" s="411"/>
      <c r="AB61" s="411"/>
      <c r="AC61" s="411"/>
      <c r="AD61" s="411"/>
      <c r="AE61" s="411"/>
      <c r="AF61" s="411"/>
      <c r="AG61" s="411"/>
      <c r="AH61" s="411"/>
      <c r="AI61" s="411"/>
      <c r="AJ61" s="411"/>
    </row>
    <row r="62" spans="1:36" s="508" customFormat="1" ht="21.75" customHeight="1" x14ac:dyDescent="0.2">
      <c r="A62" s="496">
        <v>135</v>
      </c>
      <c r="B62" s="497" t="s">
        <v>619</v>
      </c>
      <c r="C62" s="497" t="s">
        <v>162</v>
      </c>
      <c r="D62" s="497"/>
      <c r="E62" s="511" t="s">
        <v>206</v>
      </c>
      <c r="F62" s="512"/>
      <c r="G62" s="499"/>
      <c r="H62" s="500">
        <v>2002</v>
      </c>
      <c r="I62" s="499"/>
      <c r="J62" s="509"/>
      <c r="K62" s="499"/>
      <c r="L62" s="509"/>
      <c r="M62" s="499"/>
      <c r="N62" s="503" t="s">
        <v>146</v>
      </c>
      <c r="O62" s="513">
        <v>210000</v>
      </c>
      <c r="P62" s="505"/>
      <c r="Q62" s="506"/>
      <c r="R62" s="507"/>
      <c r="S62" s="507"/>
      <c r="T62" s="413" t="s">
        <v>543</v>
      </c>
      <c r="U62" s="378">
        <f t="shared" si="1"/>
        <v>210000</v>
      </c>
      <c r="V62" s="411"/>
      <c r="W62" s="411"/>
      <c r="X62" s="411"/>
      <c r="Y62" s="411"/>
      <c r="Z62" s="411"/>
      <c r="AA62" s="411"/>
      <c r="AB62" s="411"/>
      <c r="AC62" s="411"/>
      <c r="AD62" s="411"/>
      <c r="AE62" s="411"/>
      <c r="AF62" s="411"/>
      <c r="AG62" s="411"/>
      <c r="AH62" s="411"/>
      <c r="AI62" s="411"/>
      <c r="AJ62" s="411"/>
    </row>
    <row r="63" spans="1:36" s="508" customFormat="1" ht="21.75" customHeight="1" x14ac:dyDescent="0.2">
      <c r="A63" s="496">
        <v>138</v>
      </c>
      <c r="B63" s="497" t="s">
        <v>645</v>
      </c>
      <c r="C63" s="497" t="s">
        <v>164</v>
      </c>
      <c r="D63" s="497"/>
      <c r="E63" s="511" t="s">
        <v>195</v>
      </c>
      <c r="F63" s="512"/>
      <c r="G63" s="499"/>
      <c r="H63" s="500">
        <v>2002</v>
      </c>
      <c r="I63" s="499"/>
      <c r="J63" s="509"/>
      <c r="K63" s="499"/>
      <c r="L63" s="509"/>
      <c r="M63" s="499"/>
      <c r="N63" s="503" t="s">
        <v>146</v>
      </c>
      <c r="O63" s="513">
        <v>146250</v>
      </c>
      <c r="P63" s="505"/>
      <c r="Q63" s="506"/>
      <c r="R63" s="507"/>
      <c r="S63" s="507"/>
      <c r="T63" s="413" t="s">
        <v>543</v>
      </c>
      <c r="U63" s="378">
        <f t="shared" si="1"/>
        <v>146250</v>
      </c>
      <c r="V63" s="411"/>
      <c r="W63" s="411"/>
      <c r="X63" s="411"/>
      <c r="Y63" s="411"/>
      <c r="Z63" s="411"/>
      <c r="AA63" s="411"/>
      <c r="AB63" s="411"/>
      <c r="AC63" s="411"/>
      <c r="AD63" s="411"/>
      <c r="AE63" s="411"/>
      <c r="AF63" s="411"/>
      <c r="AG63" s="411"/>
      <c r="AH63" s="411"/>
      <c r="AI63" s="411"/>
      <c r="AJ63" s="411"/>
    </row>
    <row r="64" spans="1:36" s="508" customFormat="1" ht="21.75" customHeight="1" x14ac:dyDescent="0.2">
      <c r="A64" s="496">
        <v>140</v>
      </c>
      <c r="B64" s="497" t="s">
        <v>622</v>
      </c>
      <c r="C64" s="497" t="s">
        <v>426</v>
      </c>
      <c r="D64" s="497"/>
      <c r="E64" s="511" t="s">
        <v>195</v>
      </c>
      <c r="F64" s="512"/>
      <c r="G64" s="499"/>
      <c r="H64" s="500">
        <v>2002</v>
      </c>
      <c r="I64" s="499"/>
      <c r="J64" s="509"/>
      <c r="K64" s="499"/>
      <c r="L64" s="509"/>
      <c r="M64" s="499"/>
      <c r="N64" s="503" t="s">
        <v>146</v>
      </c>
      <c r="O64" s="513">
        <v>45000</v>
      </c>
      <c r="P64" s="505" t="s">
        <v>124</v>
      </c>
      <c r="Q64" s="506"/>
      <c r="R64" s="507"/>
      <c r="S64" s="507"/>
      <c r="T64" s="413" t="s">
        <v>543</v>
      </c>
      <c r="U64" s="378">
        <f t="shared" ref="U64:U93" si="2">IF(O64&lt;300000,O64,"0")</f>
        <v>45000</v>
      </c>
      <c r="V64" s="411"/>
      <c r="W64" s="411"/>
      <c r="X64" s="411"/>
      <c r="Y64" s="411"/>
      <c r="Z64" s="411"/>
      <c r="AA64" s="411"/>
      <c r="AB64" s="411"/>
      <c r="AC64" s="411"/>
      <c r="AD64" s="411"/>
      <c r="AE64" s="411"/>
      <c r="AF64" s="411"/>
      <c r="AG64" s="411"/>
      <c r="AH64" s="411"/>
      <c r="AI64" s="411"/>
      <c r="AJ64" s="411"/>
    </row>
    <row r="65" spans="1:36" s="508" customFormat="1" ht="21.75" customHeight="1" x14ac:dyDescent="0.2">
      <c r="A65" s="496">
        <v>142</v>
      </c>
      <c r="B65" s="497" t="s">
        <v>628</v>
      </c>
      <c r="C65" s="497" t="s">
        <v>431</v>
      </c>
      <c r="D65" s="497"/>
      <c r="E65" s="511" t="s">
        <v>195</v>
      </c>
      <c r="F65" s="512"/>
      <c r="G65" s="499"/>
      <c r="H65" s="500">
        <v>2003</v>
      </c>
      <c r="I65" s="499"/>
      <c r="J65" s="509"/>
      <c r="K65" s="499"/>
      <c r="L65" s="509"/>
      <c r="M65" s="499"/>
      <c r="N65" s="503" t="s">
        <v>146</v>
      </c>
      <c r="O65" s="513">
        <v>120000</v>
      </c>
      <c r="P65" s="505" t="s">
        <v>124</v>
      </c>
      <c r="Q65" s="506"/>
      <c r="R65" s="507"/>
      <c r="S65" s="507"/>
      <c r="T65" s="413" t="s">
        <v>543</v>
      </c>
      <c r="U65" s="378">
        <f t="shared" si="2"/>
        <v>120000</v>
      </c>
      <c r="V65" s="411"/>
      <c r="W65" s="411"/>
      <c r="X65" s="411"/>
      <c r="Y65" s="411"/>
      <c r="Z65" s="411"/>
      <c r="AA65" s="411"/>
      <c r="AB65" s="411"/>
      <c r="AC65" s="411"/>
      <c r="AD65" s="411"/>
      <c r="AE65" s="411"/>
      <c r="AF65" s="411"/>
      <c r="AG65" s="411"/>
      <c r="AH65" s="411"/>
      <c r="AI65" s="411"/>
      <c r="AJ65" s="411"/>
    </row>
    <row r="66" spans="1:36" s="508" customFormat="1" ht="21.75" customHeight="1" x14ac:dyDescent="0.2">
      <c r="A66" s="496">
        <v>143</v>
      </c>
      <c r="B66" s="497" t="s">
        <v>622</v>
      </c>
      <c r="C66" s="497" t="s">
        <v>426</v>
      </c>
      <c r="D66" s="497"/>
      <c r="E66" s="511" t="s">
        <v>195</v>
      </c>
      <c r="F66" s="512"/>
      <c r="G66" s="499"/>
      <c r="H66" s="500">
        <v>2003</v>
      </c>
      <c r="I66" s="499"/>
      <c r="J66" s="509"/>
      <c r="K66" s="499"/>
      <c r="L66" s="509"/>
      <c r="M66" s="499"/>
      <c r="N66" s="503" t="s">
        <v>146</v>
      </c>
      <c r="O66" s="513">
        <v>180000</v>
      </c>
      <c r="P66" s="505" t="s">
        <v>367</v>
      </c>
      <c r="Q66" s="506"/>
      <c r="R66" s="507"/>
      <c r="S66" s="507"/>
      <c r="T66" s="413" t="s">
        <v>543</v>
      </c>
      <c r="U66" s="378">
        <f t="shared" si="2"/>
        <v>180000</v>
      </c>
      <c r="V66" s="411"/>
      <c r="W66" s="411"/>
      <c r="X66" s="411"/>
      <c r="Y66" s="411"/>
      <c r="Z66" s="411"/>
      <c r="AA66" s="411"/>
      <c r="AB66" s="411"/>
      <c r="AC66" s="411"/>
      <c r="AD66" s="411"/>
      <c r="AE66" s="411"/>
      <c r="AF66" s="411"/>
      <c r="AG66" s="411"/>
      <c r="AH66" s="411"/>
      <c r="AI66" s="411"/>
      <c r="AJ66" s="411"/>
    </row>
    <row r="67" spans="1:36" s="508" customFormat="1" ht="21.75" customHeight="1" x14ac:dyDescent="0.2">
      <c r="A67" s="496">
        <v>145</v>
      </c>
      <c r="B67" s="497" t="s">
        <v>633</v>
      </c>
      <c r="C67" s="497" t="s">
        <v>423</v>
      </c>
      <c r="D67" s="497"/>
      <c r="E67" s="511" t="s">
        <v>376</v>
      </c>
      <c r="F67" s="512"/>
      <c r="G67" s="499"/>
      <c r="H67" s="500">
        <v>2003</v>
      </c>
      <c r="I67" s="499"/>
      <c r="J67" s="509"/>
      <c r="K67" s="499"/>
      <c r="L67" s="509"/>
      <c r="M67" s="499"/>
      <c r="N67" s="503" t="s">
        <v>146</v>
      </c>
      <c r="O67" s="513">
        <v>45500</v>
      </c>
      <c r="P67" s="505"/>
      <c r="Q67" s="506"/>
      <c r="R67" s="507"/>
      <c r="S67" s="507"/>
      <c r="T67" s="413" t="s">
        <v>543</v>
      </c>
      <c r="U67" s="378">
        <f t="shared" si="2"/>
        <v>45500</v>
      </c>
      <c r="V67" s="411"/>
      <c r="W67" s="411"/>
      <c r="X67" s="411"/>
      <c r="Y67" s="411"/>
      <c r="Z67" s="411"/>
      <c r="AA67" s="411"/>
      <c r="AB67" s="411"/>
      <c r="AC67" s="411"/>
      <c r="AD67" s="411"/>
      <c r="AE67" s="411"/>
      <c r="AF67" s="411"/>
      <c r="AG67" s="411"/>
      <c r="AH67" s="411"/>
      <c r="AI67" s="411"/>
      <c r="AJ67" s="411"/>
    </row>
    <row r="68" spans="1:36" s="508" customFormat="1" ht="21.75" customHeight="1" x14ac:dyDescent="0.2">
      <c r="A68" s="496">
        <v>150</v>
      </c>
      <c r="B68" s="497" t="s">
        <v>628</v>
      </c>
      <c r="C68" s="497" t="s">
        <v>431</v>
      </c>
      <c r="D68" s="497"/>
      <c r="E68" s="511" t="s">
        <v>195</v>
      </c>
      <c r="F68" s="512"/>
      <c r="G68" s="499"/>
      <c r="H68" s="500">
        <v>2003</v>
      </c>
      <c r="I68" s="499"/>
      <c r="J68" s="509"/>
      <c r="K68" s="499"/>
      <c r="L68" s="509"/>
      <c r="M68" s="499"/>
      <c r="N68" s="503" t="s">
        <v>146</v>
      </c>
      <c r="O68" s="513">
        <v>140000</v>
      </c>
      <c r="P68" s="505" t="s">
        <v>367</v>
      </c>
      <c r="Q68" s="506"/>
      <c r="R68" s="507"/>
      <c r="S68" s="507"/>
      <c r="T68" s="413" t="s">
        <v>543</v>
      </c>
      <c r="U68" s="378">
        <f t="shared" si="2"/>
        <v>140000</v>
      </c>
      <c r="V68" s="411"/>
      <c r="W68" s="411"/>
      <c r="X68" s="411"/>
      <c r="Y68" s="411"/>
      <c r="Z68" s="411"/>
      <c r="AA68" s="411"/>
      <c r="AB68" s="411"/>
      <c r="AC68" s="411"/>
      <c r="AD68" s="411"/>
      <c r="AE68" s="411"/>
      <c r="AF68" s="411"/>
      <c r="AG68" s="411"/>
      <c r="AH68" s="411"/>
      <c r="AI68" s="411"/>
      <c r="AJ68" s="411"/>
    </row>
    <row r="69" spans="1:36" s="508" customFormat="1" ht="21.75" customHeight="1" x14ac:dyDescent="0.2">
      <c r="A69" s="496">
        <v>151</v>
      </c>
      <c r="B69" s="497" t="s">
        <v>633</v>
      </c>
      <c r="C69" s="497" t="s">
        <v>423</v>
      </c>
      <c r="D69" s="497"/>
      <c r="E69" s="511" t="s">
        <v>376</v>
      </c>
      <c r="F69" s="512"/>
      <c r="G69" s="499"/>
      <c r="H69" s="500">
        <v>2003</v>
      </c>
      <c r="I69" s="499"/>
      <c r="J69" s="509"/>
      <c r="K69" s="499"/>
      <c r="L69" s="509"/>
      <c r="M69" s="499"/>
      <c r="N69" s="503" t="s">
        <v>146</v>
      </c>
      <c r="O69" s="513">
        <v>91000</v>
      </c>
      <c r="P69" s="505"/>
      <c r="Q69" s="506"/>
      <c r="R69" s="507"/>
      <c r="S69" s="507"/>
      <c r="T69" s="413" t="s">
        <v>543</v>
      </c>
      <c r="U69" s="378">
        <f t="shared" si="2"/>
        <v>91000</v>
      </c>
      <c r="V69" s="411"/>
      <c r="W69" s="411"/>
      <c r="X69" s="411"/>
      <c r="Y69" s="411"/>
      <c r="Z69" s="411"/>
      <c r="AA69" s="411"/>
      <c r="AB69" s="411"/>
      <c r="AC69" s="411"/>
      <c r="AD69" s="411"/>
      <c r="AE69" s="411"/>
      <c r="AF69" s="411"/>
      <c r="AG69" s="411"/>
      <c r="AH69" s="411"/>
      <c r="AI69" s="411"/>
      <c r="AJ69" s="411"/>
    </row>
    <row r="70" spans="1:36" s="508" customFormat="1" ht="21.75" customHeight="1" x14ac:dyDescent="0.2">
      <c r="A70" s="496">
        <v>154</v>
      </c>
      <c r="B70" s="497" t="s">
        <v>619</v>
      </c>
      <c r="C70" s="497" t="s">
        <v>162</v>
      </c>
      <c r="D70" s="497"/>
      <c r="E70" s="511" t="s">
        <v>195</v>
      </c>
      <c r="F70" s="512"/>
      <c r="G70" s="499"/>
      <c r="H70" s="500">
        <v>2003</v>
      </c>
      <c r="I70" s="499"/>
      <c r="J70" s="509"/>
      <c r="K70" s="499"/>
      <c r="L70" s="509"/>
      <c r="M70" s="499"/>
      <c r="N70" s="503" t="s">
        <v>146</v>
      </c>
      <c r="O70" s="513">
        <v>19500</v>
      </c>
      <c r="P70" s="505"/>
      <c r="Q70" s="506"/>
      <c r="R70" s="507"/>
      <c r="S70" s="507"/>
      <c r="T70" s="413" t="s">
        <v>543</v>
      </c>
      <c r="U70" s="378">
        <f t="shared" si="2"/>
        <v>19500</v>
      </c>
      <c r="V70" s="411"/>
      <c r="W70" s="411"/>
      <c r="X70" s="411"/>
      <c r="Y70" s="411"/>
      <c r="Z70" s="411"/>
      <c r="AA70" s="411"/>
      <c r="AB70" s="411"/>
      <c r="AC70" s="411"/>
      <c r="AD70" s="411"/>
      <c r="AE70" s="411"/>
      <c r="AF70" s="411"/>
      <c r="AG70" s="411"/>
      <c r="AH70" s="411"/>
      <c r="AI70" s="411"/>
      <c r="AJ70" s="411"/>
    </row>
    <row r="71" spans="1:36" s="508" customFormat="1" ht="21.75" customHeight="1" x14ac:dyDescent="0.2">
      <c r="A71" s="496">
        <v>155</v>
      </c>
      <c r="B71" s="497" t="s">
        <v>639</v>
      </c>
      <c r="C71" s="497" t="s">
        <v>151</v>
      </c>
      <c r="D71" s="497"/>
      <c r="E71" s="511" t="s">
        <v>220</v>
      </c>
      <c r="F71" s="512"/>
      <c r="G71" s="499"/>
      <c r="H71" s="500">
        <v>2003</v>
      </c>
      <c r="I71" s="499"/>
      <c r="J71" s="509"/>
      <c r="K71" s="499"/>
      <c r="L71" s="509"/>
      <c r="M71" s="499"/>
      <c r="N71" s="503" t="s">
        <v>146</v>
      </c>
      <c r="O71" s="513">
        <v>160000</v>
      </c>
      <c r="P71" s="505"/>
      <c r="Q71" s="506"/>
      <c r="R71" s="507"/>
      <c r="S71" s="507"/>
      <c r="T71" s="413" t="s">
        <v>543</v>
      </c>
      <c r="U71" s="378">
        <f t="shared" si="2"/>
        <v>160000</v>
      </c>
      <c r="V71" s="411"/>
      <c r="W71" s="411"/>
      <c r="X71" s="411"/>
      <c r="Y71" s="411"/>
      <c r="Z71" s="411"/>
      <c r="AA71" s="411"/>
      <c r="AB71" s="411"/>
      <c r="AC71" s="411"/>
      <c r="AD71" s="411"/>
      <c r="AE71" s="411"/>
      <c r="AF71" s="411"/>
      <c r="AG71" s="411"/>
      <c r="AH71" s="411"/>
      <c r="AI71" s="411"/>
      <c r="AJ71" s="411"/>
    </row>
    <row r="72" spans="1:36" s="508" customFormat="1" ht="21.75" customHeight="1" x14ac:dyDescent="0.2">
      <c r="A72" s="496">
        <v>157</v>
      </c>
      <c r="B72" s="497" t="s">
        <v>619</v>
      </c>
      <c r="C72" s="497" t="s">
        <v>162</v>
      </c>
      <c r="D72" s="497"/>
      <c r="E72" s="511" t="s">
        <v>493</v>
      </c>
      <c r="F72" s="512"/>
      <c r="G72" s="499"/>
      <c r="H72" s="500">
        <v>2003</v>
      </c>
      <c r="I72" s="499"/>
      <c r="J72" s="509"/>
      <c r="K72" s="499"/>
      <c r="L72" s="509"/>
      <c r="M72" s="499"/>
      <c r="N72" s="503" t="s">
        <v>146</v>
      </c>
      <c r="O72" s="513">
        <v>375000</v>
      </c>
      <c r="P72" s="505"/>
      <c r="Q72" s="506"/>
      <c r="R72" s="507"/>
      <c r="S72" s="507"/>
      <c r="T72" s="410"/>
      <c r="U72" s="378" t="str">
        <f t="shared" si="2"/>
        <v>0</v>
      </c>
      <c r="V72" s="411"/>
      <c r="W72" s="411"/>
      <c r="X72" s="411"/>
      <c r="Y72" s="411"/>
      <c r="Z72" s="411"/>
      <c r="AA72" s="411"/>
      <c r="AB72" s="411"/>
      <c r="AC72" s="411"/>
      <c r="AD72" s="411"/>
      <c r="AE72" s="411"/>
      <c r="AF72" s="411"/>
      <c r="AG72" s="411"/>
      <c r="AH72" s="411"/>
      <c r="AI72" s="411"/>
      <c r="AJ72" s="411"/>
    </row>
    <row r="73" spans="1:36" s="508" customFormat="1" ht="21.75" customHeight="1" x14ac:dyDescent="0.2">
      <c r="A73" s="496">
        <v>158</v>
      </c>
      <c r="B73" s="497" t="s">
        <v>619</v>
      </c>
      <c r="C73" s="497" t="s">
        <v>162</v>
      </c>
      <c r="D73" s="497"/>
      <c r="E73" s="511" t="s">
        <v>206</v>
      </c>
      <c r="F73" s="512"/>
      <c r="G73" s="499"/>
      <c r="H73" s="500">
        <v>2004</v>
      </c>
      <c r="I73" s="499"/>
      <c r="J73" s="509"/>
      <c r="K73" s="499"/>
      <c r="L73" s="509"/>
      <c r="M73" s="499"/>
      <c r="N73" s="503" t="s">
        <v>146</v>
      </c>
      <c r="O73" s="513">
        <v>36000</v>
      </c>
      <c r="P73" s="505"/>
      <c r="Q73" s="506"/>
      <c r="R73" s="507"/>
      <c r="S73" s="507"/>
      <c r="T73" s="413" t="s">
        <v>543</v>
      </c>
      <c r="U73" s="378">
        <f t="shared" si="2"/>
        <v>36000</v>
      </c>
      <c r="V73" s="411"/>
      <c r="W73" s="411"/>
      <c r="X73" s="411"/>
      <c r="Y73" s="411"/>
      <c r="Z73" s="411"/>
      <c r="AA73" s="411"/>
      <c r="AB73" s="411"/>
      <c r="AC73" s="411"/>
      <c r="AD73" s="411"/>
      <c r="AE73" s="411"/>
      <c r="AF73" s="411"/>
      <c r="AG73" s="411"/>
      <c r="AH73" s="411"/>
      <c r="AI73" s="411"/>
      <c r="AJ73" s="411"/>
    </row>
    <row r="74" spans="1:36" s="508" customFormat="1" ht="21.75" customHeight="1" x14ac:dyDescent="0.2">
      <c r="A74" s="496">
        <v>159</v>
      </c>
      <c r="B74" s="497" t="s">
        <v>628</v>
      </c>
      <c r="C74" s="497" t="s">
        <v>431</v>
      </c>
      <c r="D74" s="497"/>
      <c r="E74" s="511" t="s">
        <v>195</v>
      </c>
      <c r="F74" s="512"/>
      <c r="G74" s="499"/>
      <c r="H74" s="500">
        <v>2004</v>
      </c>
      <c r="I74" s="499"/>
      <c r="J74" s="509"/>
      <c r="K74" s="499"/>
      <c r="L74" s="509"/>
      <c r="M74" s="499"/>
      <c r="N74" s="503" t="s">
        <v>146</v>
      </c>
      <c r="O74" s="513">
        <v>60000</v>
      </c>
      <c r="P74" s="505" t="s">
        <v>367</v>
      </c>
      <c r="Q74" s="506"/>
      <c r="R74" s="507"/>
      <c r="S74" s="507"/>
      <c r="T74" s="413" t="s">
        <v>543</v>
      </c>
      <c r="U74" s="378">
        <f t="shared" si="2"/>
        <v>60000</v>
      </c>
      <c r="V74" s="411"/>
      <c r="W74" s="411"/>
      <c r="X74" s="411"/>
      <c r="Y74" s="411"/>
      <c r="Z74" s="411"/>
      <c r="AA74" s="411"/>
      <c r="AB74" s="411"/>
      <c r="AC74" s="411"/>
      <c r="AD74" s="411"/>
      <c r="AE74" s="411"/>
      <c r="AF74" s="411"/>
      <c r="AG74" s="411"/>
      <c r="AH74" s="411"/>
      <c r="AI74" s="411"/>
      <c r="AJ74" s="411"/>
    </row>
    <row r="75" spans="1:36" s="508" customFormat="1" ht="21.75" customHeight="1" x14ac:dyDescent="0.2">
      <c r="A75" s="496">
        <v>161</v>
      </c>
      <c r="B75" s="497" t="s">
        <v>621</v>
      </c>
      <c r="C75" s="497" t="s">
        <v>148</v>
      </c>
      <c r="D75" s="497"/>
      <c r="E75" s="511" t="s">
        <v>195</v>
      </c>
      <c r="F75" s="512"/>
      <c r="G75" s="499"/>
      <c r="H75" s="500">
        <v>2004</v>
      </c>
      <c r="I75" s="499"/>
      <c r="J75" s="509"/>
      <c r="K75" s="499"/>
      <c r="L75" s="509"/>
      <c r="M75" s="499"/>
      <c r="N75" s="503" t="s">
        <v>146</v>
      </c>
      <c r="O75" s="513">
        <v>350000</v>
      </c>
      <c r="P75" s="505" t="s">
        <v>124</v>
      </c>
      <c r="Q75" s="506"/>
      <c r="R75" s="507"/>
      <c r="S75" s="507"/>
      <c r="T75" s="410"/>
      <c r="U75" s="378" t="str">
        <f t="shared" si="2"/>
        <v>0</v>
      </c>
      <c r="V75" s="411"/>
      <c r="W75" s="411"/>
      <c r="X75" s="411"/>
      <c r="Y75" s="411"/>
      <c r="Z75" s="411"/>
      <c r="AA75" s="411"/>
      <c r="AB75" s="411"/>
      <c r="AC75" s="411"/>
      <c r="AD75" s="411"/>
      <c r="AE75" s="411"/>
      <c r="AF75" s="411"/>
      <c r="AG75" s="411"/>
      <c r="AH75" s="411"/>
      <c r="AI75" s="411"/>
      <c r="AJ75" s="411"/>
    </row>
    <row r="76" spans="1:36" s="508" customFormat="1" ht="21.75" customHeight="1" thickBot="1" x14ac:dyDescent="0.25">
      <c r="A76" s="524">
        <v>162</v>
      </c>
      <c r="B76" s="525" t="s">
        <v>632</v>
      </c>
      <c r="C76" s="525" t="s">
        <v>160</v>
      </c>
      <c r="D76" s="525"/>
      <c r="E76" s="526" t="s">
        <v>218</v>
      </c>
      <c r="F76" s="527"/>
      <c r="G76" s="528"/>
      <c r="H76" s="529">
        <v>2004</v>
      </c>
      <c r="I76" s="528"/>
      <c r="J76" s="530"/>
      <c r="K76" s="528"/>
      <c r="L76" s="530"/>
      <c r="M76" s="528"/>
      <c r="N76" s="531" t="s">
        <v>146</v>
      </c>
      <c r="O76" s="532">
        <v>87500</v>
      </c>
      <c r="P76" s="533" t="s">
        <v>367</v>
      </c>
      <c r="Q76" s="506"/>
      <c r="R76" s="507"/>
      <c r="S76" s="507"/>
      <c r="T76" s="413" t="s">
        <v>543</v>
      </c>
      <c r="U76" s="378">
        <f t="shared" si="2"/>
        <v>87500</v>
      </c>
      <c r="V76" s="411"/>
      <c r="W76" s="411"/>
      <c r="X76" s="411"/>
      <c r="Y76" s="411"/>
      <c r="Z76" s="411"/>
      <c r="AA76" s="411"/>
      <c r="AB76" s="411"/>
      <c r="AC76" s="411"/>
      <c r="AD76" s="411"/>
      <c r="AE76" s="411"/>
      <c r="AF76" s="411"/>
      <c r="AG76" s="411"/>
      <c r="AH76" s="411"/>
      <c r="AI76" s="411"/>
      <c r="AJ76" s="411"/>
    </row>
    <row r="77" spans="1:36" s="508" customFormat="1" ht="21.75" customHeight="1" x14ac:dyDescent="0.2">
      <c r="A77" s="514">
        <v>163</v>
      </c>
      <c r="B77" s="515" t="s">
        <v>628</v>
      </c>
      <c r="C77" s="515" t="s">
        <v>431</v>
      </c>
      <c r="D77" s="515"/>
      <c r="E77" s="516" t="s">
        <v>195</v>
      </c>
      <c r="F77" s="517"/>
      <c r="G77" s="518"/>
      <c r="H77" s="519">
        <v>2004</v>
      </c>
      <c r="I77" s="518"/>
      <c r="J77" s="520"/>
      <c r="K77" s="518"/>
      <c r="L77" s="520"/>
      <c r="M77" s="518"/>
      <c r="N77" s="521" t="s">
        <v>146</v>
      </c>
      <c r="O77" s="522">
        <v>195000</v>
      </c>
      <c r="P77" s="523" t="s">
        <v>124</v>
      </c>
      <c r="Q77" s="506"/>
      <c r="R77" s="507"/>
      <c r="S77" s="507"/>
      <c r="T77" s="413" t="s">
        <v>543</v>
      </c>
      <c r="U77" s="378">
        <f t="shared" si="2"/>
        <v>195000</v>
      </c>
      <c r="V77" s="411"/>
      <c r="W77" s="411"/>
      <c r="X77" s="411"/>
      <c r="Y77" s="411"/>
      <c r="Z77" s="411"/>
      <c r="AA77" s="411"/>
      <c r="AB77" s="411"/>
      <c r="AC77" s="411"/>
      <c r="AD77" s="411"/>
      <c r="AE77" s="411"/>
      <c r="AF77" s="411"/>
      <c r="AG77" s="411"/>
      <c r="AH77" s="411"/>
      <c r="AI77" s="411"/>
      <c r="AJ77" s="411"/>
    </row>
    <row r="78" spans="1:36" s="508" customFormat="1" ht="21.75" customHeight="1" x14ac:dyDescent="0.2">
      <c r="A78" s="496">
        <v>167</v>
      </c>
      <c r="B78" s="497" t="s">
        <v>628</v>
      </c>
      <c r="C78" s="497" t="s">
        <v>431</v>
      </c>
      <c r="D78" s="497"/>
      <c r="E78" s="511" t="s">
        <v>195</v>
      </c>
      <c r="F78" s="499"/>
      <c r="G78" s="499"/>
      <c r="H78" s="500">
        <v>2005</v>
      </c>
      <c r="I78" s="499"/>
      <c r="J78" s="509"/>
      <c r="K78" s="499"/>
      <c r="L78" s="499"/>
      <c r="M78" s="499"/>
      <c r="N78" s="503" t="s">
        <v>146</v>
      </c>
      <c r="O78" s="513">
        <v>70000</v>
      </c>
      <c r="P78" s="505" t="s">
        <v>367</v>
      </c>
      <c r="Q78" s="506"/>
      <c r="R78" s="507"/>
      <c r="S78" s="507"/>
      <c r="T78" s="413" t="s">
        <v>543</v>
      </c>
      <c r="U78" s="378">
        <f t="shared" si="2"/>
        <v>70000</v>
      </c>
      <c r="V78" s="411"/>
      <c r="W78" s="411"/>
      <c r="X78" s="411"/>
      <c r="Y78" s="411"/>
      <c r="Z78" s="411"/>
      <c r="AA78" s="411"/>
      <c r="AB78" s="411"/>
      <c r="AC78" s="411"/>
      <c r="AD78" s="411"/>
      <c r="AE78" s="411"/>
      <c r="AF78" s="411"/>
      <c r="AG78" s="411"/>
      <c r="AH78" s="411"/>
      <c r="AI78" s="411"/>
      <c r="AJ78" s="411"/>
    </row>
    <row r="79" spans="1:36" s="508" customFormat="1" ht="21.75" customHeight="1" x14ac:dyDescent="0.2">
      <c r="A79" s="496">
        <v>168</v>
      </c>
      <c r="B79" s="497" t="s">
        <v>628</v>
      </c>
      <c r="C79" s="497" t="s">
        <v>431</v>
      </c>
      <c r="D79" s="497"/>
      <c r="E79" s="511" t="s">
        <v>195</v>
      </c>
      <c r="F79" s="499"/>
      <c r="G79" s="499"/>
      <c r="H79" s="500">
        <v>2005</v>
      </c>
      <c r="I79" s="499"/>
      <c r="J79" s="509"/>
      <c r="K79" s="499"/>
      <c r="L79" s="499"/>
      <c r="M79" s="499"/>
      <c r="N79" s="503" t="s">
        <v>146</v>
      </c>
      <c r="O79" s="513">
        <v>350000</v>
      </c>
      <c r="P79" s="505" t="s">
        <v>367</v>
      </c>
      <c r="Q79" s="506"/>
      <c r="R79" s="507"/>
      <c r="S79" s="507"/>
      <c r="T79" s="410"/>
      <c r="U79" s="378" t="str">
        <f t="shared" si="2"/>
        <v>0</v>
      </c>
      <c r="V79" s="411"/>
      <c r="W79" s="411"/>
      <c r="X79" s="411"/>
      <c r="Y79" s="411"/>
      <c r="Z79" s="411"/>
      <c r="AA79" s="411"/>
      <c r="AB79" s="411"/>
      <c r="AC79" s="411"/>
      <c r="AD79" s="411"/>
      <c r="AE79" s="411"/>
      <c r="AF79" s="411"/>
      <c r="AG79" s="411"/>
      <c r="AH79" s="411"/>
      <c r="AI79" s="411"/>
      <c r="AJ79" s="411"/>
    </row>
    <row r="80" spans="1:36" s="508" customFormat="1" ht="21.75" customHeight="1" x14ac:dyDescent="0.2">
      <c r="A80" s="496">
        <v>169</v>
      </c>
      <c r="B80" s="497" t="s">
        <v>622</v>
      </c>
      <c r="C80" s="497" t="s">
        <v>438</v>
      </c>
      <c r="D80" s="497"/>
      <c r="E80" s="511" t="s">
        <v>195</v>
      </c>
      <c r="F80" s="499"/>
      <c r="G80" s="499"/>
      <c r="H80" s="500">
        <v>2005</v>
      </c>
      <c r="I80" s="499"/>
      <c r="J80" s="509"/>
      <c r="K80" s="499"/>
      <c r="L80" s="499"/>
      <c r="M80" s="499"/>
      <c r="N80" s="503" t="s">
        <v>146</v>
      </c>
      <c r="O80" s="513">
        <v>420000</v>
      </c>
      <c r="P80" s="505" t="s">
        <v>367</v>
      </c>
      <c r="Q80" s="506"/>
      <c r="R80" s="507"/>
      <c r="S80" s="507"/>
      <c r="T80" s="410"/>
      <c r="U80" s="378" t="str">
        <f t="shared" si="2"/>
        <v>0</v>
      </c>
      <c r="V80" s="411"/>
      <c r="W80" s="411"/>
      <c r="X80" s="411"/>
      <c r="Y80" s="411"/>
      <c r="Z80" s="411"/>
      <c r="AA80" s="411"/>
      <c r="AB80" s="411"/>
      <c r="AC80" s="411"/>
      <c r="AD80" s="411"/>
      <c r="AE80" s="411"/>
      <c r="AF80" s="411"/>
      <c r="AG80" s="411"/>
      <c r="AH80" s="411"/>
      <c r="AI80" s="411"/>
      <c r="AJ80" s="411"/>
    </row>
    <row r="81" spans="1:36" s="508" customFormat="1" ht="21.75" customHeight="1" x14ac:dyDescent="0.2">
      <c r="A81" s="496">
        <v>172</v>
      </c>
      <c r="B81" s="497" t="s">
        <v>619</v>
      </c>
      <c r="C81" s="497" t="s">
        <v>162</v>
      </c>
      <c r="D81" s="497"/>
      <c r="E81" s="511" t="s">
        <v>206</v>
      </c>
      <c r="F81" s="499"/>
      <c r="G81" s="499"/>
      <c r="H81" s="500">
        <v>2005</v>
      </c>
      <c r="I81" s="499"/>
      <c r="J81" s="509"/>
      <c r="K81" s="499"/>
      <c r="L81" s="499"/>
      <c r="M81" s="499"/>
      <c r="N81" s="503" t="s">
        <v>146</v>
      </c>
      <c r="O81" s="513">
        <v>58500</v>
      </c>
      <c r="P81" s="505"/>
      <c r="Q81" s="506"/>
      <c r="R81" s="507"/>
      <c r="S81" s="507"/>
      <c r="T81" s="413" t="s">
        <v>543</v>
      </c>
      <c r="U81" s="378">
        <f t="shared" si="2"/>
        <v>58500</v>
      </c>
      <c r="V81" s="411"/>
      <c r="W81" s="411"/>
      <c r="X81" s="411"/>
      <c r="Y81" s="411"/>
      <c r="Z81" s="411"/>
      <c r="AA81" s="411"/>
      <c r="AB81" s="411"/>
      <c r="AC81" s="411"/>
      <c r="AD81" s="411"/>
      <c r="AE81" s="411"/>
      <c r="AF81" s="411"/>
      <c r="AG81" s="411"/>
      <c r="AH81" s="411"/>
      <c r="AI81" s="411"/>
      <c r="AJ81" s="411"/>
    </row>
    <row r="82" spans="1:36" s="508" customFormat="1" ht="21.75" customHeight="1" x14ac:dyDescent="0.2">
      <c r="A82" s="496">
        <v>173</v>
      </c>
      <c r="B82" s="497" t="s">
        <v>619</v>
      </c>
      <c r="C82" s="497" t="s">
        <v>162</v>
      </c>
      <c r="D82" s="497"/>
      <c r="E82" s="511" t="s">
        <v>206</v>
      </c>
      <c r="F82" s="499"/>
      <c r="G82" s="499"/>
      <c r="H82" s="500">
        <v>2005</v>
      </c>
      <c r="I82" s="499"/>
      <c r="J82" s="509"/>
      <c r="K82" s="499"/>
      <c r="L82" s="499"/>
      <c r="M82" s="499"/>
      <c r="N82" s="503" t="s">
        <v>146</v>
      </c>
      <c r="O82" s="513">
        <v>252000</v>
      </c>
      <c r="P82" s="505"/>
      <c r="Q82" s="506"/>
      <c r="R82" s="507"/>
      <c r="S82" s="507"/>
      <c r="T82" s="413" t="s">
        <v>543</v>
      </c>
      <c r="U82" s="378">
        <f t="shared" si="2"/>
        <v>252000</v>
      </c>
      <c r="V82" s="411"/>
      <c r="W82" s="411"/>
      <c r="X82" s="411"/>
      <c r="Y82" s="411"/>
      <c r="Z82" s="411"/>
      <c r="AA82" s="411"/>
      <c r="AB82" s="411"/>
      <c r="AC82" s="411"/>
      <c r="AD82" s="411"/>
      <c r="AE82" s="411"/>
      <c r="AF82" s="411"/>
      <c r="AG82" s="411"/>
      <c r="AH82" s="411"/>
      <c r="AI82" s="411"/>
      <c r="AJ82" s="411"/>
    </row>
    <row r="83" spans="1:36" s="508" customFormat="1" ht="21.75" customHeight="1" x14ac:dyDescent="0.2">
      <c r="A83" s="496">
        <v>175</v>
      </c>
      <c r="B83" s="497" t="s">
        <v>618</v>
      </c>
      <c r="C83" s="497" t="s">
        <v>152</v>
      </c>
      <c r="D83" s="497"/>
      <c r="E83" s="511" t="s">
        <v>377</v>
      </c>
      <c r="F83" s="499"/>
      <c r="G83" s="499"/>
      <c r="H83" s="500">
        <v>2005</v>
      </c>
      <c r="I83" s="499"/>
      <c r="J83" s="509"/>
      <c r="K83" s="499"/>
      <c r="L83" s="499"/>
      <c r="M83" s="499"/>
      <c r="N83" s="503" t="s">
        <v>146</v>
      </c>
      <c r="O83" s="513">
        <v>450000</v>
      </c>
      <c r="P83" s="505" t="s">
        <v>124</v>
      </c>
      <c r="Q83" s="506"/>
      <c r="R83" s="507"/>
      <c r="S83" s="507"/>
      <c r="T83" s="410"/>
      <c r="U83" s="378" t="str">
        <f t="shared" si="2"/>
        <v>0</v>
      </c>
      <c r="V83" s="411"/>
      <c r="W83" s="411"/>
      <c r="X83" s="411"/>
      <c r="Y83" s="411"/>
      <c r="Z83" s="411"/>
      <c r="AA83" s="411"/>
      <c r="AB83" s="411"/>
      <c r="AC83" s="411"/>
      <c r="AD83" s="411"/>
      <c r="AE83" s="411"/>
      <c r="AF83" s="411"/>
      <c r="AG83" s="411"/>
      <c r="AH83" s="411"/>
      <c r="AI83" s="411"/>
      <c r="AJ83" s="411"/>
    </row>
    <row r="84" spans="1:36" s="508" customFormat="1" ht="21.75" customHeight="1" x14ac:dyDescent="0.2">
      <c r="A84" s="496">
        <v>176</v>
      </c>
      <c r="B84" s="497" t="s">
        <v>621</v>
      </c>
      <c r="C84" s="497" t="s">
        <v>148</v>
      </c>
      <c r="D84" s="497"/>
      <c r="E84" s="511" t="s">
        <v>195</v>
      </c>
      <c r="F84" s="499"/>
      <c r="G84" s="499"/>
      <c r="H84" s="500">
        <v>2005</v>
      </c>
      <c r="I84" s="499"/>
      <c r="J84" s="509"/>
      <c r="K84" s="499"/>
      <c r="L84" s="499"/>
      <c r="M84" s="499"/>
      <c r="N84" s="503" t="s">
        <v>146</v>
      </c>
      <c r="O84" s="513">
        <v>490000</v>
      </c>
      <c r="P84" s="505" t="s">
        <v>367</v>
      </c>
      <c r="Q84" s="506"/>
      <c r="R84" s="507"/>
      <c r="S84" s="507"/>
      <c r="T84" s="410"/>
      <c r="U84" s="378" t="str">
        <f t="shared" si="2"/>
        <v>0</v>
      </c>
      <c r="V84" s="411"/>
      <c r="W84" s="411"/>
      <c r="X84" s="411"/>
      <c r="Y84" s="411"/>
      <c r="Z84" s="411"/>
      <c r="AA84" s="411"/>
      <c r="AB84" s="411"/>
      <c r="AC84" s="411"/>
      <c r="AD84" s="411"/>
      <c r="AE84" s="411"/>
      <c r="AF84" s="411"/>
      <c r="AG84" s="411"/>
      <c r="AH84" s="411"/>
      <c r="AI84" s="411"/>
      <c r="AJ84" s="411"/>
    </row>
    <row r="85" spans="1:36" s="508" customFormat="1" ht="21.75" customHeight="1" x14ac:dyDescent="0.2">
      <c r="A85" s="496">
        <v>177</v>
      </c>
      <c r="B85" s="497" t="s">
        <v>622</v>
      </c>
      <c r="C85" s="497" t="s">
        <v>426</v>
      </c>
      <c r="D85" s="497"/>
      <c r="E85" s="511" t="s">
        <v>218</v>
      </c>
      <c r="F85" s="499"/>
      <c r="G85" s="499"/>
      <c r="H85" s="500">
        <v>2006</v>
      </c>
      <c r="I85" s="499"/>
      <c r="J85" s="509"/>
      <c r="K85" s="499"/>
      <c r="L85" s="499"/>
      <c r="M85" s="499"/>
      <c r="N85" s="503" t="s">
        <v>146</v>
      </c>
      <c r="O85" s="513">
        <v>420000</v>
      </c>
      <c r="P85" s="505" t="s">
        <v>124</v>
      </c>
      <c r="Q85" s="506"/>
      <c r="R85" s="507"/>
      <c r="S85" s="507"/>
      <c r="T85" s="410"/>
      <c r="U85" s="378" t="str">
        <f t="shared" si="2"/>
        <v>0</v>
      </c>
      <c r="V85" s="411"/>
      <c r="W85" s="411"/>
      <c r="X85" s="411"/>
      <c r="Y85" s="411"/>
      <c r="Z85" s="411"/>
      <c r="AA85" s="411"/>
      <c r="AB85" s="411"/>
      <c r="AC85" s="411"/>
      <c r="AD85" s="411"/>
      <c r="AE85" s="411"/>
      <c r="AF85" s="411"/>
      <c r="AG85" s="411"/>
      <c r="AH85" s="411"/>
      <c r="AI85" s="411"/>
      <c r="AJ85" s="411"/>
    </row>
    <row r="86" spans="1:36" s="508" customFormat="1" ht="21.75" customHeight="1" x14ac:dyDescent="0.2">
      <c r="A86" s="496">
        <v>179</v>
      </c>
      <c r="B86" s="497" t="s">
        <v>646</v>
      </c>
      <c r="C86" s="497" t="s">
        <v>439</v>
      </c>
      <c r="D86" s="497"/>
      <c r="E86" s="511" t="s">
        <v>494</v>
      </c>
      <c r="F86" s="499"/>
      <c r="G86" s="499"/>
      <c r="H86" s="500">
        <v>2006</v>
      </c>
      <c r="I86" s="499"/>
      <c r="J86" s="509"/>
      <c r="K86" s="499"/>
      <c r="L86" s="499"/>
      <c r="M86" s="499"/>
      <c r="N86" s="503" t="s">
        <v>146</v>
      </c>
      <c r="O86" s="513">
        <v>87500</v>
      </c>
      <c r="P86" s="505"/>
      <c r="Q86" s="506"/>
      <c r="R86" s="507"/>
      <c r="S86" s="507"/>
      <c r="T86" s="413" t="s">
        <v>543</v>
      </c>
      <c r="U86" s="378">
        <f t="shared" si="2"/>
        <v>87500</v>
      </c>
      <c r="V86" s="411"/>
      <c r="W86" s="411"/>
      <c r="X86" s="411"/>
      <c r="Y86" s="411"/>
      <c r="Z86" s="411"/>
      <c r="AA86" s="411"/>
      <c r="AB86" s="411"/>
      <c r="AC86" s="411"/>
      <c r="AD86" s="411"/>
      <c r="AE86" s="411"/>
      <c r="AF86" s="411"/>
      <c r="AG86" s="411"/>
      <c r="AH86" s="411"/>
      <c r="AI86" s="411"/>
      <c r="AJ86" s="411"/>
    </row>
    <row r="87" spans="1:36" s="508" customFormat="1" ht="21.75" customHeight="1" x14ac:dyDescent="0.2">
      <c r="A87" s="496">
        <v>183</v>
      </c>
      <c r="B87" s="497" t="s">
        <v>623</v>
      </c>
      <c r="C87" s="497" t="s">
        <v>149</v>
      </c>
      <c r="D87" s="497"/>
      <c r="E87" s="511" t="s">
        <v>479</v>
      </c>
      <c r="F87" s="499"/>
      <c r="G87" s="499"/>
      <c r="H87" s="500">
        <v>2006</v>
      </c>
      <c r="I87" s="499"/>
      <c r="J87" s="509"/>
      <c r="K87" s="499"/>
      <c r="L87" s="499"/>
      <c r="M87" s="499"/>
      <c r="N87" s="503" t="s">
        <v>498</v>
      </c>
      <c r="O87" s="513">
        <v>277500</v>
      </c>
      <c r="P87" s="505" t="s">
        <v>367</v>
      </c>
      <c r="Q87" s="506"/>
      <c r="R87" s="507"/>
      <c r="S87" s="507"/>
      <c r="T87" s="413" t="s">
        <v>543</v>
      </c>
      <c r="U87" s="378">
        <f t="shared" si="2"/>
        <v>277500</v>
      </c>
      <c r="V87" s="411"/>
      <c r="W87" s="411"/>
      <c r="X87" s="411"/>
      <c r="Y87" s="411"/>
      <c r="Z87" s="411"/>
      <c r="AA87" s="411"/>
      <c r="AB87" s="411"/>
      <c r="AC87" s="411"/>
      <c r="AD87" s="411"/>
      <c r="AE87" s="411"/>
      <c r="AF87" s="411"/>
      <c r="AG87" s="411"/>
      <c r="AH87" s="411"/>
      <c r="AI87" s="411"/>
      <c r="AJ87" s="411"/>
    </row>
    <row r="88" spans="1:36" s="508" customFormat="1" ht="21.75" customHeight="1" x14ac:dyDescent="0.2">
      <c r="A88" s="496">
        <v>192</v>
      </c>
      <c r="B88" s="497" t="s">
        <v>621</v>
      </c>
      <c r="C88" s="497" t="s">
        <v>148</v>
      </c>
      <c r="D88" s="497"/>
      <c r="E88" s="511" t="s">
        <v>477</v>
      </c>
      <c r="F88" s="499"/>
      <c r="G88" s="499"/>
      <c r="H88" s="500">
        <v>2006</v>
      </c>
      <c r="I88" s="499"/>
      <c r="J88" s="509"/>
      <c r="K88" s="499"/>
      <c r="L88" s="499"/>
      <c r="M88" s="499"/>
      <c r="N88" s="503" t="s">
        <v>146</v>
      </c>
      <c r="O88" s="513">
        <v>487500</v>
      </c>
      <c r="P88" s="505" t="s">
        <v>367</v>
      </c>
      <c r="Q88" s="506"/>
      <c r="R88" s="507"/>
      <c r="S88" s="507"/>
      <c r="T88" s="410"/>
      <c r="U88" s="378" t="str">
        <f t="shared" si="2"/>
        <v>0</v>
      </c>
      <c r="V88" s="411"/>
      <c r="W88" s="411"/>
      <c r="X88" s="411"/>
      <c r="Y88" s="411"/>
      <c r="Z88" s="411"/>
      <c r="AA88" s="411"/>
      <c r="AB88" s="411"/>
      <c r="AC88" s="411"/>
      <c r="AD88" s="411"/>
      <c r="AE88" s="411"/>
      <c r="AF88" s="411"/>
      <c r="AG88" s="411"/>
      <c r="AH88" s="411"/>
      <c r="AI88" s="411"/>
      <c r="AJ88" s="411"/>
    </row>
    <row r="89" spans="1:36" s="508" customFormat="1" ht="21.75" customHeight="1" thickBot="1" x14ac:dyDescent="0.25">
      <c r="A89" s="524">
        <v>193</v>
      </c>
      <c r="B89" s="525" t="s">
        <v>648</v>
      </c>
      <c r="C89" s="525" t="s">
        <v>440</v>
      </c>
      <c r="D89" s="525"/>
      <c r="E89" s="526" t="s">
        <v>218</v>
      </c>
      <c r="F89" s="528"/>
      <c r="G89" s="528"/>
      <c r="H89" s="529">
        <v>2006</v>
      </c>
      <c r="I89" s="528"/>
      <c r="J89" s="530"/>
      <c r="K89" s="528"/>
      <c r="L89" s="528"/>
      <c r="M89" s="528"/>
      <c r="N89" s="531" t="s">
        <v>146</v>
      </c>
      <c r="O89" s="532">
        <v>490000</v>
      </c>
      <c r="P89" s="533"/>
      <c r="Q89" s="506"/>
      <c r="R89" s="507"/>
      <c r="S89" s="507"/>
      <c r="T89" s="410"/>
      <c r="U89" s="378" t="str">
        <f t="shared" si="2"/>
        <v>0</v>
      </c>
      <c r="V89" s="411"/>
      <c r="W89" s="411"/>
      <c r="X89" s="411"/>
      <c r="Y89" s="411"/>
      <c r="Z89" s="411"/>
      <c r="AA89" s="411"/>
      <c r="AB89" s="411"/>
      <c r="AC89" s="411"/>
      <c r="AD89" s="411"/>
      <c r="AE89" s="411"/>
      <c r="AF89" s="411"/>
      <c r="AG89" s="411"/>
      <c r="AH89" s="411"/>
      <c r="AI89" s="411"/>
      <c r="AJ89" s="411"/>
    </row>
    <row r="90" spans="1:36" s="508" customFormat="1" ht="21.75" customHeight="1" x14ac:dyDescent="0.2">
      <c r="A90" s="496">
        <v>195</v>
      </c>
      <c r="B90" s="497" t="s">
        <v>649</v>
      </c>
      <c r="C90" s="497" t="s">
        <v>441</v>
      </c>
      <c r="D90" s="497"/>
      <c r="E90" s="511" t="s">
        <v>495</v>
      </c>
      <c r="F90" s="499"/>
      <c r="G90" s="499"/>
      <c r="H90" s="500">
        <v>2006</v>
      </c>
      <c r="I90" s="499"/>
      <c r="J90" s="509"/>
      <c r="K90" s="499"/>
      <c r="L90" s="499"/>
      <c r="M90" s="499"/>
      <c r="N90" s="503" t="s">
        <v>146</v>
      </c>
      <c r="O90" s="513">
        <v>162500</v>
      </c>
      <c r="P90" s="505" t="s">
        <v>367</v>
      </c>
      <c r="Q90" s="506"/>
      <c r="R90" s="507"/>
      <c r="S90" s="507"/>
      <c r="T90" s="413" t="s">
        <v>543</v>
      </c>
      <c r="U90" s="378">
        <f t="shared" si="2"/>
        <v>162500</v>
      </c>
      <c r="V90" s="411"/>
      <c r="W90" s="411"/>
      <c r="X90" s="411"/>
      <c r="Y90" s="411"/>
      <c r="Z90" s="411"/>
      <c r="AA90" s="411"/>
      <c r="AB90" s="411"/>
      <c r="AC90" s="411"/>
      <c r="AD90" s="411"/>
      <c r="AE90" s="411"/>
      <c r="AF90" s="411"/>
      <c r="AG90" s="411"/>
      <c r="AH90" s="411"/>
      <c r="AI90" s="411"/>
      <c r="AJ90" s="411"/>
    </row>
    <row r="91" spans="1:36" s="508" customFormat="1" ht="21.75" customHeight="1" x14ac:dyDescent="0.2">
      <c r="A91" s="496">
        <v>196</v>
      </c>
      <c r="B91" s="497" t="s">
        <v>622</v>
      </c>
      <c r="C91" s="497" t="s">
        <v>426</v>
      </c>
      <c r="D91" s="497"/>
      <c r="E91" s="511" t="s">
        <v>218</v>
      </c>
      <c r="F91" s="499"/>
      <c r="G91" s="499"/>
      <c r="H91" s="500">
        <v>2006</v>
      </c>
      <c r="I91" s="499"/>
      <c r="J91" s="509"/>
      <c r="K91" s="499"/>
      <c r="L91" s="499"/>
      <c r="M91" s="499"/>
      <c r="N91" s="503" t="s">
        <v>146</v>
      </c>
      <c r="O91" s="513">
        <v>245000</v>
      </c>
      <c r="P91" s="505" t="s">
        <v>124</v>
      </c>
      <c r="Q91" s="506"/>
      <c r="R91" s="507"/>
      <c r="S91" s="507"/>
      <c r="T91" s="413" t="s">
        <v>543</v>
      </c>
      <c r="U91" s="378">
        <f t="shared" si="2"/>
        <v>245000</v>
      </c>
      <c r="V91" s="411"/>
      <c r="W91" s="411"/>
      <c r="X91" s="411"/>
      <c r="Y91" s="411"/>
      <c r="Z91" s="411"/>
      <c r="AA91" s="411"/>
      <c r="AB91" s="411"/>
      <c r="AC91" s="411"/>
      <c r="AD91" s="411"/>
      <c r="AE91" s="411"/>
      <c r="AF91" s="411"/>
      <c r="AG91" s="411"/>
      <c r="AH91" s="411"/>
      <c r="AI91" s="411"/>
      <c r="AJ91" s="411"/>
    </row>
    <row r="92" spans="1:36" s="508" customFormat="1" ht="21.75" customHeight="1" x14ac:dyDescent="0.2">
      <c r="A92" s="496">
        <v>197</v>
      </c>
      <c r="B92" s="497" t="s">
        <v>628</v>
      </c>
      <c r="C92" s="497" t="s">
        <v>431</v>
      </c>
      <c r="D92" s="497"/>
      <c r="E92" s="511" t="s">
        <v>195</v>
      </c>
      <c r="F92" s="499"/>
      <c r="G92" s="499"/>
      <c r="H92" s="500">
        <v>2006</v>
      </c>
      <c r="I92" s="499"/>
      <c r="J92" s="509"/>
      <c r="K92" s="499"/>
      <c r="L92" s="499"/>
      <c r="M92" s="499"/>
      <c r="N92" s="503" t="s">
        <v>146</v>
      </c>
      <c r="O92" s="513">
        <v>70000</v>
      </c>
      <c r="P92" s="505" t="s">
        <v>367</v>
      </c>
      <c r="Q92" s="506"/>
      <c r="R92" s="507"/>
      <c r="S92" s="507"/>
      <c r="T92" s="413" t="s">
        <v>543</v>
      </c>
      <c r="U92" s="378">
        <f t="shared" si="2"/>
        <v>70000</v>
      </c>
      <c r="V92" s="411"/>
      <c r="W92" s="411"/>
      <c r="X92" s="411"/>
      <c r="Y92" s="411"/>
      <c r="Z92" s="411"/>
      <c r="AA92" s="411"/>
      <c r="AB92" s="411"/>
      <c r="AC92" s="411"/>
      <c r="AD92" s="411"/>
      <c r="AE92" s="411"/>
      <c r="AF92" s="411"/>
      <c r="AG92" s="411"/>
      <c r="AH92" s="411"/>
      <c r="AI92" s="411"/>
      <c r="AJ92" s="411"/>
    </row>
    <row r="93" spans="1:36" s="508" customFormat="1" ht="21.75" customHeight="1" x14ac:dyDescent="0.2">
      <c r="A93" s="496">
        <v>201</v>
      </c>
      <c r="B93" s="497" t="s">
        <v>619</v>
      </c>
      <c r="C93" s="497" t="s">
        <v>162</v>
      </c>
      <c r="D93" s="497"/>
      <c r="E93" s="511" t="s">
        <v>206</v>
      </c>
      <c r="F93" s="499"/>
      <c r="G93" s="499"/>
      <c r="H93" s="500">
        <v>2006</v>
      </c>
      <c r="I93" s="499"/>
      <c r="J93" s="509"/>
      <c r="K93" s="499"/>
      <c r="L93" s="499"/>
      <c r="M93" s="499"/>
      <c r="N93" s="503" t="s">
        <v>146</v>
      </c>
      <c r="O93" s="513">
        <v>420000</v>
      </c>
      <c r="P93" s="505"/>
      <c r="Q93" s="506"/>
      <c r="R93" s="507"/>
      <c r="S93" s="507"/>
      <c r="T93" s="410"/>
      <c r="U93" s="378" t="str">
        <f t="shared" si="2"/>
        <v>0</v>
      </c>
      <c r="V93" s="411"/>
      <c r="W93" s="411"/>
      <c r="X93" s="411"/>
      <c r="Y93" s="411"/>
      <c r="Z93" s="411"/>
      <c r="AA93" s="411"/>
      <c r="AB93" s="411"/>
      <c r="AC93" s="411"/>
      <c r="AD93" s="411"/>
      <c r="AE93" s="411"/>
      <c r="AF93" s="411"/>
      <c r="AG93" s="411"/>
      <c r="AH93" s="411"/>
      <c r="AI93" s="411"/>
      <c r="AJ93" s="411"/>
    </row>
    <row r="94" spans="1:36" s="508" customFormat="1" ht="21.75" customHeight="1" x14ac:dyDescent="0.2">
      <c r="A94" s="496">
        <v>206</v>
      </c>
      <c r="B94" s="497" t="s">
        <v>621</v>
      </c>
      <c r="C94" s="497" t="s">
        <v>148</v>
      </c>
      <c r="D94" s="497"/>
      <c r="E94" s="511" t="s">
        <v>195</v>
      </c>
      <c r="F94" s="499"/>
      <c r="G94" s="499"/>
      <c r="H94" s="500">
        <v>2006</v>
      </c>
      <c r="I94" s="499"/>
      <c r="J94" s="509"/>
      <c r="K94" s="499"/>
      <c r="L94" s="499"/>
      <c r="M94" s="499"/>
      <c r="N94" s="503" t="s">
        <v>146</v>
      </c>
      <c r="O94" s="513">
        <v>420000</v>
      </c>
      <c r="P94" s="505" t="s">
        <v>367</v>
      </c>
      <c r="Q94" s="506"/>
      <c r="R94" s="507"/>
      <c r="S94" s="507"/>
      <c r="T94" s="410"/>
      <c r="U94" s="378" t="str">
        <f t="shared" ref="U94:U117" si="3">IF(O94&lt;300000,O94,"0")</f>
        <v>0</v>
      </c>
      <c r="V94" s="411"/>
      <c r="W94" s="411"/>
      <c r="X94" s="411"/>
      <c r="Y94" s="411"/>
      <c r="Z94" s="411"/>
      <c r="AA94" s="411"/>
      <c r="AB94" s="411"/>
      <c r="AC94" s="411"/>
      <c r="AD94" s="411"/>
      <c r="AE94" s="411"/>
      <c r="AF94" s="411"/>
      <c r="AG94" s="411"/>
      <c r="AH94" s="411"/>
      <c r="AI94" s="411"/>
      <c r="AJ94" s="411"/>
    </row>
    <row r="95" spans="1:36" s="508" customFormat="1" ht="21.75" customHeight="1" x14ac:dyDescent="0.2">
      <c r="A95" s="496">
        <v>207</v>
      </c>
      <c r="B95" s="497" t="s">
        <v>619</v>
      </c>
      <c r="C95" s="497" t="s">
        <v>162</v>
      </c>
      <c r="D95" s="497"/>
      <c r="E95" s="511" t="s">
        <v>207</v>
      </c>
      <c r="F95" s="499"/>
      <c r="G95" s="499"/>
      <c r="H95" s="500">
        <v>2006</v>
      </c>
      <c r="I95" s="499"/>
      <c r="J95" s="509"/>
      <c r="K95" s="499"/>
      <c r="L95" s="499"/>
      <c r="M95" s="499"/>
      <c r="N95" s="503" t="s">
        <v>146</v>
      </c>
      <c r="O95" s="513">
        <v>36000</v>
      </c>
      <c r="P95" s="505"/>
      <c r="Q95" s="506"/>
      <c r="R95" s="507"/>
      <c r="S95" s="507"/>
      <c r="T95" s="413" t="s">
        <v>543</v>
      </c>
      <c r="U95" s="378">
        <f t="shared" si="3"/>
        <v>36000</v>
      </c>
      <c r="V95" s="411"/>
      <c r="W95" s="411"/>
      <c r="X95" s="411"/>
      <c r="Y95" s="411"/>
      <c r="Z95" s="411"/>
      <c r="AA95" s="411"/>
      <c r="AB95" s="411"/>
      <c r="AC95" s="411"/>
      <c r="AD95" s="411"/>
      <c r="AE95" s="411"/>
      <c r="AF95" s="411"/>
      <c r="AG95" s="411"/>
      <c r="AH95" s="411"/>
      <c r="AI95" s="411"/>
      <c r="AJ95" s="411"/>
    </row>
    <row r="96" spans="1:36" s="508" customFormat="1" ht="21.75" customHeight="1" x14ac:dyDescent="0.2">
      <c r="A96" s="496">
        <v>209</v>
      </c>
      <c r="B96" s="497" t="s">
        <v>629</v>
      </c>
      <c r="C96" s="497" t="s">
        <v>432</v>
      </c>
      <c r="D96" s="497"/>
      <c r="E96" s="511" t="s">
        <v>195</v>
      </c>
      <c r="F96" s="499"/>
      <c r="G96" s="499"/>
      <c r="H96" s="500">
        <v>2006</v>
      </c>
      <c r="I96" s="499"/>
      <c r="J96" s="509"/>
      <c r="K96" s="499"/>
      <c r="L96" s="499"/>
      <c r="M96" s="499"/>
      <c r="N96" s="503" t="s">
        <v>146</v>
      </c>
      <c r="O96" s="513">
        <v>487500</v>
      </c>
      <c r="P96" s="505" t="s">
        <v>367</v>
      </c>
      <c r="Q96" s="506"/>
      <c r="R96" s="507"/>
      <c r="S96" s="507"/>
      <c r="T96" s="410"/>
      <c r="U96" s="378" t="str">
        <f t="shared" si="3"/>
        <v>0</v>
      </c>
      <c r="V96" s="411"/>
      <c r="W96" s="411"/>
      <c r="X96" s="411"/>
      <c r="Y96" s="411"/>
      <c r="Z96" s="411"/>
      <c r="AA96" s="411"/>
      <c r="AB96" s="411"/>
      <c r="AC96" s="411"/>
      <c r="AD96" s="411"/>
      <c r="AE96" s="411"/>
      <c r="AF96" s="411"/>
      <c r="AG96" s="411"/>
      <c r="AH96" s="411"/>
      <c r="AI96" s="411"/>
      <c r="AJ96" s="411"/>
    </row>
    <row r="97" spans="1:36" s="508" customFormat="1" ht="21.75" customHeight="1" x14ac:dyDescent="0.2">
      <c r="A97" s="496">
        <v>210</v>
      </c>
      <c r="B97" s="497" t="s">
        <v>621</v>
      </c>
      <c r="C97" s="497" t="s">
        <v>148</v>
      </c>
      <c r="D97" s="497"/>
      <c r="E97" s="511" t="s">
        <v>477</v>
      </c>
      <c r="F97" s="499"/>
      <c r="G97" s="499"/>
      <c r="H97" s="500">
        <v>2006</v>
      </c>
      <c r="I97" s="499"/>
      <c r="J97" s="509"/>
      <c r="K97" s="499"/>
      <c r="L97" s="499"/>
      <c r="M97" s="499"/>
      <c r="N97" s="503" t="s">
        <v>146</v>
      </c>
      <c r="O97" s="513">
        <v>487500</v>
      </c>
      <c r="P97" s="505" t="s">
        <v>367</v>
      </c>
      <c r="Q97" s="506"/>
      <c r="R97" s="507"/>
      <c r="S97" s="507"/>
      <c r="T97" s="410"/>
      <c r="U97" s="378" t="str">
        <f t="shared" si="3"/>
        <v>0</v>
      </c>
      <c r="V97" s="411"/>
      <c r="W97" s="411"/>
      <c r="X97" s="411"/>
      <c r="Y97" s="411"/>
      <c r="Z97" s="411"/>
      <c r="AA97" s="411"/>
      <c r="AB97" s="411"/>
      <c r="AC97" s="411"/>
      <c r="AD97" s="411"/>
      <c r="AE97" s="411"/>
      <c r="AF97" s="411"/>
      <c r="AG97" s="411"/>
      <c r="AH97" s="411"/>
      <c r="AI97" s="411"/>
      <c r="AJ97" s="411"/>
    </row>
    <row r="98" spans="1:36" s="508" customFormat="1" ht="21.75" customHeight="1" x14ac:dyDescent="0.2">
      <c r="A98" s="496">
        <v>211</v>
      </c>
      <c r="B98" s="497" t="s">
        <v>622</v>
      </c>
      <c r="C98" s="497" t="s">
        <v>426</v>
      </c>
      <c r="D98" s="497"/>
      <c r="E98" s="511" t="s">
        <v>218</v>
      </c>
      <c r="F98" s="499"/>
      <c r="G98" s="499"/>
      <c r="H98" s="500">
        <v>2006</v>
      </c>
      <c r="I98" s="499"/>
      <c r="J98" s="509"/>
      <c r="K98" s="499"/>
      <c r="L98" s="499"/>
      <c r="M98" s="499"/>
      <c r="N98" s="503" t="s">
        <v>146</v>
      </c>
      <c r="O98" s="513">
        <v>490000</v>
      </c>
      <c r="P98" s="505" t="s">
        <v>367</v>
      </c>
      <c r="Q98" s="506"/>
      <c r="R98" s="507"/>
      <c r="S98" s="507"/>
      <c r="T98" s="410"/>
      <c r="U98" s="378" t="str">
        <f t="shared" si="3"/>
        <v>0</v>
      </c>
      <c r="V98" s="411"/>
      <c r="W98" s="411"/>
      <c r="X98" s="411"/>
      <c r="Y98" s="411"/>
      <c r="Z98" s="411"/>
      <c r="AA98" s="411"/>
      <c r="AB98" s="411"/>
      <c r="AC98" s="411"/>
      <c r="AD98" s="411"/>
      <c r="AE98" s="411"/>
      <c r="AF98" s="411"/>
      <c r="AG98" s="411"/>
      <c r="AH98" s="411"/>
      <c r="AI98" s="411"/>
      <c r="AJ98" s="411"/>
    </row>
    <row r="99" spans="1:36" s="508" customFormat="1" ht="21.75" customHeight="1" x14ac:dyDescent="0.2">
      <c r="A99" s="496">
        <v>217</v>
      </c>
      <c r="B99" s="497" t="s">
        <v>628</v>
      </c>
      <c r="C99" s="497" t="s">
        <v>431</v>
      </c>
      <c r="D99" s="497"/>
      <c r="E99" s="511" t="s">
        <v>195</v>
      </c>
      <c r="F99" s="499"/>
      <c r="G99" s="499"/>
      <c r="H99" s="500">
        <v>2006</v>
      </c>
      <c r="I99" s="499"/>
      <c r="J99" s="509"/>
      <c r="K99" s="499"/>
      <c r="L99" s="499"/>
      <c r="M99" s="499"/>
      <c r="N99" s="503" t="s">
        <v>146</v>
      </c>
      <c r="O99" s="513">
        <v>490000</v>
      </c>
      <c r="P99" s="505" t="s">
        <v>367</v>
      </c>
      <c r="Q99" s="506"/>
      <c r="R99" s="507"/>
      <c r="S99" s="507"/>
      <c r="T99" s="410"/>
      <c r="U99" s="378" t="str">
        <f t="shared" si="3"/>
        <v>0</v>
      </c>
      <c r="V99" s="411"/>
      <c r="W99" s="411"/>
      <c r="X99" s="411"/>
      <c r="Y99" s="411"/>
      <c r="Z99" s="411"/>
      <c r="AA99" s="411"/>
      <c r="AB99" s="411"/>
      <c r="AC99" s="411"/>
      <c r="AD99" s="411"/>
      <c r="AE99" s="411"/>
      <c r="AF99" s="411"/>
      <c r="AG99" s="411"/>
      <c r="AH99" s="411"/>
      <c r="AI99" s="411"/>
      <c r="AJ99" s="411"/>
    </row>
    <row r="100" spans="1:36" s="508" customFormat="1" ht="21.75" customHeight="1" x14ac:dyDescent="0.2">
      <c r="A100" s="496">
        <v>220</v>
      </c>
      <c r="B100" s="497" t="s">
        <v>619</v>
      </c>
      <c r="C100" s="497" t="s">
        <v>162</v>
      </c>
      <c r="D100" s="497"/>
      <c r="E100" s="511" t="s">
        <v>195</v>
      </c>
      <c r="F100" s="499"/>
      <c r="G100" s="499"/>
      <c r="H100" s="500">
        <v>2006</v>
      </c>
      <c r="I100" s="499"/>
      <c r="J100" s="509"/>
      <c r="K100" s="499"/>
      <c r="L100" s="499"/>
      <c r="M100" s="499"/>
      <c r="N100" s="503" t="s">
        <v>146</v>
      </c>
      <c r="O100" s="513">
        <v>19500</v>
      </c>
      <c r="P100" s="505"/>
      <c r="Q100" s="506"/>
      <c r="R100" s="507"/>
      <c r="S100" s="507"/>
      <c r="T100" s="413" t="s">
        <v>543</v>
      </c>
      <c r="U100" s="378">
        <f t="shared" si="3"/>
        <v>19500</v>
      </c>
      <c r="V100" s="411"/>
      <c r="W100" s="411"/>
      <c r="X100" s="411"/>
      <c r="Y100" s="411"/>
      <c r="Z100" s="411"/>
      <c r="AA100" s="411"/>
      <c r="AB100" s="411"/>
      <c r="AC100" s="411"/>
      <c r="AD100" s="411"/>
      <c r="AE100" s="411"/>
      <c r="AF100" s="411"/>
      <c r="AG100" s="411"/>
      <c r="AH100" s="411"/>
      <c r="AI100" s="411"/>
      <c r="AJ100" s="411"/>
    </row>
    <row r="101" spans="1:36" s="508" customFormat="1" ht="21.75" customHeight="1" x14ac:dyDescent="0.2">
      <c r="A101" s="496">
        <v>221</v>
      </c>
      <c r="B101" s="497" t="s">
        <v>622</v>
      </c>
      <c r="C101" s="497" t="s">
        <v>426</v>
      </c>
      <c r="D101" s="497"/>
      <c r="E101" s="511" t="s">
        <v>218</v>
      </c>
      <c r="F101" s="499"/>
      <c r="G101" s="499"/>
      <c r="H101" s="500">
        <v>2006</v>
      </c>
      <c r="I101" s="499"/>
      <c r="J101" s="509"/>
      <c r="K101" s="499"/>
      <c r="L101" s="499"/>
      <c r="M101" s="499"/>
      <c r="N101" s="503" t="s">
        <v>146</v>
      </c>
      <c r="O101" s="513">
        <v>490000</v>
      </c>
      <c r="P101" s="505" t="s">
        <v>124</v>
      </c>
      <c r="Q101" s="506"/>
      <c r="R101" s="507"/>
      <c r="S101" s="507"/>
      <c r="T101" s="410"/>
      <c r="U101" s="378" t="str">
        <f t="shared" si="3"/>
        <v>0</v>
      </c>
      <c r="V101" s="411"/>
      <c r="W101" s="411"/>
      <c r="X101" s="411"/>
      <c r="Y101" s="411"/>
      <c r="Z101" s="411"/>
      <c r="AA101" s="411"/>
      <c r="AB101" s="411"/>
      <c r="AC101" s="411"/>
      <c r="AD101" s="411"/>
      <c r="AE101" s="411"/>
      <c r="AF101" s="411"/>
      <c r="AG101" s="411"/>
      <c r="AH101" s="411"/>
      <c r="AI101" s="411"/>
      <c r="AJ101" s="411"/>
    </row>
    <row r="102" spans="1:36" s="508" customFormat="1" ht="21.75" customHeight="1" x14ac:dyDescent="0.2">
      <c r="A102" s="514">
        <v>225</v>
      </c>
      <c r="B102" s="515" t="s">
        <v>622</v>
      </c>
      <c r="C102" s="515" t="s">
        <v>426</v>
      </c>
      <c r="D102" s="515"/>
      <c r="E102" s="516" t="s">
        <v>218</v>
      </c>
      <c r="F102" s="518"/>
      <c r="G102" s="518"/>
      <c r="H102" s="519">
        <v>2006</v>
      </c>
      <c r="I102" s="518"/>
      <c r="J102" s="520"/>
      <c r="K102" s="518"/>
      <c r="L102" s="518"/>
      <c r="M102" s="518"/>
      <c r="N102" s="521" t="s">
        <v>146</v>
      </c>
      <c r="O102" s="522">
        <v>490000</v>
      </c>
      <c r="P102" s="523" t="s">
        <v>124</v>
      </c>
      <c r="Q102" s="506"/>
      <c r="R102" s="507"/>
      <c r="S102" s="507"/>
      <c r="T102" s="410"/>
      <c r="U102" s="378" t="str">
        <f t="shared" si="3"/>
        <v>0</v>
      </c>
      <c r="V102" s="411"/>
      <c r="W102" s="411"/>
      <c r="X102" s="411"/>
      <c r="Y102" s="411"/>
      <c r="Z102" s="411"/>
      <c r="AA102" s="411"/>
      <c r="AB102" s="411"/>
      <c r="AC102" s="411"/>
      <c r="AD102" s="411"/>
      <c r="AE102" s="411"/>
      <c r="AF102" s="411"/>
      <c r="AG102" s="411"/>
      <c r="AH102" s="411"/>
      <c r="AI102" s="411"/>
      <c r="AJ102" s="411"/>
    </row>
    <row r="103" spans="1:36" s="412" customFormat="1" ht="22.5" customHeight="1" x14ac:dyDescent="0.2">
      <c r="A103" s="340"/>
      <c r="B103" s="372"/>
      <c r="C103" s="389"/>
      <c r="D103" s="384"/>
      <c r="E103" s="384"/>
      <c r="F103" s="384"/>
      <c r="G103" s="384"/>
      <c r="H103" s="492"/>
      <c r="I103" s="384"/>
      <c r="J103" s="384"/>
      <c r="K103" s="384"/>
      <c r="L103" s="384"/>
      <c r="M103" s="384"/>
      <c r="N103" s="409"/>
      <c r="O103" s="386"/>
      <c r="P103" s="387"/>
      <c r="Q103" s="400"/>
      <c r="R103" s="401"/>
      <c r="S103" s="401"/>
      <c r="T103" s="410"/>
      <c r="U103" s="378">
        <f t="shared" si="3"/>
        <v>0</v>
      </c>
      <c r="V103" s="411"/>
      <c r="W103" s="411"/>
      <c r="X103" s="411"/>
      <c r="Y103" s="411"/>
      <c r="Z103" s="411"/>
      <c r="AA103" s="411"/>
      <c r="AB103" s="411"/>
      <c r="AC103" s="411"/>
      <c r="AD103" s="411"/>
      <c r="AE103" s="411"/>
      <c r="AF103" s="411"/>
      <c r="AG103" s="411"/>
      <c r="AH103" s="411"/>
      <c r="AI103" s="411"/>
      <c r="AJ103" s="411"/>
    </row>
    <row r="104" spans="1:36" s="412" customFormat="1" ht="32.25" customHeight="1" x14ac:dyDescent="0.2">
      <c r="A104" s="340" t="s">
        <v>37</v>
      </c>
      <c r="B104" s="372" t="s">
        <v>656</v>
      </c>
      <c r="C104" s="402"/>
      <c r="D104" s="414"/>
      <c r="E104" s="415"/>
      <c r="F104" s="416"/>
      <c r="G104" s="402"/>
      <c r="H104" s="493"/>
      <c r="I104" s="416"/>
      <c r="J104" s="384"/>
      <c r="K104" s="384"/>
      <c r="L104" s="384"/>
      <c r="M104" s="384"/>
      <c r="N104" s="492"/>
      <c r="O104" s="418">
        <f>SUBTOTAL(9,O105:O108)</f>
        <v>715000</v>
      </c>
      <c r="P104" s="387"/>
      <c r="Q104" s="419"/>
      <c r="R104" s="420"/>
      <c r="S104" s="420"/>
      <c r="T104" s="410">
        <v>5175000</v>
      </c>
      <c r="U104" s="378" t="str">
        <f t="shared" si="3"/>
        <v>0</v>
      </c>
      <c r="V104" s="411"/>
      <c r="W104" s="411"/>
      <c r="X104" s="411"/>
      <c r="Y104" s="411"/>
      <c r="Z104" s="411"/>
      <c r="AA104" s="411"/>
      <c r="AB104" s="411"/>
      <c r="AC104" s="411"/>
      <c r="AD104" s="411"/>
      <c r="AE104" s="411"/>
      <c r="AF104" s="411"/>
      <c r="AG104" s="411"/>
      <c r="AH104" s="411"/>
      <c r="AI104" s="411"/>
      <c r="AJ104" s="411"/>
    </row>
    <row r="105" spans="1:36" s="508" customFormat="1" ht="22.5" customHeight="1" x14ac:dyDescent="0.2">
      <c r="A105" s="496">
        <v>226</v>
      </c>
      <c r="B105" s="497" t="s">
        <v>638</v>
      </c>
      <c r="C105" s="497" t="s">
        <v>305</v>
      </c>
      <c r="D105" s="497"/>
      <c r="E105" s="498" t="s">
        <v>376</v>
      </c>
      <c r="F105" s="499"/>
      <c r="G105" s="499"/>
      <c r="H105" s="500" t="s">
        <v>515</v>
      </c>
      <c r="I105" s="501"/>
      <c r="J105" s="502"/>
      <c r="K105" s="502"/>
      <c r="L105" s="502"/>
      <c r="M105" s="502"/>
      <c r="N105" s="503" t="s">
        <v>146</v>
      </c>
      <c r="O105" s="504">
        <v>280000</v>
      </c>
      <c r="P105" s="505" t="s">
        <v>124</v>
      </c>
      <c r="Q105" s="506"/>
      <c r="R105" s="507"/>
      <c r="S105" s="507"/>
      <c r="T105" s="413" t="s">
        <v>543</v>
      </c>
      <c r="U105" s="378">
        <f t="shared" si="3"/>
        <v>280000</v>
      </c>
      <c r="V105" s="411"/>
      <c r="W105" s="411"/>
      <c r="X105" s="411"/>
      <c r="Y105" s="411"/>
      <c r="Z105" s="411"/>
      <c r="AA105" s="411"/>
      <c r="AB105" s="411"/>
      <c r="AC105" s="411"/>
      <c r="AD105" s="411"/>
      <c r="AE105" s="411"/>
      <c r="AF105" s="411"/>
      <c r="AG105" s="411"/>
      <c r="AH105" s="411"/>
      <c r="AI105" s="411"/>
      <c r="AJ105" s="411"/>
    </row>
    <row r="106" spans="1:36" s="508" customFormat="1" ht="22.5" customHeight="1" x14ac:dyDescent="0.2">
      <c r="A106" s="496">
        <v>227</v>
      </c>
      <c r="B106" s="497" t="s">
        <v>638</v>
      </c>
      <c r="C106" s="497" t="s">
        <v>305</v>
      </c>
      <c r="D106" s="497"/>
      <c r="E106" s="499" t="s">
        <v>511</v>
      </c>
      <c r="F106" s="499"/>
      <c r="G106" s="499"/>
      <c r="H106" s="500">
        <v>1999</v>
      </c>
      <c r="I106" s="501"/>
      <c r="J106" s="502"/>
      <c r="K106" s="502"/>
      <c r="L106" s="502"/>
      <c r="M106" s="502"/>
      <c r="N106" s="503" t="s">
        <v>146</v>
      </c>
      <c r="O106" s="504">
        <v>210000</v>
      </c>
      <c r="P106" s="505" t="s">
        <v>124</v>
      </c>
      <c r="Q106" s="506"/>
      <c r="R106" s="507"/>
      <c r="S106" s="507"/>
      <c r="T106" s="413" t="s">
        <v>543</v>
      </c>
      <c r="U106" s="378">
        <f t="shared" si="3"/>
        <v>210000</v>
      </c>
      <c r="V106" s="411"/>
      <c r="W106" s="411"/>
      <c r="X106" s="411"/>
      <c r="Y106" s="411"/>
      <c r="Z106" s="411"/>
      <c r="AA106" s="411"/>
      <c r="AB106" s="411"/>
      <c r="AC106" s="411"/>
      <c r="AD106" s="411"/>
      <c r="AE106" s="411"/>
      <c r="AF106" s="411"/>
      <c r="AG106" s="411"/>
      <c r="AH106" s="411"/>
      <c r="AI106" s="411"/>
      <c r="AJ106" s="411"/>
    </row>
    <row r="107" spans="1:36" s="508" customFormat="1" ht="29.25" customHeight="1" x14ac:dyDescent="0.2">
      <c r="A107" s="496">
        <v>230</v>
      </c>
      <c r="B107" s="497" t="s">
        <v>650</v>
      </c>
      <c r="C107" s="497" t="s">
        <v>501</v>
      </c>
      <c r="D107" s="497"/>
      <c r="E107" s="499" t="s">
        <v>195</v>
      </c>
      <c r="F107" s="499"/>
      <c r="G107" s="499"/>
      <c r="H107" s="500" t="s">
        <v>374</v>
      </c>
      <c r="I107" s="501"/>
      <c r="J107" s="502"/>
      <c r="K107" s="502"/>
      <c r="L107" s="502"/>
      <c r="M107" s="502"/>
      <c r="N107" s="503" t="s">
        <v>146</v>
      </c>
      <c r="O107" s="504">
        <v>90000</v>
      </c>
      <c r="P107" s="505" t="s">
        <v>124</v>
      </c>
      <c r="Q107" s="506"/>
      <c r="R107" s="507"/>
      <c r="S107" s="507"/>
      <c r="T107" s="413" t="s">
        <v>543</v>
      </c>
      <c r="U107" s="378">
        <f t="shared" si="3"/>
        <v>90000</v>
      </c>
      <c r="V107" s="411"/>
      <c r="W107" s="411"/>
      <c r="X107" s="411"/>
      <c r="Y107" s="411"/>
      <c r="Z107" s="411"/>
      <c r="AA107" s="411"/>
      <c r="AB107" s="411"/>
      <c r="AC107" s="411"/>
      <c r="AD107" s="411"/>
      <c r="AE107" s="411"/>
      <c r="AF107" s="411"/>
      <c r="AG107" s="411"/>
      <c r="AH107" s="411"/>
      <c r="AI107" s="411"/>
      <c r="AJ107" s="411"/>
    </row>
    <row r="108" spans="1:36" s="510" customFormat="1" ht="22.5" customHeight="1" x14ac:dyDescent="0.2">
      <c r="A108" s="496">
        <v>234</v>
      </c>
      <c r="B108" s="497" t="s">
        <v>647</v>
      </c>
      <c r="C108" s="497" t="s">
        <v>503</v>
      </c>
      <c r="D108" s="497"/>
      <c r="E108" s="499" t="s">
        <v>514</v>
      </c>
      <c r="F108" s="499"/>
      <c r="G108" s="499"/>
      <c r="H108" s="500" t="s">
        <v>374</v>
      </c>
      <c r="I108" s="509"/>
      <c r="J108" s="499"/>
      <c r="K108" s="499"/>
      <c r="L108" s="499"/>
      <c r="M108" s="499"/>
      <c r="N108" s="503" t="s">
        <v>146</v>
      </c>
      <c r="O108" s="504">
        <v>135000</v>
      </c>
      <c r="P108" s="505" t="s">
        <v>124</v>
      </c>
      <c r="Q108" s="506"/>
      <c r="R108" s="507"/>
      <c r="S108" s="507"/>
      <c r="T108" s="413" t="s">
        <v>543</v>
      </c>
      <c r="U108" s="378">
        <f t="shared" si="3"/>
        <v>135000</v>
      </c>
      <c r="V108" s="379"/>
      <c r="W108" s="379"/>
      <c r="X108" s="379"/>
      <c r="Y108" s="379"/>
      <c r="Z108" s="379"/>
      <c r="AA108" s="379"/>
      <c r="AB108" s="379"/>
      <c r="AC108" s="379"/>
      <c r="AD108" s="379"/>
      <c r="AE108" s="379"/>
      <c r="AF108" s="379"/>
      <c r="AG108" s="379"/>
      <c r="AH108" s="379"/>
      <c r="AI108" s="379"/>
      <c r="AJ108" s="379"/>
    </row>
    <row r="109" spans="1:36" s="355" customFormat="1" ht="22.5" customHeight="1" x14ac:dyDescent="0.2">
      <c r="A109" s="311"/>
      <c r="B109" s="319" t="s">
        <v>570</v>
      </c>
      <c r="C109" s="389"/>
      <c r="D109" s="403"/>
      <c r="E109" s="391"/>
      <c r="F109" s="394"/>
      <c r="G109" s="407"/>
      <c r="H109" s="422"/>
      <c r="I109" s="394"/>
      <c r="J109" s="366"/>
      <c r="K109" s="366"/>
      <c r="L109" s="366"/>
      <c r="M109" s="366"/>
      <c r="N109" s="397"/>
      <c r="O109" s="406"/>
      <c r="P109" s="369"/>
      <c r="Q109" s="419"/>
      <c r="R109" s="420"/>
      <c r="S109" s="420"/>
      <c r="T109" s="377"/>
      <c r="U109" s="378">
        <f t="shared" si="3"/>
        <v>0</v>
      </c>
      <c r="V109" s="379"/>
      <c r="W109" s="379"/>
      <c r="X109" s="379"/>
      <c r="Y109" s="379"/>
      <c r="Z109" s="379"/>
      <c r="AA109" s="379"/>
      <c r="AB109" s="379"/>
      <c r="AC109" s="379"/>
      <c r="AD109" s="379"/>
      <c r="AE109" s="379"/>
      <c r="AF109" s="379"/>
      <c r="AG109" s="379"/>
      <c r="AH109" s="379"/>
      <c r="AI109" s="379"/>
      <c r="AJ109" s="379"/>
    </row>
    <row r="110" spans="1:36" s="355" customFormat="1" ht="28.5" customHeight="1" x14ac:dyDescent="0.2">
      <c r="A110" s="340" t="s">
        <v>39</v>
      </c>
      <c r="B110" s="372" t="s">
        <v>575</v>
      </c>
      <c r="C110" s="380" t="s">
        <v>372</v>
      </c>
      <c r="D110" s="403"/>
      <c r="E110" s="391"/>
      <c r="F110" s="394"/>
      <c r="G110" s="407"/>
      <c r="H110" s="422"/>
      <c r="I110" s="394"/>
      <c r="J110" s="366"/>
      <c r="K110" s="366"/>
      <c r="L110" s="366"/>
      <c r="M110" s="366"/>
      <c r="N110" s="397"/>
      <c r="O110" s="406"/>
      <c r="P110" s="369"/>
      <c r="Q110" s="419"/>
      <c r="R110" s="420"/>
      <c r="S110" s="420"/>
      <c r="T110" s="377"/>
      <c r="U110" s="378">
        <f t="shared" si="3"/>
        <v>0</v>
      </c>
      <c r="V110" s="379"/>
      <c r="W110" s="379"/>
      <c r="X110" s="379"/>
      <c r="Y110" s="379"/>
      <c r="Z110" s="379"/>
      <c r="AA110" s="379"/>
      <c r="AB110" s="379"/>
      <c r="AC110" s="379"/>
      <c r="AD110" s="379"/>
      <c r="AE110" s="379"/>
      <c r="AF110" s="379"/>
      <c r="AG110" s="379"/>
      <c r="AH110" s="379"/>
      <c r="AI110" s="379"/>
      <c r="AJ110" s="379"/>
    </row>
    <row r="111" spans="1:36" s="355" customFormat="1" ht="28.5" customHeight="1" x14ac:dyDescent="0.2">
      <c r="A111" s="311"/>
      <c r="B111" s="319" t="s">
        <v>570</v>
      </c>
      <c r="C111" s="423"/>
      <c r="D111" s="403"/>
      <c r="E111" s="391"/>
      <c r="F111" s="394"/>
      <c r="G111" s="407"/>
      <c r="H111" s="422"/>
      <c r="I111" s="394"/>
      <c r="J111" s="366"/>
      <c r="K111" s="366"/>
      <c r="L111" s="366"/>
      <c r="M111" s="366"/>
      <c r="N111" s="397"/>
      <c r="O111" s="406"/>
      <c r="P111" s="369"/>
      <c r="Q111" s="419"/>
      <c r="R111" s="420"/>
      <c r="S111" s="420"/>
      <c r="T111" s="377"/>
      <c r="U111" s="378">
        <f t="shared" si="3"/>
        <v>0</v>
      </c>
      <c r="V111" s="379"/>
      <c r="W111" s="379"/>
      <c r="X111" s="379"/>
      <c r="Y111" s="379"/>
      <c r="Z111" s="379"/>
      <c r="AA111" s="379"/>
      <c r="AB111" s="379"/>
      <c r="AC111" s="379"/>
      <c r="AD111" s="379"/>
      <c r="AE111" s="379"/>
      <c r="AF111" s="379"/>
      <c r="AG111" s="379"/>
      <c r="AH111" s="379"/>
      <c r="AI111" s="379"/>
      <c r="AJ111" s="379"/>
    </row>
    <row r="112" spans="1:36" s="355" customFormat="1" ht="28.5" customHeight="1" x14ac:dyDescent="0.2">
      <c r="A112" s="340" t="s">
        <v>41</v>
      </c>
      <c r="B112" s="372" t="s">
        <v>576</v>
      </c>
      <c r="C112" s="380" t="s">
        <v>372</v>
      </c>
      <c r="D112" s="403"/>
      <c r="E112" s="391"/>
      <c r="F112" s="394"/>
      <c r="G112" s="407"/>
      <c r="H112" s="422"/>
      <c r="I112" s="394"/>
      <c r="J112" s="366"/>
      <c r="K112" s="366"/>
      <c r="L112" s="366"/>
      <c r="M112" s="366"/>
      <c r="N112" s="397"/>
      <c r="O112" s="418"/>
      <c r="P112" s="369"/>
      <c r="Q112" s="419"/>
      <c r="R112" s="420"/>
      <c r="S112" s="420"/>
      <c r="T112" s="377"/>
      <c r="U112" s="378">
        <f t="shared" si="3"/>
        <v>0</v>
      </c>
      <c r="V112" s="379"/>
      <c r="W112" s="379"/>
      <c r="X112" s="379"/>
      <c r="Y112" s="379"/>
      <c r="Z112" s="379"/>
      <c r="AA112" s="379"/>
      <c r="AB112" s="379"/>
      <c r="AC112" s="379"/>
      <c r="AD112" s="379"/>
      <c r="AE112" s="379"/>
      <c r="AF112" s="379"/>
      <c r="AG112" s="379"/>
      <c r="AH112" s="379"/>
      <c r="AI112" s="379"/>
      <c r="AJ112" s="379"/>
    </row>
    <row r="113" spans="1:36" s="355" customFormat="1" ht="24" customHeight="1" x14ac:dyDescent="0.2">
      <c r="A113" s="388"/>
      <c r="B113" s="424" t="s">
        <v>570</v>
      </c>
      <c r="C113" s="425"/>
      <c r="D113" s="426"/>
      <c r="E113" s="391"/>
      <c r="F113" s="394"/>
      <c r="G113" s="396"/>
      <c r="H113" s="427"/>
      <c r="I113" s="394"/>
      <c r="J113" s="366"/>
      <c r="K113" s="366"/>
      <c r="L113" s="366"/>
      <c r="M113" s="366"/>
      <c r="N113" s="424"/>
      <c r="O113" s="406"/>
      <c r="P113" s="369"/>
      <c r="Q113" s="419"/>
      <c r="R113" s="420"/>
      <c r="S113" s="420"/>
      <c r="T113" s="377"/>
      <c r="U113" s="378">
        <f t="shared" si="3"/>
        <v>0</v>
      </c>
      <c r="V113" s="379"/>
      <c r="W113" s="379"/>
      <c r="X113" s="379"/>
      <c r="Y113" s="379"/>
      <c r="Z113" s="379"/>
      <c r="AA113" s="379"/>
      <c r="AB113" s="379"/>
      <c r="AC113" s="379"/>
      <c r="AD113" s="379"/>
      <c r="AE113" s="379"/>
      <c r="AF113" s="379"/>
      <c r="AG113" s="379"/>
      <c r="AH113" s="379"/>
      <c r="AI113" s="379"/>
      <c r="AJ113" s="379"/>
    </row>
    <row r="114" spans="1:36" s="355" customFormat="1" ht="28.5" customHeight="1" x14ac:dyDescent="0.2">
      <c r="A114" s="340" t="s">
        <v>43</v>
      </c>
      <c r="B114" s="372" t="s">
        <v>577</v>
      </c>
      <c r="C114" s="380" t="s">
        <v>372</v>
      </c>
      <c r="D114" s="403"/>
      <c r="E114" s="391"/>
      <c r="F114" s="394"/>
      <c r="G114" s="407"/>
      <c r="H114" s="422"/>
      <c r="I114" s="394"/>
      <c r="J114" s="366"/>
      <c r="K114" s="366"/>
      <c r="L114" s="366"/>
      <c r="M114" s="366"/>
      <c r="N114" s="397"/>
      <c r="O114" s="406"/>
      <c r="P114" s="369"/>
      <c r="Q114" s="419"/>
      <c r="R114" s="420"/>
      <c r="S114" s="420"/>
      <c r="T114" s="377"/>
      <c r="U114" s="378">
        <f t="shared" si="3"/>
        <v>0</v>
      </c>
      <c r="V114" s="379"/>
      <c r="W114" s="379"/>
      <c r="X114" s="379"/>
      <c r="Y114" s="379"/>
      <c r="Z114" s="379"/>
      <c r="AA114" s="379"/>
      <c r="AB114" s="379"/>
      <c r="AC114" s="379"/>
      <c r="AD114" s="379"/>
      <c r="AE114" s="379"/>
      <c r="AF114" s="379"/>
      <c r="AG114" s="379"/>
      <c r="AH114" s="379"/>
      <c r="AI114" s="379"/>
      <c r="AJ114" s="379"/>
    </row>
    <row r="115" spans="1:36" s="355" customFormat="1" ht="25.5" customHeight="1" x14ac:dyDescent="0.2">
      <c r="A115" s="311"/>
      <c r="B115" s="319" t="s">
        <v>570</v>
      </c>
      <c r="C115" s="423"/>
      <c r="D115" s="403"/>
      <c r="E115" s="391"/>
      <c r="F115" s="394"/>
      <c r="G115" s="407"/>
      <c r="H115" s="422"/>
      <c r="I115" s="394"/>
      <c r="J115" s="366"/>
      <c r="K115" s="366"/>
      <c r="L115" s="366"/>
      <c r="M115" s="366"/>
      <c r="N115" s="397"/>
      <c r="O115" s="406"/>
      <c r="P115" s="369"/>
      <c r="Q115" s="419"/>
      <c r="R115" s="420"/>
      <c r="S115" s="420"/>
      <c r="T115" s="377"/>
      <c r="U115" s="378">
        <f t="shared" si="3"/>
        <v>0</v>
      </c>
      <c r="V115" s="379"/>
      <c r="W115" s="379"/>
      <c r="X115" s="379"/>
      <c r="Y115" s="379"/>
      <c r="Z115" s="379"/>
      <c r="AA115" s="379"/>
      <c r="AB115" s="379"/>
      <c r="AC115" s="379"/>
      <c r="AD115" s="379"/>
      <c r="AE115" s="379"/>
      <c r="AF115" s="379"/>
      <c r="AG115" s="379"/>
      <c r="AH115" s="379"/>
      <c r="AI115" s="379"/>
      <c r="AJ115" s="379"/>
    </row>
    <row r="116" spans="1:36" s="355" customFormat="1" ht="28.5" customHeight="1" x14ac:dyDescent="0.2">
      <c r="A116" s="340" t="s">
        <v>45</v>
      </c>
      <c r="B116" s="372" t="s">
        <v>578</v>
      </c>
      <c r="C116" s="380" t="s">
        <v>372</v>
      </c>
      <c r="D116" s="403"/>
      <c r="E116" s="391"/>
      <c r="F116" s="394"/>
      <c r="G116" s="407"/>
      <c r="H116" s="422"/>
      <c r="I116" s="394"/>
      <c r="J116" s="366"/>
      <c r="K116" s="366"/>
      <c r="L116" s="366"/>
      <c r="M116" s="366"/>
      <c r="N116" s="397"/>
      <c r="O116" s="406"/>
      <c r="P116" s="369"/>
      <c r="Q116" s="419"/>
      <c r="R116" s="420"/>
      <c r="S116" s="420"/>
      <c r="T116" s="377"/>
      <c r="U116" s="378">
        <f t="shared" si="3"/>
        <v>0</v>
      </c>
      <c r="V116" s="379"/>
      <c r="W116" s="379"/>
      <c r="X116" s="379"/>
      <c r="Y116" s="379"/>
      <c r="Z116" s="379"/>
      <c r="AA116" s="379"/>
      <c r="AB116" s="379"/>
      <c r="AC116" s="379"/>
      <c r="AD116" s="379"/>
      <c r="AE116" s="379"/>
      <c r="AF116" s="379"/>
      <c r="AG116" s="379"/>
      <c r="AH116" s="379"/>
      <c r="AI116" s="379"/>
      <c r="AJ116" s="379"/>
    </row>
    <row r="117" spans="1:36" s="355" customFormat="1" ht="24.75" customHeight="1" thickBot="1" x14ac:dyDescent="0.25">
      <c r="A117" s="428"/>
      <c r="B117" s="429"/>
      <c r="C117" s="430"/>
      <c r="D117" s="430"/>
      <c r="E117" s="430"/>
      <c r="F117" s="430"/>
      <c r="G117" s="430"/>
      <c r="H117" s="431"/>
      <c r="I117" s="430"/>
      <c r="J117" s="430"/>
      <c r="K117" s="430"/>
      <c r="L117" s="430"/>
      <c r="M117" s="430"/>
      <c r="N117" s="429"/>
      <c r="O117" s="430"/>
      <c r="P117" s="432"/>
      <c r="Q117" s="316"/>
      <c r="R117" s="314"/>
      <c r="S117" s="314"/>
      <c r="T117" s="377"/>
      <c r="U117" s="378">
        <f t="shared" si="3"/>
        <v>0</v>
      </c>
      <c r="V117" s="379"/>
      <c r="W117" s="379"/>
      <c r="X117" s="379"/>
      <c r="Y117" s="379"/>
      <c r="Z117" s="379"/>
      <c r="AA117" s="379"/>
      <c r="AB117" s="379"/>
      <c r="AC117" s="379"/>
      <c r="AD117" s="379"/>
      <c r="AE117" s="379"/>
      <c r="AF117" s="379"/>
      <c r="AG117" s="379"/>
      <c r="AH117" s="379"/>
      <c r="AI117" s="379"/>
      <c r="AJ117" s="379"/>
    </row>
    <row r="118" spans="1:36" s="289" customFormat="1" ht="14" x14ac:dyDescent="0.15">
      <c r="A118" s="292"/>
      <c r="B118" s="292"/>
      <c r="C118" s="292"/>
      <c r="D118" s="352"/>
      <c r="E118" s="292"/>
      <c r="F118" s="292"/>
      <c r="G118" s="292"/>
      <c r="H118" s="353"/>
      <c r="I118" s="292"/>
      <c r="J118" s="292"/>
      <c r="K118" s="292"/>
      <c r="L118" s="292"/>
      <c r="M118" s="292"/>
      <c r="N118" s="354"/>
      <c r="O118" s="355"/>
      <c r="P118" s="356"/>
      <c r="Q118" s="292"/>
      <c r="R118" s="292"/>
      <c r="S118" s="292"/>
      <c r="T118" s="357"/>
      <c r="U118" s="358"/>
      <c r="V118" s="358"/>
      <c r="W118" s="358"/>
      <c r="X118" s="358"/>
      <c r="Y118" s="358"/>
      <c r="Z118" s="358"/>
      <c r="AA118" s="358"/>
      <c r="AB118" s="358"/>
      <c r="AC118" s="358"/>
      <c r="AD118" s="358"/>
      <c r="AE118" s="358"/>
      <c r="AF118" s="358"/>
      <c r="AG118" s="358"/>
      <c r="AH118" s="358"/>
      <c r="AI118" s="358"/>
      <c r="AJ118" s="358"/>
    </row>
    <row r="119" spans="1:36" s="289" customFormat="1" ht="14" x14ac:dyDescent="0.15">
      <c r="A119" s="292"/>
      <c r="B119" s="292"/>
      <c r="C119" s="292"/>
      <c r="D119" s="352"/>
      <c r="E119" s="292"/>
      <c r="F119" s="292"/>
      <c r="G119" s="292"/>
      <c r="H119" s="353"/>
      <c r="I119" s="292"/>
      <c r="J119" s="292"/>
      <c r="K119" s="292"/>
      <c r="L119" s="292"/>
      <c r="M119" s="292"/>
      <c r="N119" s="354"/>
      <c r="O119" s="355"/>
      <c r="P119" s="356"/>
      <c r="Q119" s="292"/>
      <c r="R119" s="292"/>
      <c r="S119" s="292"/>
      <c r="T119" s="357"/>
      <c r="U119" s="358"/>
      <c r="V119" s="358"/>
      <c r="W119" s="358"/>
      <c r="X119" s="358"/>
      <c r="Y119" s="358"/>
      <c r="Z119" s="358"/>
      <c r="AA119" s="358"/>
      <c r="AB119" s="358"/>
      <c r="AC119" s="358"/>
      <c r="AD119" s="358"/>
      <c r="AE119" s="358"/>
      <c r="AF119" s="358"/>
      <c r="AG119" s="358"/>
      <c r="AH119" s="358"/>
      <c r="AI119" s="358"/>
      <c r="AJ119" s="358"/>
    </row>
    <row r="120" spans="1:36" s="289" customFormat="1" ht="15.75" customHeight="1" x14ac:dyDescent="0.15">
      <c r="A120" s="292"/>
      <c r="B120" s="893" t="s">
        <v>371</v>
      </c>
      <c r="C120" s="893"/>
      <c r="D120" s="893"/>
      <c r="E120" s="893"/>
      <c r="F120" s="326"/>
      <c r="G120" s="326"/>
      <c r="H120" s="345"/>
      <c r="I120" s="346"/>
      <c r="J120" s="345"/>
      <c r="K120" s="345"/>
      <c r="L120" s="894" t="s">
        <v>674</v>
      </c>
      <c r="M120" s="894"/>
      <c r="N120" s="894"/>
      <c r="O120" s="894"/>
      <c r="P120" s="894"/>
      <c r="R120" s="331"/>
      <c r="S120" s="433"/>
      <c r="T120" s="357"/>
      <c r="U120" s="358"/>
      <c r="V120" s="358"/>
      <c r="W120" s="358"/>
      <c r="X120" s="358"/>
      <c r="Y120" s="358"/>
      <c r="Z120" s="358"/>
      <c r="AA120" s="358"/>
      <c r="AB120" s="358"/>
      <c r="AC120" s="358"/>
      <c r="AD120" s="358"/>
      <c r="AE120" s="358"/>
      <c r="AF120" s="358"/>
      <c r="AG120" s="358"/>
      <c r="AH120" s="358"/>
      <c r="AI120" s="358"/>
      <c r="AJ120" s="358"/>
    </row>
    <row r="121" spans="1:36" s="289" customFormat="1" ht="14" x14ac:dyDescent="0.15">
      <c r="A121" s="328"/>
      <c r="B121" s="892" t="s">
        <v>381</v>
      </c>
      <c r="C121" s="892"/>
      <c r="D121" s="892"/>
      <c r="E121" s="892"/>
      <c r="F121" s="326"/>
      <c r="G121" s="326"/>
      <c r="H121" s="345"/>
      <c r="I121" s="342"/>
      <c r="J121" s="342"/>
      <c r="K121" s="342"/>
      <c r="L121" s="895"/>
      <c r="M121" s="895"/>
      <c r="N121" s="895"/>
      <c r="O121" s="895"/>
      <c r="P121" s="895"/>
      <c r="R121" s="292"/>
      <c r="S121" s="292"/>
      <c r="T121" s="357"/>
      <c r="U121" s="358"/>
      <c r="V121" s="358"/>
      <c r="W121" s="358"/>
      <c r="X121" s="358"/>
      <c r="Y121" s="358"/>
      <c r="Z121" s="358"/>
      <c r="AA121" s="358"/>
      <c r="AB121" s="358"/>
      <c r="AC121" s="358"/>
      <c r="AD121" s="358"/>
      <c r="AE121" s="358"/>
      <c r="AF121" s="358"/>
      <c r="AG121" s="358"/>
      <c r="AH121" s="358"/>
      <c r="AI121" s="358"/>
      <c r="AJ121" s="358"/>
    </row>
    <row r="122" spans="1:36" s="289" customFormat="1" ht="14" x14ac:dyDescent="0.15">
      <c r="A122" s="335"/>
      <c r="B122" s="892" t="s">
        <v>145</v>
      </c>
      <c r="C122" s="892"/>
      <c r="D122" s="892"/>
      <c r="E122" s="892"/>
      <c r="F122" s="326"/>
      <c r="G122" s="326"/>
      <c r="H122" s="345"/>
      <c r="I122" s="491"/>
      <c r="J122" s="345"/>
      <c r="K122" s="345"/>
      <c r="L122" s="895" t="s">
        <v>143</v>
      </c>
      <c r="M122" s="895"/>
      <c r="N122" s="895"/>
      <c r="O122" s="895"/>
      <c r="P122" s="895"/>
      <c r="R122" s="331"/>
      <c r="S122" s="433"/>
      <c r="T122" s="357"/>
      <c r="U122" s="358"/>
      <c r="V122" s="358"/>
      <c r="W122" s="358"/>
      <c r="X122" s="358"/>
      <c r="Y122" s="358"/>
      <c r="Z122" s="358"/>
      <c r="AA122" s="358"/>
      <c r="AB122" s="358"/>
      <c r="AC122" s="358"/>
      <c r="AD122" s="358"/>
      <c r="AE122" s="358"/>
      <c r="AF122" s="358"/>
      <c r="AG122" s="358"/>
      <c r="AH122" s="358"/>
      <c r="AI122" s="358"/>
      <c r="AJ122" s="358"/>
    </row>
    <row r="123" spans="1:36" s="289" customFormat="1" ht="14" x14ac:dyDescent="0.15">
      <c r="A123" s="335"/>
      <c r="B123" s="490"/>
      <c r="C123" s="490"/>
      <c r="D123" s="490"/>
      <c r="E123" s="349"/>
      <c r="F123" s="326"/>
      <c r="G123" s="326"/>
      <c r="H123" s="345"/>
      <c r="I123" s="491"/>
      <c r="J123" s="345"/>
      <c r="K123" s="345"/>
      <c r="L123" s="491"/>
      <c r="M123" s="345"/>
      <c r="N123" s="345"/>
      <c r="O123" s="345"/>
      <c r="P123" s="350"/>
      <c r="R123" s="292"/>
      <c r="S123" s="292"/>
      <c r="T123" s="357"/>
      <c r="U123" s="358"/>
      <c r="V123" s="358"/>
      <c r="W123" s="358"/>
      <c r="X123" s="358"/>
      <c r="Y123" s="358"/>
      <c r="Z123" s="358"/>
      <c r="AA123" s="358"/>
      <c r="AB123" s="358"/>
      <c r="AC123" s="358"/>
      <c r="AD123" s="358"/>
      <c r="AE123" s="358"/>
      <c r="AF123" s="358"/>
      <c r="AG123" s="358"/>
      <c r="AH123" s="358"/>
      <c r="AI123" s="358"/>
      <c r="AJ123" s="358"/>
    </row>
    <row r="124" spans="1:36" s="289" customFormat="1" ht="14" x14ac:dyDescent="0.15">
      <c r="A124" s="332"/>
      <c r="B124" s="490"/>
      <c r="C124" s="490"/>
      <c r="D124" s="490"/>
      <c r="E124" s="349"/>
      <c r="F124" s="351"/>
      <c r="G124" s="351"/>
      <c r="H124" s="345"/>
      <c r="I124" s="491"/>
      <c r="J124" s="345"/>
      <c r="K124" s="345"/>
      <c r="L124" s="491"/>
      <c r="M124" s="345"/>
      <c r="N124" s="345"/>
      <c r="O124" s="345"/>
      <c r="P124" s="350"/>
      <c r="R124" s="292"/>
      <c r="S124" s="292"/>
      <c r="T124" s="357"/>
      <c r="U124" s="358"/>
      <c r="V124" s="358"/>
      <c r="W124" s="358"/>
      <c r="X124" s="358"/>
      <c r="Y124" s="358"/>
      <c r="Z124" s="358"/>
      <c r="AA124" s="358"/>
      <c r="AB124" s="358"/>
      <c r="AC124" s="358"/>
      <c r="AD124" s="358"/>
      <c r="AE124" s="358"/>
      <c r="AF124" s="358"/>
      <c r="AG124" s="358"/>
      <c r="AH124" s="358"/>
      <c r="AI124" s="358"/>
      <c r="AJ124" s="358"/>
    </row>
    <row r="125" spans="1:36" s="289" customFormat="1" ht="14" x14ac:dyDescent="0.15">
      <c r="A125" s="332"/>
      <c r="B125" s="490"/>
      <c r="C125" s="490"/>
      <c r="D125" s="490"/>
      <c r="E125" s="349"/>
      <c r="F125" s="351"/>
      <c r="G125" s="351"/>
      <c r="H125" s="345"/>
      <c r="I125" s="491"/>
      <c r="J125" s="345"/>
      <c r="K125" s="345"/>
      <c r="L125" s="491"/>
      <c r="M125" s="345"/>
      <c r="N125" s="345"/>
      <c r="O125" s="345"/>
      <c r="P125" s="350"/>
      <c r="R125" s="292"/>
      <c r="S125" s="292"/>
      <c r="T125" s="357"/>
      <c r="U125" s="358"/>
      <c r="V125" s="358"/>
      <c r="W125" s="358"/>
      <c r="X125" s="358"/>
      <c r="Y125" s="358"/>
      <c r="Z125" s="358"/>
      <c r="AA125" s="358"/>
      <c r="AB125" s="358"/>
      <c r="AC125" s="358"/>
      <c r="AD125" s="358"/>
      <c r="AE125" s="358"/>
      <c r="AF125" s="358"/>
      <c r="AG125" s="358"/>
      <c r="AH125" s="358"/>
      <c r="AI125" s="358"/>
      <c r="AJ125" s="358"/>
    </row>
    <row r="126" spans="1:36" s="289" customFormat="1" ht="14" x14ac:dyDescent="0.15">
      <c r="A126" s="332"/>
      <c r="B126" s="490"/>
      <c r="C126" s="490"/>
      <c r="D126" s="490"/>
      <c r="E126" s="349"/>
      <c r="F126" s="351"/>
      <c r="G126" s="351"/>
      <c r="H126" s="345"/>
      <c r="I126" s="491"/>
      <c r="J126" s="345"/>
      <c r="K126" s="345"/>
      <c r="L126" s="491"/>
      <c r="M126" s="345"/>
      <c r="N126" s="345"/>
      <c r="O126" s="345"/>
      <c r="P126" s="350"/>
      <c r="R126" s="292"/>
      <c r="S126" s="292"/>
      <c r="T126" s="357"/>
      <c r="U126" s="358"/>
      <c r="V126" s="358"/>
      <c r="W126" s="358"/>
      <c r="X126" s="358"/>
      <c r="Y126" s="358"/>
      <c r="Z126" s="358"/>
      <c r="AA126" s="358"/>
      <c r="AB126" s="358"/>
      <c r="AC126" s="358"/>
      <c r="AD126" s="358"/>
      <c r="AE126" s="358"/>
      <c r="AF126" s="358"/>
      <c r="AG126" s="358"/>
      <c r="AH126" s="358"/>
      <c r="AI126" s="358"/>
      <c r="AJ126" s="358"/>
    </row>
    <row r="127" spans="1:36" s="289" customFormat="1" ht="14" x14ac:dyDescent="0.15">
      <c r="A127" s="332"/>
      <c r="B127" s="896" t="s">
        <v>665</v>
      </c>
      <c r="C127" s="896"/>
      <c r="D127" s="896"/>
      <c r="E127" s="896"/>
      <c r="F127" s="334"/>
      <c r="G127" s="334"/>
      <c r="H127" s="345"/>
      <c r="I127" s="344"/>
      <c r="J127" s="344"/>
      <c r="K127" s="344"/>
      <c r="L127" s="896" t="s">
        <v>666</v>
      </c>
      <c r="M127" s="896"/>
      <c r="N127" s="896"/>
      <c r="O127" s="896"/>
      <c r="P127" s="896"/>
      <c r="R127" s="292"/>
      <c r="S127" s="292"/>
      <c r="T127" s="357"/>
      <c r="U127" s="358"/>
      <c r="V127" s="358"/>
      <c r="W127" s="358"/>
      <c r="X127" s="358"/>
      <c r="Y127" s="358"/>
      <c r="Z127" s="358"/>
      <c r="AA127" s="358"/>
      <c r="AB127" s="358"/>
      <c r="AC127" s="358"/>
      <c r="AD127" s="358"/>
      <c r="AE127" s="358"/>
      <c r="AF127" s="358"/>
      <c r="AG127" s="358"/>
      <c r="AH127" s="358"/>
      <c r="AI127" s="358"/>
      <c r="AJ127" s="358"/>
    </row>
    <row r="128" spans="1:36" s="289" customFormat="1" ht="14" x14ac:dyDescent="0.15">
      <c r="A128" s="333"/>
      <c r="B128" s="892" t="s">
        <v>614</v>
      </c>
      <c r="C128" s="892"/>
      <c r="D128" s="892"/>
      <c r="E128" s="892"/>
      <c r="F128" s="326"/>
      <c r="G128" s="326"/>
      <c r="H128" s="345"/>
      <c r="I128" s="342"/>
      <c r="J128" s="342"/>
      <c r="K128" s="342"/>
      <c r="L128" s="892" t="s">
        <v>667</v>
      </c>
      <c r="M128" s="892"/>
      <c r="N128" s="892"/>
      <c r="O128" s="892"/>
      <c r="P128" s="892"/>
      <c r="R128" s="334"/>
      <c r="S128" s="434"/>
      <c r="T128" s="357"/>
      <c r="U128" s="358"/>
      <c r="V128" s="358"/>
      <c r="W128" s="358"/>
      <c r="X128" s="358"/>
      <c r="Y128" s="358"/>
      <c r="Z128" s="358"/>
      <c r="AA128" s="358"/>
      <c r="AB128" s="358"/>
      <c r="AC128" s="358"/>
      <c r="AD128" s="358"/>
      <c r="AE128" s="358"/>
      <c r="AF128" s="358"/>
      <c r="AG128" s="358"/>
      <c r="AH128" s="358"/>
      <c r="AI128" s="358"/>
      <c r="AJ128" s="358"/>
    </row>
    <row r="129" spans="1:36" s="289" customFormat="1" ht="14" x14ac:dyDescent="0.15">
      <c r="A129" s="335"/>
      <c r="B129" s="335"/>
      <c r="C129" s="335"/>
      <c r="D129" s="335"/>
      <c r="E129" s="335"/>
      <c r="F129" s="331"/>
      <c r="G129" s="331"/>
      <c r="H129" s="292"/>
      <c r="I129" s="336"/>
      <c r="J129" s="336"/>
      <c r="K129" s="336"/>
      <c r="L129" s="335"/>
      <c r="M129" s="335"/>
      <c r="N129" s="335"/>
      <c r="O129" s="335"/>
      <c r="P129" s="335"/>
      <c r="R129" s="331"/>
      <c r="S129" s="433"/>
      <c r="T129" s="357"/>
      <c r="U129" s="358"/>
      <c r="V129" s="358"/>
      <c r="W129" s="358"/>
      <c r="X129" s="358"/>
      <c r="Y129" s="358"/>
      <c r="Z129" s="358"/>
      <c r="AA129" s="358"/>
      <c r="AB129" s="358"/>
      <c r="AC129" s="358"/>
      <c r="AD129" s="358"/>
      <c r="AE129" s="358"/>
      <c r="AF129" s="358"/>
      <c r="AG129" s="358"/>
      <c r="AH129" s="358"/>
      <c r="AI129" s="358"/>
      <c r="AJ129" s="358"/>
    </row>
    <row r="130" spans="1:36" x14ac:dyDescent="0.2">
      <c r="C130" s="132"/>
      <c r="D130" s="132"/>
      <c r="E130" s="285"/>
      <c r="F130" s="285"/>
      <c r="H130" s="32"/>
      <c r="N130" s="32"/>
      <c r="O130" s="132"/>
      <c r="P130" s="285"/>
      <c r="Q130"/>
      <c r="R130" s="285"/>
      <c r="S130" s="285"/>
    </row>
    <row r="131" spans="1:36" x14ac:dyDescent="0.2">
      <c r="C131" s="129"/>
      <c r="D131" s="129"/>
      <c r="H131" s="32"/>
      <c r="N131" s="32"/>
      <c r="O131" s="129"/>
      <c r="P131" s="495"/>
      <c r="Q131"/>
      <c r="R131" s="495"/>
      <c r="S131" s="495"/>
    </row>
  </sheetData>
  <autoFilter ref="A9:U117" xr:uid="{00000000-0009-0000-0000-000004000000}"/>
  <mergeCells count="34">
    <mergeCell ref="A1:S1"/>
    <mergeCell ref="A2:S2"/>
    <mergeCell ref="A3:S3"/>
    <mergeCell ref="A4:C4"/>
    <mergeCell ref="A5:A7"/>
    <mergeCell ref="B5:B7"/>
    <mergeCell ref="C5:C7"/>
    <mergeCell ref="D5:D7"/>
    <mergeCell ref="E5:E7"/>
    <mergeCell ref="F5:F7"/>
    <mergeCell ref="G5:G7"/>
    <mergeCell ref="H5:H7"/>
    <mergeCell ref="I5:M5"/>
    <mergeCell ref="N5:N7"/>
    <mergeCell ref="O5:O7"/>
    <mergeCell ref="Q5:S5"/>
    <mergeCell ref="Q6:Q7"/>
    <mergeCell ref="R6:S6"/>
    <mergeCell ref="P5:P7"/>
    <mergeCell ref="B127:E127"/>
    <mergeCell ref="L127:P127"/>
    <mergeCell ref="I6:I7"/>
    <mergeCell ref="J6:J7"/>
    <mergeCell ref="K6:K7"/>
    <mergeCell ref="L6:L7"/>
    <mergeCell ref="M6:M7"/>
    <mergeCell ref="B128:E128"/>
    <mergeCell ref="L128:P128"/>
    <mergeCell ref="B120:E120"/>
    <mergeCell ref="L120:P120"/>
    <mergeCell ref="B121:E121"/>
    <mergeCell ref="L121:P121"/>
    <mergeCell ref="B122:E122"/>
    <mergeCell ref="L122:P122"/>
  </mergeCells>
  <phoneticPr fontId="56" type="noConversion"/>
  <pageMargins left="0.27559055118110237" right="2.0099999999999998" top="0.9055118110236221" bottom="0.74803149606299213" header="0.31496062992125984" footer="0.31496062992125984"/>
  <pageSetup paperSize="5" scale="62" firstPageNumber="2" orientation="landscape" useFirstPageNumber="1" horizontalDpi="4294967293" verticalDpi="4294967293" r:id="rId1"/>
  <headerFooter>
    <oddFooter>&amp;C&amp;P&amp;RKANTOR CAMAT KUANTAN TENGAH</oddFooter>
  </headerFooter>
  <colBreaks count="1" manualBreakCount="1">
    <brk id="19"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61"/>
  <sheetViews>
    <sheetView view="pageBreakPreview" topLeftCell="A208" zoomScale="93" zoomScaleNormal="80" zoomScaleSheetLayoutView="93" workbookViewId="0">
      <selection activeCell="E241" sqref="E241"/>
    </sheetView>
  </sheetViews>
  <sheetFormatPr baseColWidth="10" defaultColWidth="8.83203125" defaultRowHeight="15" x14ac:dyDescent="0.2"/>
  <cols>
    <col min="1" max="1" width="7.1640625" style="32" customWidth="1"/>
    <col min="2" max="2" width="27.6640625" style="32" customWidth="1"/>
    <col min="3" max="3" width="21.5" style="32" customWidth="1"/>
    <col min="4" max="4" width="15.83203125" style="162" customWidth="1"/>
    <col min="5" max="5" width="22.6640625" style="32" customWidth="1"/>
    <col min="6" max="6" width="10.1640625" style="32" customWidth="1"/>
    <col min="7" max="7" width="16.5" style="32" customWidth="1"/>
    <col min="8" max="8" width="12.83203125" style="157" customWidth="1"/>
    <col min="9" max="9" width="14.1640625" style="32" customWidth="1"/>
    <col min="10" max="10" width="13.33203125" style="32" customWidth="1"/>
    <col min="11" max="11" width="14.33203125" style="32" bestFit="1" customWidth="1"/>
    <col min="12" max="12" width="10.6640625" style="32" bestFit="1" customWidth="1"/>
    <col min="13" max="13" width="10.5" style="32" customWidth="1"/>
    <col min="14" max="14" width="16.1640625" style="175" customWidth="1"/>
    <col min="15" max="15" width="19.33203125" style="168" customWidth="1"/>
    <col min="16" max="16" width="11.1640625" style="164" customWidth="1"/>
    <col min="17" max="17" width="11.6640625" style="32" hidden="1" customWidth="1"/>
    <col min="18" max="18" width="12" style="32" hidden="1" customWidth="1"/>
    <col min="19" max="19" width="10.83203125" style="32" hidden="1" customWidth="1"/>
    <col min="20" max="20" width="19.1640625" style="283" customWidth="1"/>
    <col min="21" max="21" width="16.5" style="284" customWidth="1"/>
    <col min="22" max="22" width="12.33203125" style="284" bestFit="1" customWidth="1"/>
    <col min="23" max="36" width="9.1640625" style="284" customWidth="1"/>
  </cols>
  <sheetData>
    <row r="1" spans="1:36" s="289" customFormat="1" ht="25" x14ac:dyDescent="0.25">
      <c r="A1" s="886" t="s">
        <v>369</v>
      </c>
      <c r="B1" s="886"/>
      <c r="C1" s="886"/>
      <c r="D1" s="886"/>
      <c r="E1" s="886"/>
      <c r="F1" s="886"/>
      <c r="G1" s="886"/>
      <c r="H1" s="886"/>
      <c r="I1" s="886"/>
      <c r="J1" s="886"/>
      <c r="K1" s="886"/>
      <c r="L1" s="886"/>
      <c r="M1" s="886"/>
      <c r="N1" s="886"/>
      <c r="O1" s="886"/>
      <c r="P1" s="886"/>
      <c r="Q1" s="886"/>
      <c r="R1" s="886"/>
      <c r="S1" s="886"/>
      <c r="T1" s="357"/>
      <c r="U1" s="358"/>
      <c r="V1" s="358"/>
      <c r="W1" s="358"/>
      <c r="X1" s="358"/>
      <c r="Y1" s="358"/>
      <c r="Z1" s="358"/>
      <c r="AA1" s="358"/>
      <c r="AB1" s="358"/>
      <c r="AC1" s="358"/>
      <c r="AD1" s="358"/>
      <c r="AE1" s="358"/>
      <c r="AF1" s="358"/>
      <c r="AG1" s="358"/>
      <c r="AH1" s="358"/>
      <c r="AI1" s="358"/>
      <c r="AJ1" s="358"/>
    </row>
    <row r="2" spans="1:36" s="289" customFormat="1" ht="25" x14ac:dyDescent="0.25">
      <c r="A2" s="886" t="s">
        <v>378</v>
      </c>
      <c r="B2" s="886"/>
      <c r="C2" s="886"/>
      <c r="D2" s="886"/>
      <c r="E2" s="886"/>
      <c r="F2" s="886"/>
      <c r="G2" s="886"/>
      <c r="H2" s="886"/>
      <c r="I2" s="886"/>
      <c r="J2" s="886"/>
      <c r="K2" s="886"/>
      <c r="L2" s="886"/>
      <c r="M2" s="886"/>
      <c r="N2" s="886"/>
      <c r="O2" s="886"/>
      <c r="P2" s="886"/>
      <c r="Q2" s="886"/>
      <c r="R2" s="886"/>
      <c r="S2" s="886"/>
      <c r="T2" s="357"/>
      <c r="U2" s="358"/>
      <c r="V2" s="358"/>
      <c r="W2" s="358"/>
      <c r="X2" s="358"/>
      <c r="Y2" s="358"/>
      <c r="Z2" s="358"/>
      <c r="AA2" s="358"/>
      <c r="AB2" s="358"/>
      <c r="AC2" s="358"/>
      <c r="AD2" s="358"/>
      <c r="AE2" s="358"/>
      <c r="AF2" s="358"/>
      <c r="AG2" s="358"/>
      <c r="AH2" s="358"/>
      <c r="AI2" s="358"/>
      <c r="AJ2" s="358"/>
    </row>
    <row r="3" spans="1:36" s="289" customFormat="1" ht="15" customHeight="1" x14ac:dyDescent="0.25">
      <c r="A3" s="886"/>
      <c r="B3" s="886"/>
      <c r="C3" s="886"/>
      <c r="D3" s="886"/>
      <c r="E3" s="886"/>
      <c r="F3" s="886"/>
      <c r="G3" s="886"/>
      <c r="H3" s="886"/>
      <c r="I3" s="886"/>
      <c r="J3" s="886"/>
      <c r="K3" s="886"/>
      <c r="L3" s="886"/>
      <c r="M3" s="886"/>
      <c r="N3" s="886"/>
      <c r="O3" s="886"/>
      <c r="P3" s="886"/>
      <c r="Q3" s="886"/>
      <c r="R3" s="886"/>
      <c r="S3" s="886"/>
      <c r="T3" s="357"/>
      <c r="U3" s="358"/>
      <c r="V3" s="358"/>
      <c r="W3" s="358"/>
      <c r="X3" s="358"/>
      <c r="Y3" s="358"/>
      <c r="Z3" s="358"/>
      <c r="AA3" s="358"/>
      <c r="AB3" s="358"/>
      <c r="AC3" s="358"/>
      <c r="AD3" s="358"/>
      <c r="AE3" s="358"/>
      <c r="AF3" s="358"/>
      <c r="AG3" s="358"/>
      <c r="AH3" s="358"/>
      <c r="AI3" s="358"/>
      <c r="AJ3" s="358"/>
    </row>
    <row r="4" spans="1:36" s="289" customFormat="1" thickBot="1" x14ac:dyDescent="0.2">
      <c r="A4" s="871" t="s">
        <v>651</v>
      </c>
      <c r="B4" s="871"/>
      <c r="C4" s="871"/>
      <c r="D4" s="352"/>
      <c r="E4" s="292"/>
      <c r="F4" s="292"/>
      <c r="G4" s="292"/>
      <c r="H4" s="353"/>
      <c r="I4" s="292"/>
      <c r="J4" s="292"/>
      <c r="K4" s="292"/>
      <c r="L4" s="292"/>
      <c r="M4" s="292"/>
      <c r="N4" s="354"/>
      <c r="O4" s="359" t="e">
        <f>O11-#REF!</f>
        <v>#REF!</v>
      </c>
      <c r="P4" s="356"/>
      <c r="Q4" s="292"/>
      <c r="R4" s="292"/>
      <c r="S4" s="292"/>
      <c r="T4" s="357"/>
      <c r="U4" s="358"/>
      <c r="V4" s="358"/>
      <c r="W4" s="358"/>
      <c r="X4" s="358"/>
      <c r="Y4" s="358"/>
      <c r="Z4" s="358"/>
      <c r="AA4" s="358"/>
      <c r="AB4" s="358"/>
      <c r="AC4" s="358"/>
      <c r="AD4" s="358"/>
      <c r="AE4" s="358"/>
      <c r="AF4" s="358"/>
      <c r="AG4" s="358"/>
      <c r="AH4" s="358"/>
      <c r="AI4" s="358"/>
      <c r="AJ4" s="358"/>
    </row>
    <row r="5" spans="1:36" s="437" customFormat="1" ht="26.25" customHeight="1" thickTop="1" x14ac:dyDescent="0.15">
      <c r="A5" s="887" t="s">
        <v>544</v>
      </c>
      <c r="B5" s="897" t="s">
        <v>551</v>
      </c>
      <c r="C5" s="873" t="s">
        <v>545</v>
      </c>
      <c r="D5" s="873" t="s">
        <v>558</v>
      </c>
      <c r="E5" s="873" t="s">
        <v>559</v>
      </c>
      <c r="F5" s="873" t="s">
        <v>560</v>
      </c>
      <c r="G5" s="873" t="s">
        <v>561</v>
      </c>
      <c r="H5" s="873" t="s">
        <v>562</v>
      </c>
      <c r="I5" s="873" t="s">
        <v>546</v>
      </c>
      <c r="J5" s="873"/>
      <c r="K5" s="873"/>
      <c r="L5" s="873"/>
      <c r="M5" s="873"/>
      <c r="N5" s="873" t="s">
        <v>567</v>
      </c>
      <c r="O5" s="873" t="s">
        <v>593</v>
      </c>
      <c r="P5" s="868" t="s">
        <v>652</v>
      </c>
      <c r="Q5" s="882" t="s">
        <v>139</v>
      </c>
      <c r="R5" s="882"/>
      <c r="S5" s="883"/>
      <c r="T5" s="435"/>
      <c r="U5" s="436"/>
      <c r="V5" s="436"/>
      <c r="W5" s="436"/>
      <c r="X5" s="436"/>
      <c r="Y5" s="436"/>
      <c r="Z5" s="436"/>
      <c r="AA5" s="436"/>
      <c r="AB5" s="436"/>
      <c r="AC5" s="436"/>
      <c r="AD5" s="436"/>
      <c r="AE5" s="436"/>
      <c r="AF5" s="436"/>
      <c r="AG5" s="436"/>
      <c r="AH5" s="436"/>
      <c r="AI5" s="436"/>
      <c r="AJ5" s="436"/>
    </row>
    <row r="6" spans="1:36" s="292" customFormat="1" ht="14.25" customHeight="1" x14ac:dyDescent="0.15">
      <c r="A6" s="888"/>
      <c r="B6" s="898"/>
      <c r="C6" s="874"/>
      <c r="D6" s="874"/>
      <c r="E6" s="874"/>
      <c r="F6" s="874"/>
      <c r="G6" s="874"/>
      <c r="H6" s="874"/>
      <c r="I6" s="876" t="s">
        <v>563</v>
      </c>
      <c r="J6" s="876" t="s">
        <v>564</v>
      </c>
      <c r="K6" s="876" t="s">
        <v>565</v>
      </c>
      <c r="L6" s="876" t="s">
        <v>566</v>
      </c>
      <c r="M6" s="876" t="s">
        <v>19</v>
      </c>
      <c r="N6" s="874"/>
      <c r="O6" s="874"/>
      <c r="P6" s="869"/>
      <c r="Q6" s="890" t="s">
        <v>140</v>
      </c>
      <c r="R6" s="879" t="s">
        <v>141</v>
      </c>
      <c r="S6" s="880"/>
      <c r="T6" s="357"/>
      <c r="U6" s="358"/>
      <c r="V6" s="358"/>
      <c r="W6" s="358"/>
      <c r="X6" s="358"/>
      <c r="Y6" s="358"/>
      <c r="Z6" s="358"/>
      <c r="AA6" s="358"/>
      <c r="AB6" s="358"/>
      <c r="AC6" s="358"/>
      <c r="AD6" s="358"/>
      <c r="AE6" s="358"/>
      <c r="AF6" s="358"/>
      <c r="AG6" s="358"/>
      <c r="AH6" s="358"/>
      <c r="AI6" s="358"/>
      <c r="AJ6" s="358"/>
    </row>
    <row r="7" spans="1:36" s="292" customFormat="1" ht="16" thickBot="1" x14ac:dyDescent="0.2">
      <c r="A7" s="889"/>
      <c r="B7" s="899"/>
      <c r="C7" s="875"/>
      <c r="D7" s="875"/>
      <c r="E7" s="875"/>
      <c r="F7" s="875"/>
      <c r="G7" s="875"/>
      <c r="H7" s="875"/>
      <c r="I7" s="877"/>
      <c r="J7" s="877"/>
      <c r="K7" s="877"/>
      <c r="L7" s="877"/>
      <c r="M7" s="877"/>
      <c r="N7" s="875"/>
      <c r="O7" s="875"/>
      <c r="P7" s="870"/>
      <c r="Q7" s="891"/>
      <c r="R7" s="295" t="s">
        <v>119</v>
      </c>
      <c r="S7" s="296" t="s">
        <v>142</v>
      </c>
      <c r="T7" s="357"/>
      <c r="U7" s="358"/>
      <c r="V7" s="358"/>
      <c r="W7" s="358"/>
      <c r="X7" s="358"/>
      <c r="Y7" s="358"/>
      <c r="Z7" s="358"/>
      <c r="AA7" s="358"/>
      <c r="AB7" s="358"/>
      <c r="AC7" s="358"/>
      <c r="AD7" s="358"/>
      <c r="AE7" s="358"/>
      <c r="AF7" s="358"/>
      <c r="AG7" s="358"/>
      <c r="AH7" s="358"/>
      <c r="AI7" s="358"/>
      <c r="AJ7" s="358"/>
    </row>
    <row r="8" spans="1:36" s="289" customFormat="1" ht="14" hidden="1" x14ac:dyDescent="0.15">
      <c r="A8" s="297">
        <v>1</v>
      </c>
      <c r="B8" s="299">
        <v>2</v>
      </c>
      <c r="C8" s="298">
        <v>3</v>
      </c>
      <c r="D8" s="298">
        <v>4</v>
      </c>
      <c r="E8" s="298">
        <v>10</v>
      </c>
      <c r="F8" s="299">
        <v>11</v>
      </c>
      <c r="G8" s="298">
        <v>12</v>
      </c>
      <c r="H8" s="298"/>
      <c r="I8" s="298">
        <v>13</v>
      </c>
      <c r="J8" s="299">
        <v>14</v>
      </c>
      <c r="K8" s="298">
        <v>15</v>
      </c>
      <c r="L8" s="298">
        <v>16</v>
      </c>
      <c r="M8" s="299">
        <v>17</v>
      </c>
      <c r="N8" s="362">
        <v>15</v>
      </c>
      <c r="O8" s="298">
        <v>20</v>
      </c>
      <c r="P8" s="300">
        <v>25</v>
      </c>
      <c r="Q8" s="301">
        <v>26</v>
      </c>
      <c r="R8" s="302">
        <v>27</v>
      </c>
      <c r="S8" s="303">
        <v>28</v>
      </c>
      <c r="T8" s="357"/>
      <c r="U8" s="358"/>
      <c r="V8" s="358"/>
      <c r="W8" s="358"/>
      <c r="X8" s="358"/>
      <c r="Y8" s="358"/>
      <c r="Z8" s="358"/>
      <c r="AA8" s="358"/>
      <c r="AB8" s="358"/>
      <c r="AC8" s="358"/>
      <c r="AD8" s="358"/>
      <c r="AE8" s="358"/>
      <c r="AF8" s="358"/>
      <c r="AG8" s="358"/>
      <c r="AH8" s="358"/>
      <c r="AI8" s="358"/>
      <c r="AJ8" s="358"/>
    </row>
    <row r="9" spans="1:36" s="289" customFormat="1" thickTop="1" x14ac:dyDescent="0.15">
      <c r="A9" s="304">
        <v>1</v>
      </c>
      <c r="B9" s="306">
        <v>2</v>
      </c>
      <c r="C9" s="305">
        <v>3</v>
      </c>
      <c r="D9" s="306">
        <v>4</v>
      </c>
      <c r="E9" s="305">
        <v>5</v>
      </c>
      <c r="F9" s="306">
        <v>6</v>
      </c>
      <c r="G9" s="305">
        <v>7</v>
      </c>
      <c r="H9" s="306">
        <v>8</v>
      </c>
      <c r="I9" s="305">
        <v>9</v>
      </c>
      <c r="J9" s="306">
        <v>10</v>
      </c>
      <c r="K9" s="306">
        <v>11</v>
      </c>
      <c r="L9" s="305">
        <v>12</v>
      </c>
      <c r="M9" s="306">
        <v>13</v>
      </c>
      <c r="N9" s="306">
        <v>14</v>
      </c>
      <c r="O9" s="305">
        <v>15</v>
      </c>
      <c r="P9" s="363">
        <v>16</v>
      </c>
      <c r="Q9" s="301"/>
      <c r="R9" s="302"/>
      <c r="S9" s="303"/>
      <c r="T9" s="357"/>
      <c r="U9" s="358"/>
      <c r="V9" s="358"/>
      <c r="W9" s="358"/>
      <c r="X9" s="358"/>
      <c r="Y9" s="358"/>
      <c r="Z9" s="358"/>
      <c r="AA9" s="358"/>
      <c r="AB9" s="358"/>
      <c r="AC9" s="358"/>
      <c r="AD9" s="358"/>
      <c r="AE9" s="358"/>
      <c r="AF9" s="358"/>
      <c r="AG9" s="358"/>
      <c r="AH9" s="358"/>
      <c r="AI9" s="358"/>
      <c r="AJ9" s="358"/>
    </row>
    <row r="10" spans="1:36" s="325" customFormat="1" ht="15.75" customHeight="1" x14ac:dyDescent="0.15">
      <c r="A10" s="311"/>
      <c r="B10" s="364"/>
      <c r="C10" s="365"/>
      <c r="D10" s="366"/>
      <c r="E10" s="365"/>
      <c r="F10" s="365"/>
      <c r="G10" s="365"/>
      <c r="H10" s="338"/>
      <c r="I10" s="365"/>
      <c r="J10" s="365"/>
      <c r="K10" s="365"/>
      <c r="L10" s="365"/>
      <c r="M10" s="365"/>
      <c r="N10" s="367"/>
      <c r="O10" s="368"/>
      <c r="P10" s="369"/>
      <c r="Q10" s="370"/>
      <c r="R10" s="371"/>
      <c r="S10" s="371"/>
      <c r="T10" s="360"/>
      <c r="U10" s="361"/>
      <c r="V10" s="361"/>
      <c r="W10" s="361"/>
      <c r="X10" s="361"/>
      <c r="Y10" s="361"/>
      <c r="Z10" s="361"/>
      <c r="AA10" s="361"/>
      <c r="AB10" s="361"/>
      <c r="AC10" s="361"/>
      <c r="AD10" s="361"/>
      <c r="AE10" s="361"/>
      <c r="AF10" s="361"/>
      <c r="AG10" s="361"/>
      <c r="AH10" s="361"/>
      <c r="AI10" s="361"/>
      <c r="AJ10" s="361"/>
    </row>
    <row r="11" spans="1:36" s="355" customFormat="1" ht="22.5" customHeight="1" x14ac:dyDescent="0.2">
      <c r="A11" s="340" t="s">
        <v>25</v>
      </c>
      <c r="B11" s="372" t="s">
        <v>568</v>
      </c>
      <c r="C11" s="366"/>
      <c r="D11" s="366"/>
      <c r="E11" s="366"/>
      <c r="F11" s="366"/>
      <c r="G11" s="366"/>
      <c r="H11" s="373"/>
      <c r="I11" s="366"/>
      <c r="J11" s="366"/>
      <c r="K11" s="366"/>
      <c r="L11" s="366"/>
      <c r="M11" s="366"/>
      <c r="N11" s="374"/>
      <c r="O11" s="375">
        <f>O12+O14+O20+O22+O24+O226+O237+O239+O241+O243</f>
        <v>519742972.22000003</v>
      </c>
      <c r="P11" s="369"/>
      <c r="Q11" s="376"/>
      <c r="R11" s="366"/>
      <c r="S11" s="366"/>
      <c r="T11" s="377"/>
      <c r="U11" s="378" t="str">
        <f t="shared" ref="U11:U73" si="0">IF(O11&lt;300000,O11,"0")</f>
        <v>0</v>
      </c>
      <c r="V11" s="379"/>
      <c r="W11" s="379"/>
      <c r="X11" s="379"/>
      <c r="Y11" s="379"/>
      <c r="Z11" s="379"/>
      <c r="AA11" s="379"/>
      <c r="AB11" s="379"/>
      <c r="AC11" s="379"/>
      <c r="AD11" s="379"/>
      <c r="AE11" s="379"/>
      <c r="AF11" s="379"/>
      <c r="AG11" s="379"/>
      <c r="AH11" s="379"/>
      <c r="AI11" s="379"/>
      <c r="AJ11" s="379"/>
    </row>
    <row r="12" spans="1:36" s="355" customFormat="1" ht="25.5" customHeight="1" x14ac:dyDescent="0.2">
      <c r="A12" s="340" t="s">
        <v>27</v>
      </c>
      <c r="B12" s="372" t="s">
        <v>569</v>
      </c>
      <c r="C12" s="380" t="s">
        <v>372</v>
      </c>
      <c r="D12" s="381"/>
      <c r="E12" s="366"/>
      <c r="F12" s="366"/>
      <c r="G12" s="366"/>
      <c r="H12" s="373"/>
      <c r="I12" s="366"/>
      <c r="J12" s="366"/>
      <c r="K12" s="366"/>
      <c r="L12" s="366"/>
      <c r="M12" s="366"/>
      <c r="N12" s="374"/>
      <c r="O12" s="366"/>
      <c r="P12" s="369"/>
      <c r="Q12" s="316"/>
      <c r="R12" s="314"/>
      <c r="S12" s="314"/>
      <c r="T12" s="377"/>
      <c r="U12" s="378">
        <f t="shared" si="0"/>
        <v>0</v>
      </c>
      <c r="V12" s="379"/>
      <c r="W12" s="379"/>
      <c r="X12" s="379"/>
      <c r="Y12" s="379"/>
      <c r="Z12" s="379"/>
      <c r="AA12" s="379"/>
      <c r="AB12" s="379"/>
      <c r="AC12" s="379"/>
      <c r="AD12" s="379"/>
      <c r="AE12" s="379"/>
      <c r="AF12" s="379"/>
      <c r="AG12" s="379"/>
      <c r="AH12" s="379"/>
      <c r="AI12" s="379"/>
      <c r="AJ12" s="379"/>
    </row>
    <row r="13" spans="1:36" s="355" customFormat="1" ht="22.5" customHeight="1" x14ac:dyDescent="0.2">
      <c r="A13" s="311"/>
      <c r="B13" s="319" t="s">
        <v>570</v>
      </c>
      <c r="C13" s="382"/>
      <c r="D13" s="381"/>
      <c r="E13" s="366"/>
      <c r="F13" s="366"/>
      <c r="G13" s="366"/>
      <c r="H13" s="373"/>
      <c r="I13" s="366"/>
      <c r="J13" s="366"/>
      <c r="K13" s="366"/>
      <c r="L13" s="366"/>
      <c r="M13" s="366"/>
      <c r="N13" s="374"/>
      <c r="O13" s="383"/>
      <c r="P13" s="369"/>
      <c r="Q13" s="316"/>
      <c r="R13" s="314"/>
      <c r="S13" s="314"/>
      <c r="T13" s="377"/>
      <c r="U13" s="378">
        <f t="shared" si="0"/>
        <v>0</v>
      </c>
      <c r="V13" s="379"/>
      <c r="W13" s="379"/>
      <c r="X13" s="379"/>
      <c r="Y13" s="379"/>
      <c r="Z13" s="379"/>
      <c r="AA13" s="379"/>
      <c r="AB13" s="379"/>
      <c r="AC13" s="379"/>
      <c r="AD13" s="379"/>
      <c r="AE13" s="379"/>
      <c r="AF13" s="379"/>
      <c r="AG13" s="379"/>
      <c r="AH13" s="379"/>
      <c r="AI13" s="379"/>
      <c r="AJ13" s="379"/>
    </row>
    <row r="14" spans="1:36" s="355" customFormat="1" ht="27" customHeight="1" x14ac:dyDescent="0.2">
      <c r="A14" s="340" t="s">
        <v>29</v>
      </c>
      <c r="B14" s="372" t="s">
        <v>571</v>
      </c>
      <c r="C14" s="384"/>
      <c r="D14" s="384"/>
      <c r="E14" s="384"/>
      <c r="F14" s="384"/>
      <c r="G14" s="384"/>
      <c r="H14" s="380"/>
      <c r="I14" s="384"/>
      <c r="J14" s="384"/>
      <c r="K14" s="384"/>
      <c r="L14" s="384"/>
      <c r="M14" s="384"/>
      <c r="N14" s="385"/>
      <c r="O14" s="386">
        <f>SUM(O15:O18)</f>
        <v>333312222.22000003</v>
      </c>
      <c r="P14" s="387"/>
      <c r="Q14" s="316"/>
      <c r="R14" s="314"/>
      <c r="S14" s="314"/>
      <c r="T14" s="377"/>
      <c r="U14" s="378" t="str">
        <f t="shared" si="0"/>
        <v>0</v>
      </c>
      <c r="V14" s="379"/>
      <c r="W14" s="379"/>
      <c r="X14" s="379"/>
      <c r="Y14" s="379"/>
      <c r="Z14" s="379"/>
      <c r="AA14" s="379"/>
      <c r="AB14" s="379"/>
      <c r="AC14" s="379"/>
      <c r="AD14" s="379"/>
      <c r="AE14" s="379"/>
      <c r="AF14" s="379"/>
      <c r="AG14" s="379"/>
      <c r="AH14" s="379"/>
      <c r="AI14" s="379"/>
      <c r="AJ14" s="379"/>
    </row>
    <row r="15" spans="1:36" s="355" customFormat="1" ht="22.5" customHeight="1" x14ac:dyDescent="0.2">
      <c r="A15" s="388">
        <v>1</v>
      </c>
      <c r="B15" s="389" t="s">
        <v>615</v>
      </c>
      <c r="C15" s="389" t="s">
        <v>334</v>
      </c>
      <c r="D15" s="390"/>
      <c r="E15" s="391" t="s">
        <v>383</v>
      </c>
      <c r="F15" s="392" t="s">
        <v>375</v>
      </c>
      <c r="G15" s="366"/>
      <c r="H15" s="393" t="s">
        <v>391</v>
      </c>
      <c r="I15" s="366"/>
      <c r="J15" s="366"/>
      <c r="K15" s="366"/>
      <c r="L15" s="394" t="s">
        <v>393</v>
      </c>
      <c r="M15" s="366"/>
      <c r="N15" s="395" t="s">
        <v>146</v>
      </c>
      <c r="O15" s="383">
        <v>150000000</v>
      </c>
      <c r="P15" s="369" t="s">
        <v>124</v>
      </c>
      <c r="Q15" s="316"/>
      <c r="R15" s="314"/>
      <c r="S15" s="314"/>
      <c r="T15" s="377"/>
      <c r="U15" s="378" t="str">
        <f t="shared" si="0"/>
        <v>0</v>
      </c>
      <c r="V15" s="379"/>
      <c r="W15" s="379"/>
      <c r="X15" s="379"/>
      <c r="Y15" s="379"/>
      <c r="Z15" s="379"/>
      <c r="AA15" s="379"/>
      <c r="AB15" s="379"/>
      <c r="AC15" s="379"/>
      <c r="AD15" s="379"/>
      <c r="AE15" s="379"/>
      <c r="AF15" s="379"/>
      <c r="AG15" s="379"/>
      <c r="AH15" s="379"/>
      <c r="AI15" s="379"/>
      <c r="AJ15" s="379"/>
    </row>
    <row r="16" spans="1:36" s="355" customFormat="1" ht="22.5" customHeight="1" x14ac:dyDescent="0.2">
      <c r="A16" s="388">
        <v>24</v>
      </c>
      <c r="B16" s="389" t="s">
        <v>631</v>
      </c>
      <c r="C16" s="389" t="s">
        <v>333</v>
      </c>
      <c r="D16" s="396"/>
      <c r="E16" s="391" t="s">
        <v>388</v>
      </c>
      <c r="F16" s="392" t="s">
        <v>389</v>
      </c>
      <c r="G16" s="366"/>
      <c r="H16" s="393" t="s">
        <v>392</v>
      </c>
      <c r="I16" s="366"/>
      <c r="J16" s="394"/>
      <c r="K16" s="366"/>
      <c r="L16" s="394" t="s">
        <v>416</v>
      </c>
      <c r="M16" s="366"/>
      <c r="N16" s="395" t="s">
        <v>146</v>
      </c>
      <c r="O16" s="383">
        <v>7500000</v>
      </c>
      <c r="P16" s="369" t="s">
        <v>124</v>
      </c>
      <c r="Q16" s="316"/>
      <c r="R16" s="314"/>
      <c r="S16" s="314"/>
      <c r="T16" s="377"/>
      <c r="U16" s="378" t="str">
        <f t="shared" si="0"/>
        <v>0</v>
      </c>
      <c r="V16" s="379"/>
      <c r="W16" s="379"/>
      <c r="X16" s="379"/>
      <c r="Y16" s="379"/>
      <c r="Z16" s="379"/>
      <c r="AA16" s="379"/>
      <c r="AB16" s="379"/>
      <c r="AC16" s="379"/>
      <c r="AD16" s="379"/>
      <c r="AE16" s="379"/>
      <c r="AF16" s="379"/>
      <c r="AG16" s="379"/>
      <c r="AH16" s="379"/>
      <c r="AI16" s="379"/>
      <c r="AJ16" s="379"/>
    </row>
    <row r="17" spans="1:36" s="355" customFormat="1" ht="22.5" customHeight="1" x14ac:dyDescent="0.2">
      <c r="A17" s="388">
        <v>25</v>
      </c>
      <c r="B17" s="389" t="s">
        <v>631</v>
      </c>
      <c r="C17" s="389" t="s">
        <v>333</v>
      </c>
      <c r="D17" s="396"/>
      <c r="E17" s="391" t="s">
        <v>390</v>
      </c>
      <c r="F17" s="392" t="s">
        <v>373</v>
      </c>
      <c r="G17" s="366"/>
      <c r="H17" s="393" t="s">
        <v>374</v>
      </c>
      <c r="I17" s="366"/>
      <c r="J17" s="394"/>
      <c r="K17" s="366"/>
      <c r="L17" s="394" t="s">
        <v>417</v>
      </c>
      <c r="M17" s="366"/>
      <c r="N17" s="395" t="s">
        <v>146</v>
      </c>
      <c r="O17" s="383">
        <v>6500000</v>
      </c>
      <c r="P17" s="369" t="s">
        <v>124</v>
      </c>
      <c r="Q17" s="316"/>
      <c r="R17" s="314"/>
      <c r="S17" s="314"/>
      <c r="T17" s="377"/>
      <c r="U17" s="378" t="str">
        <f t="shared" si="0"/>
        <v>0</v>
      </c>
      <c r="V17" s="379"/>
      <c r="W17" s="379"/>
      <c r="X17" s="379"/>
      <c r="Y17" s="379"/>
      <c r="Z17" s="379"/>
      <c r="AA17" s="379"/>
      <c r="AB17" s="379"/>
      <c r="AC17" s="379"/>
      <c r="AD17" s="379"/>
      <c r="AE17" s="379"/>
      <c r="AF17" s="379"/>
      <c r="AG17" s="379"/>
      <c r="AH17" s="379"/>
      <c r="AI17" s="379"/>
      <c r="AJ17" s="379"/>
    </row>
    <row r="18" spans="1:36" s="355" customFormat="1" ht="22.5" customHeight="1" x14ac:dyDescent="0.2">
      <c r="A18" s="388"/>
      <c r="B18" s="389" t="s">
        <v>615</v>
      </c>
      <c r="C18" s="389" t="s">
        <v>668</v>
      </c>
      <c r="D18" s="396"/>
      <c r="E18" s="391" t="s">
        <v>669</v>
      </c>
      <c r="F18" s="392" t="s">
        <v>670</v>
      </c>
      <c r="G18" s="366"/>
      <c r="H18" s="393">
        <v>2007</v>
      </c>
      <c r="I18" s="366"/>
      <c r="J18" s="394"/>
      <c r="K18" s="366"/>
      <c r="L18" s="394" t="s">
        <v>671</v>
      </c>
      <c r="M18" s="366"/>
      <c r="N18" s="395" t="s">
        <v>146</v>
      </c>
      <c r="O18" s="383">
        <v>169312222.22</v>
      </c>
      <c r="P18" s="369" t="s">
        <v>124</v>
      </c>
      <c r="Q18" s="316"/>
      <c r="R18" s="314"/>
      <c r="S18" s="314"/>
      <c r="T18" s="377"/>
      <c r="U18" s="378" t="str">
        <f t="shared" si="0"/>
        <v>0</v>
      </c>
      <c r="V18" s="379"/>
      <c r="W18" s="379"/>
      <c r="X18" s="379"/>
      <c r="Y18" s="379"/>
      <c r="Z18" s="379"/>
      <c r="AA18" s="379"/>
      <c r="AB18" s="379"/>
      <c r="AC18" s="379"/>
      <c r="AD18" s="379"/>
      <c r="AE18" s="379"/>
      <c r="AF18" s="379"/>
      <c r="AG18" s="379"/>
      <c r="AH18" s="379"/>
      <c r="AI18" s="379"/>
      <c r="AJ18" s="379"/>
    </row>
    <row r="19" spans="1:36" s="355" customFormat="1" ht="22.5" customHeight="1" x14ac:dyDescent="0.2">
      <c r="A19" s="340"/>
      <c r="B19" s="372" t="s">
        <v>570</v>
      </c>
      <c r="C19" s="384"/>
      <c r="D19" s="384"/>
      <c r="E19" s="384"/>
      <c r="F19" s="384"/>
      <c r="G19" s="384"/>
      <c r="H19" s="380"/>
      <c r="I19" s="384"/>
      <c r="J19" s="384"/>
      <c r="K19" s="384"/>
      <c r="L19" s="384"/>
      <c r="M19" s="384"/>
      <c r="N19" s="385"/>
      <c r="O19" s="386"/>
      <c r="P19" s="387"/>
      <c r="Q19" s="316"/>
      <c r="R19" s="314"/>
      <c r="S19" s="314"/>
      <c r="T19" s="377"/>
      <c r="U19" s="378">
        <f t="shared" si="0"/>
        <v>0</v>
      </c>
      <c r="V19" s="379"/>
      <c r="W19" s="379"/>
      <c r="X19" s="379"/>
      <c r="Y19" s="379"/>
      <c r="Z19" s="379"/>
      <c r="AA19" s="379"/>
      <c r="AB19" s="379"/>
      <c r="AC19" s="379"/>
      <c r="AD19" s="379"/>
      <c r="AE19" s="379"/>
      <c r="AF19" s="379"/>
      <c r="AG19" s="379"/>
      <c r="AH19" s="379"/>
      <c r="AI19" s="379"/>
      <c r="AJ19" s="379"/>
    </row>
    <row r="20" spans="1:36" s="355" customFormat="1" ht="26.25" customHeight="1" x14ac:dyDescent="0.2">
      <c r="A20" s="340" t="s">
        <v>31</v>
      </c>
      <c r="B20" s="372" t="s">
        <v>572</v>
      </c>
      <c r="C20" s="380" t="s">
        <v>372</v>
      </c>
      <c r="D20" s="366"/>
      <c r="E20" s="366"/>
      <c r="F20" s="366"/>
      <c r="G20" s="366"/>
      <c r="H20" s="397"/>
      <c r="I20" s="366"/>
      <c r="J20" s="366"/>
      <c r="K20" s="366"/>
      <c r="L20" s="366"/>
      <c r="M20" s="366"/>
      <c r="N20" s="398"/>
      <c r="O20" s="399"/>
      <c r="P20" s="369"/>
      <c r="Q20" s="400"/>
      <c r="R20" s="401"/>
      <c r="S20" s="401"/>
      <c r="T20" s="377"/>
      <c r="U20" s="378">
        <f t="shared" si="0"/>
        <v>0</v>
      </c>
      <c r="V20" s="379"/>
      <c r="W20" s="379"/>
      <c r="X20" s="379"/>
      <c r="Y20" s="379"/>
      <c r="Z20" s="379"/>
      <c r="AA20" s="379"/>
      <c r="AB20" s="379"/>
      <c r="AC20" s="379"/>
      <c r="AD20" s="379"/>
      <c r="AE20" s="379"/>
      <c r="AF20" s="379"/>
      <c r="AG20" s="379"/>
      <c r="AH20" s="379"/>
      <c r="AI20" s="379"/>
      <c r="AJ20" s="379"/>
    </row>
    <row r="21" spans="1:36" s="355" customFormat="1" ht="22.5" customHeight="1" x14ac:dyDescent="0.2">
      <c r="A21" s="311"/>
      <c r="B21" s="319" t="s">
        <v>570</v>
      </c>
      <c r="C21" s="402"/>
      <c r="D21" s="403"/>
      <c r="E21" s="404"/>
      <c r="F21" s="394"/>
      <c r="G21" s="373"/>
      <c r="H21" s="405"/>
      <c r="I21" s="366"/>
      <c r="J21" s="391"/>
      <c r="K21" s="391"/>
      <c r="L21" s="391"/>
      <c r="M21" s="366"/>
      <c r="N21" s="397"/>
      <c r="O21" s="406"/>
      <c r="P21" s="369"/>
      <c r="Q21" s="400"/>
      <c r="R21" s="401"/>
      <c r="S21" s="401"/>
      <c r="T21" s="377"/>
      <c r="U21" s="378">
        <f t="shared" si="0"/>
        <v>0</v>
      </c>
      <c r="V21" s="379"/>
      <c r="W21" s="379"/>
      <c r="X21" s="379"/>
      <c r="Y21" s="379"/>
      <c r="Z21" s="379"/>
      <c r="AA21" s="379"/>
      <c r="AB21" s="379"/>
      <c r="AC21" s="379"/>
      <c r="AD21" s="379"/>
      <c r="AE21" s="379"/>
      <c r="AF21" s="379"/>
      <c r="AG21" s="379"/>
      <c r="AH21" s="379"/>
      <c r="AI21" s="379"/>
      <c r="AJ21" s="379"/>
    </row>
    <row r="22" spans="1:36" s="355" customFormat="1" ht="32.25" customHeight="1" x14ac:dyDescent="0.2">
      <c r="A22" s="340" t="s">
        <v>33</v>
      </c>
      <c r="B22" s="372" t="s">
        <v>573</v>
      </c>
      <c r="C22" s="380" t="s">
        <v>372</v>
      </c>
      <c r="D22" s="403"/>
      <c r="E22" s="404"/>
      <c r="F22" s="394"/>
      <c r="G22" s="373"/>
      <c r="H22" s="405"/>
      <c r="I22" s="366"/>
      <c r="J22" s="391"/>
      <c r="K22" s="391"/>
      <c r="L22" s="391"/>
      <c r="M22" s="366"/>
      <c r="N22" s="397"/>
      <c r="O22" s="406"/>
      <c r="P22" s="369"/>
      <c r="Q22" s="400"/>
      <c r="R22" s="401"/>
      <c r="S22" s="401"/>
      <c r="T22" s="377"/>
      <c r="U22" s="378">
        <f t="shared" si="0"/>
        <v>0</v>
      </c>
      <c r="V22" s="379"/>
      <c r="W22" s="379"/>
      <c r="X22" s="379"/>
      <c r="Y22" s="379"/>
      <c r="Z22" s="379"/>
      <c r="AA22" s="379"/>
      <c r="AB22" s="379"/>
      <c r="AC22" s="379"/>
      <c r="AD22" s="379"/>
      <c r="AE22" s="379"/>
      <c r="AF22" s="379"/>
      <c r="AG22" s="379"/>
      <c r="AH22" s="379"/>
      <c r="AI22" s="379"/>
      <c r="AJ22" s="379"/>
    </row>
    <row r="23" spans="1:36" s="355" customFormat="1" ht="22.5" customHeight="1" x14ac:dyDescent="0.2">
      <c r="A23" s="311"/>
      <c r="B23" s="319" t="s">
        <v>570</v>
      </c>
      <c r="C23" s="407"/>
      <c r="D23" s="403"/>
      <c r="E23" s="404"/>
      <c r="F23" s="394"/>
      <c r="G23" s="373"/>
      <c r="H23" s="405"/>
      <c r="I23" s="366"/>
      <c r="J23" s="391"/>
      <c r="K23" s="391"/>
      <c r="L23" s="391"/>
      <c r="M23" s="366"/>
      <c r="N23" s="397"/>
      <c r="O23" s="406"/>
      <c r="P23" s="369"/>
      <c r="Q23" s="400"/>
      <c r="R23" s="401"/>
      <c r="S23" s="401"/>
      <c r="T23" s="377"/>
      <c r="U23" s="378">
        <f t="shared" si="0"/>
        <v>0</v>
      </c>
      <c r="V23" s="379"/>
      <c r="W23" s="379"/>
      <c r="X23" s="379"/>
      <c r="Y23" s="379"/>
      <c r="Z23" s="379"/>
      <c r="AA23" s="379"/>
      <c r="AB23" s="379"/>
      <c r="AC23" s="379"/>
      <c r="AD23" s="379"/>
      <c r="AE23" s="379"/>
      <c r="AF23" s="379"/>
      <c r="AG23" s="379"/>
      <c r="AH23" s="379"/>
      <c r="AI23" s="379"/>
      <c r="AJ23" s="379"/>
    </row>
    <row r="24" spans="1:36" s="412" customFormat="1" ht="30.75" customHeight="1" x14ac:dyDescent="0.2">
      <c r="A24" s="340" t="s">
        <v>35</v>
      </c>
      <c r="B24" s="372" t="s">
        <v>574</v>
      </c>
      <c r="C24" s="384"/>
      <c r="D24" s="384"/>
      <c r="E24" s="384"/>
      <c r="F24" s="384"/>
      <c r="G24" s="384"/>
      <c r="H24" s="408"/>
      <c r="I24" s="384"/>
      <c r="J24" s="384"/>
      <c r="K24" s="384"/>
      <c r="L24" s="384"/>
      <c r="M24" s="384"/>
      <c r="N24" s="409"/>
      <c r="O24" s="386">
        <f>SUBTOTAL(9,O25:O224)</f>
        <v>180540750</v>
      </c>
      <c r="P24" s="369"/>
      <c r="Q24" s="400"/>
      <c r="R24" s="401"/>
      <c r="S24" s="401"/>
      <c r="T24" s="410">
        <v>161423000</v>
      </c>
      <c r="U24" s="534">
        <v>19117750</v>
      </c>
      <c r="V24" s="411"/>
      <c r="W24" s="411"/>
      <c r="X24" s="411"/>
      <c r="Y24" s="411"/>
      <c r="Z24" s="411"/>
      <c r="AA24" s="411"/>
      <c r="AB24" s="411"/>
      <c r="AC24" s="411"/>
      <c r="AD24" s="411"/>
      <c r="AE24" s="411"/>
      <c r="AF24" s="411"/>
      <c r="AG24" s="411"/>
      <c r="AH24" s="411"/>
      <c r="AI24" s="411"/>
      <c r="AJ24" s="411"/>
    </row>
    <row r="25" spans="1:36" s="412" customFormat="1" ht="21.75" customHeight="1" x14ac:dyDescent="0.2">
      <c r="A25" s="388">
        <v>26</v>
      </c>
      <c r="B25" s="389" t="s">
        <v>643</v>
      </c>
      <c r="C25" s="389" t="s">
        <v>418</v>
      </c>
      <c r="D25" s="389"/>
      <c r="E25" s="391" t="s">
        <v>195</v>
      </c>
      <c r="F25" s="392"/>
      <c r="G25" s="366"/>
      <c r="H25" s="393">
        <v>1982</v>
      </c>
      <c r="I25" s="366"/>
      <c r="J25" s="394"/>
      <c r="K25" s="366"/>
      <c r="L25" s="394"/>
      <c r="M25" s="366"/>
      <c r="N25" s="397" t="s">
        <v>146</v>
      </c>
      <c r="O25" s="383">
        <v>130000</v>
      </c>
      <c r="P25" s="369"/>
      <c r="Q25" s="400"/>
      <c r="R25" s="401"/>
      <c r="S25" s="401"/>
      <c r="T25" s="535">
        <f>T24+U24</f>
        <v>180540750</v>
      </c>
      <c r="U25" s="378">
        <f t="shared" si="0"/>
        <v>130000</v>
      </c>
      <c r="V25" s="411"/>
      <c r="W25" s="411"/>
      <c r="X25" s="411"/>
      <c r="Y25" s="411"/>
      <c r="Z25" s="411"/>
      <c r="AA25" s="411"/>
      <c r="AB25" s="411"/>
      <c r="AC25" s="411"/>
      <c r="AD25" s="411"/>
      <c r="AE25" s="411"/>
      <c r="AF25" s="411"/>
      <c r="AG25" s="411"/>
      <c r="AH25" s="411"/>
      <c r="AI25" s="411"/>
      <c r="AJ25" s="411"/>
    </row>
    <row r="26" spans="1:36" s="412" customFormat="1" ht="21.75" customHeight="1" x14ac:dyDescent="0.2">
      <c r="A26" s="388">
        <v>27</v>
      </c>
      <c r="B26" s="389" t="s">
        <v>616</v>
      </c>
      <c r="C26" s="389" t="s">
        <v>419</v>
      </c>
      <c r="D26" s="389"/>
      <c r="E26" s="391" t="s">
        <v>473</v>
      </c>
      <c r="F26" s="392"/>
      <c r="G26" s="366"/>
      <c r="H26" s="393">
        <v>1983</v>
      </c>
      <c r="I26" s="366"/>
      <c r="J26" s="394"/>
      <c r="K26" s="366"/>
      <c r="L26" s="394"/>
      <c r="M26" s="366"/>
      <c r="N26" s="397" t="s">
        <v>146</v>
      </c>
      <c r="O26" s="383">
        <v>1050000</v>
      </c>
      <c r="P26" s="369" t="s">
        <v>367</v>
      </c>
      <c r="Q26" s="400"/>
      <c r="R26" s="401"/>
      <c r="S26" s="401"/>
      <c r="T26" s="410"/>
      <c r="U26" s="378" t="str">
        <f t="shared" si="0"/>
        <v>0</v>
      </c>
      <c r="V26" s="411"/>
      <c r="W26" s="411"/>
      <c r="X26" s="411"/>
      <c r="Y26" s="411"/>
      <c r="Z26" s="411"/>
      <c r="AA26" s="411"/>
      <c r="AB26" s="411"/>
      <c r="AC26" s="411"/>
      <c r="AD26" s="411"/>
      <c r="AE26" s="411"/>
      <c r="AF26" s="411"/>
      <c r="AG26" s="411"/>
      <c r="AH26" s="411"/>
      <c r="AI26" s="411"/>
      <c r="AJ26" s="411"/>
    </row>
    <row r="27" spans="1:36" s="412" customFormat="1" ht="21.75" customHeight="1" x14ac:dyDescent="0.2">
      <c r="A27" s="388">
        <v>28</v>
      </c>
      <c r="B27" s="389" t="s">
        <v>251</v>
      </c>
      <c r="C27" s="389" t="s">
        <v>163</v>
      </c>
      <c r="D27" s="389"/>
      <c r="E27" s="391" t="s">
        <v>474</v>
      </c>
      <c r="F27" s="392"/>
      <c r="G27" s="366"/>
      <c r="H27" s="393">
        <v>1984</v>
      </c>
      <c r="I27" s="366"/>
      <c r="J27" s="394"/>
      <c r="K27" s="366"/>
      <c r="L27" s="394"/>
      <c r="M27" s="366"/>
      <c r="N27" s="397" t="s">
        <v>146</v>
      </c>
      <c r="O27" s="383">
        <v>1100000</v>
      </c>
      <c r="P27" s="369" t="s">
        <v>124</v>
      </c>
      <c r="Q27" s="400"/>
      <c r="R27" s="401"/>
      <c r="S27" s="401"/>
      <c r="T27" s="410"/>
      <c r="U27" s="378" t="str">
        <f t="shared" si="0"/>
        <v>0</v>
      </c>
      <c r="V27" s="411"/>
      <c r="W27" s="411"/>
      <c r="X27" s="411"/>
      <c r="Y27" s="411"/>
      <c r="Z27" s="411"/>
      <c r="AA27" s="411"/>
      <c r="AB27" s="411"/>
      <c r="AC27" s="411"/>
      <c r="AD27" s="411"/>
      <c r="AE27" s="411"/>
      <c r="AF27" s="411"/>
      <c r="AG27" s="411"/>
      <c r="AH27" s="411"/>
      <c r="AI27" s="411"/>
      <c r="AJ27" s="411"/>
    </row>
    <row r="28" spans="1:36" s="412" customFormat="1" ht="21.75" customHeight="1" x14ac:dyDescent="0.2">
      <c r="A28" s="388">
        <v>29</v>
      </c>
      <c r="B28" s="389" t="s">
        <v>640</v>
      </c>
      <c r="C28" s="389" t="s">
        <v>420</v>
      </c>
      <c r="D28" s="389"/>
      <c r="E28" s="391" t="s">
        <v>475</v>
      </c>
      <c r="F28" s="392"/>
      <c r="G28" s="366"/>
      <c r="H28" s="393">
        <v>1986</v>
      </c>
      <c r="I28" s="366"/>
      <c r="J28" s="394"/>
      <c r="K28" s="366"/>
      <c r="L28" s="394"/>
      <c r="M28" s="366"/>
      <c r="N28" s="397" t="s">
        <v>146</v>
      </c>
      <c r="O28" s="383">
        <v>1800000</v>
      </c>
      <c r="P28" s="369"/>
      <c r="Q28" s="400"/>
      <c r="R28" s="401"/>
      <c r="S28" s="401"/>
      <c r="T28" s="410"/>
      <c r="U28" s="378" t="str">
        <f t="shared" si="0"/>
        <v>0</v>
      </c>
      <c r="V28" s="411"/>
      <c r="W28" s="411"/>
      <c r="X28" s="411"/>
      <c r="Y28" s="411"/>
      <c r="Z28" s="411"/>
      <c r="AA28" s="411"/>
      <c r="AB28" s="411"/>
      <c r="AC28" s="411"/>
      <c r="AD28" s="411"/>
      <c r="AE28" s="411"/>
      <c r="AF28" s="411"/>
      <c r="AG28" s="411"/>
      <c r="AH28" s="411"/>
      <c r="AI28" s="411"/>
      <c r="AJ28" s="411"/>
    </row>
    <row r="29" spans="1:36" s="412" customFormat="1" ht="21.75" customHeight="1" x14ac:dyDescent="0.2">
      <c r="A29" s="388">
        <v>30</v>
      </c>
      <c r="B29" s="389" t="s">
        <v>296</v>
      </c>
      <c r="C29" s="389" t="s">
        <v>421</v>
      </c>
      <c r="D29" s="389"/>
      <c r="E29" s="391" t="s">
        <v>195</v>
      </c>
      <c r="F29" s="392"/>
      <c r="G29" s="366"/>
      <c r="H29" s="393">
        <v>1989</v>
      </c>
      <c r="I29" s="366"/>
      <c r="J29" s="394"/>
      <c r="K29" s="366"/>
      <c r="L29" s="394"/>
      <c r="M29" s="366"/>
      <c r="N29" s="397" t="s">
        <v>146</v>
      </c>
      <c r="O29" s="383">
        <v>2275000</v>
      </c>
      <c r="P29" s="369" t="s">
        <v>124</v>
      </c>
      <c r="Q29" s="400"/>
      <c r="R29" s="401"/>
      <c r="S29" s="401"/>
      <c r="T29" s="410"/>
      <c r="U29" s="378" t="str">
        <f t="shared" si="0"/>
        <v>0</v>
      </c>
      <c r="V29" s="411"/>
      <c r="W29" s="411"/>
      <c r="X29" s="411"/>
      <c r="Y29" s="411"/>
      <c r="Z29" s="411"/>
      <c r="AA29" s="411"/>
      <c r="AB29" s="411"/>
      <c r="AC29" s="411"/>
      <c r="AD29" s="411"/>
      <c r="AE29" s="411"/>
      <c r="AF29" s="411"/>
      <c r="AG29" s="411"/>
      <c r="AH29" s="411"/>
      <c r="AI29" s="411"/>
      <c r="AJ29" s="411"/>
    </row>
    <row r="30" spans="1:36" s="412" customFormat="1" ht="21.75" customHeight="1" x14ac:dyDescent="0.2">
      <c r="A30" s="388">
        <v>31</v>
      </c>
      <c r="B30" s="389" t="s">
        <v>618</v>
      </c>
      <c r="C30" s="389" t="s">
        <v>152</v>
      </c>
      <c r="D30" s="389"/>
      <c r="E30" s="391" t="s">
        <v>195</v>
      </c>
      <c r="F30" s="392"/>
      <c r="G30" s="366"/>
      <c r="H30" s="393">
        <v>1989</v>
      </c>
      <c r="I30" s="366"/>
      <c r="J30" s="394"/>
      <c r="K30" s="366"/>
      <c r="L30" s="394"/>
      <c r="M30" s="366"/>
      <c r="N30" s="397" t="s">
        <v>146</v>
      </c>
      <c r="O30" s="383">
        <v>2210000</v>
      </c>
      <c r="P30" s="369" t="s">
        <v>124</v>
      </c>
      <c r="Q30" s="400"/>
      <c r="R30" s="401"/>
      <c r="S30" s="401"/>
      <c r="T30" s="410"/>
      <c r="U30" s="378" t="str">
        <f t="shared" si="0"/>
        <v>0</v>
      </c>
      <c r="V30" s="411"/>
      <c r="W30" s="411"/>
      <c r="X30" s="411"/>
      <c r="Y30" s="411"/>
      <c r="Z30" s="411"/>
      <c r="AA30" s="411"/>
      <c r="AB30" s="411"/>
      <c r="AC30" s="411"/>
      <c r="AD30" s="411"/>
      <c r="AE30" s="411"/>
      <c r="AF30" s="411"/>
      <c r="AG30" s="411"/>
      <c r="AH30" s="411"/>
      <c r="AI30" s="411"/>
      <c r="AJ30" s="411"/>
    </row>
    <row r="31" spans="1:36" s="412" customFormat="1" ht="21.75" customHeight="1" x14ac:dyDescent="0.2">
      <c r="A31" s="388">
        <v>32</v>
      </c>
      <c r="B31" s="389" t="s">
        <v>619</v>
      </c>
      <c r="C31" s="389" t="s">
        <v>162</v>
      </c>
      <c r="D31" s="389"/>
      <c r="E31" s="391" t="s">
        <v>206</v>
      </c>
      <c r="F31" s="392"/>
      <c r="G31" s="366"/>
      <c r="H31" s="393">
        <v>1989</v>
      </c>
      <c r="I31" s="366"/>
      <c r="J31" s="394"/>
      <c r="K31" s="366"/>
      <c r="L31" s="394"/>
      <c r="M31" s="366"/>
      <c r="N31" s="397" t="s">
        <v>146</v>
      </c>
      <c r="O31" s="383">
        <v>2100000</v>
      </c>
      <c r="P31" s="369"/>
      <c r="Q31" s="400"/>
      <c r="R31" s="401"/>
      <c r="S31" s="401"/>
      <c r="T31" s="410"/>
      <c r="U31" s="378" t="str">
        <f t="shared" si="0"/>
        <v>0</v>
      </c>
      <c r="V31" s="411"/>
      <c r="W31" s="411"/>
      <c r="X31" s="411"/>
      <c r="Y31" s="411"/>
      <c r="Z31" s="411"/>
      <c r="AA31" s="411"/>
      <c r="AB31" s="411"/>
      <c r="AC31" s="411"/>
      <c r="AD31" s="411"/>
      <c r="AE31" s="411"/>
      <c r="AF31" s="411"/>
      <c r="AG31" s="411"/>
      <c r="AH31" s="411"/>
      <c r="AI31" s="411"/>
      <c r="AJ31" s="411"/>
    </row>
    <row r="32" spans="1:36" s="412" customFormat="1" ht="21.75" customHeight="1" x14ac:dyDescent="0.2">
      <c r="A32" s="388">
        <v>33</v>
      </c>
      <c r="B32" s="389" t="s">
        <v>620</v>
      </c>
      <c r="C32" s="389" t="s">
        <v>422</v>
      </c>
      <c r="D32" s="389"/>
      <c r="E32" s="391" t="s">
        <v>195</v>
      </c>
      <c r="F32" s="392"/>
      <c r="G32" s="366"/>
      <c r="H32" s="393">
        <v>1989</v>
      </c>
      <c r="I32" s="366"/>
      <c r="J32" s="394"/>
      <c r="K32" s="366"/>
      <c r="L32" s="394"/>
      <c r="M32" s="366"/>
      <c r="N32" s="397" t="s">
        <v>146</v>
      </c>
      <c r="O32" s="383">
        <v>1200000</v>
      </c>
      <c r="P32" s="369" t="s">
        <v>367</v>
      </c>
      <c r="Q32" s="400"/>
      <c r="R32" s="401"/>
      <c r="S32" s="401"/>
      <c r="T32" s="410"/>
      <c r="U32" s="378" t="str">
        <f t="shared" si="0"/>
        <v>0</v>
      </c>
      <c r="V32" s="411"/>
      <c r="W32" s="411"/>
      <c r="X32" s="411"/>
      <c r="Y32" s="411"/>
      <c r="Z32" s="411"/>
      <c r="AA32" s="411"/>
      <c r="AB32" s="411"/>
      <c r="AC32" s="411"/>
      <c r="AD32" s="411"/>
      <c r="AE32" s="411"/>
      <c r="AF32" s="411"/>
      <c r="AG32" s="411"/>
      <c r="AH32" s="411"/>
      <c r="AI32" s="411"/>
      <c r="AJ32" s="411"/>
    </row>
    <row r="33" spans="1:36" s="412" customFormat="1" ht="21.75" customHeight="1" x14ac:dyDescent="0.2">
      <c r="A33" s="388">
        <v>34</v>
      </c>
      <c r="B33" s="389" t="s">
        <v>620</v>
      </c>
      <c r="C33" s="389" t="s">
        <v>155</v>
      </c>
      <c r="D33" s="389"/>
      <c r="E33" s="391" t="s">
        <v>195</v>
      </c>
      <c r="F33" s="392"/>
      <c r="G33" s="366"/>
      <c r="H33" s="393">
        <v>1989</v>
      </c>
      <c r="I33" s="366"/>
      <c r="J33" s="394"/>
      <c r="K33" s="366"/>
      <c r="L33" s="394"/>
      <c r="M33" s="366"/>
      <c r="N33" s="397" t="s">
        <v>146</v>
      </c>
      <c r="O33" s="383">
        <v>600000</v>
      </c>
      <c r="P33" s="369" t="s">
        <v>367</v>
      </c>
      <c r="Q33" s="400"/>
      <c r="R33" s="401"/>
      <c r="S33" s="401"/>
      <c r="T33" s="410"/>
      <c r="U33" s="378" t="str">
        <f t="shared" si="0"/>
        <v>0</v>
      </c>
      <c r="V33" s="411"/>
      <c r="W33" s="411"/>
      <c r="X33" s="411"/>
      <c r="Y33" s="411"/>
      <c r="Z33" s="411"/>
      <c r="AA33" s="411"/>
      <c r="AB33" s="411"/>
      <c r="AC33" s="411"/>
      <c r="AD33" s="411"/>
      <c r="AE33" s="411"/>
      <c r="AF33" s="411"/>
      <c r="AG33" s="411"/>
      <c r="AH33" s="411"/>
      <c r="AI33" s="411"/>
      <c r="AJ33" s="411"/>
    </row>
    <row r="34" spans="1:36" s="412" customFormat="1" ht="21.75" customHeight="1" x14ac:dyDescent="0.2">
      <c r="A34" s="388">
        <v>35</v>
      </c>
      <c r="B34" s="389" t="s">
        <v>633</v>
      </c>
      <c r="C34" s="389" t="s">
        <v>423</v>
      </c>
      <c r="D34" s="389"/>
      <c r="E34" s="391" t="s">
        <v>376</v>
      </c>
      <c r="F34" s="392"/>
      <c r="G34" s="366"/>
      <c r="H34" s="393">
        <v>1989</v>
      </c>
      <c r="I34" s="366"/>
      <c r="J34" s="394"/>
      <c r="K34" s="366"/>
      <c r="L34" s="394"/>
      <c r="M34" s="366"/>
      <c r="N34" s="397" t="s">
        <v>146</v>
      </c>
      <c r="O34" s="383">
        <v>45500</v>
      </c>
      <c r="P34" s="369"/>
      <c r="Q34" s="400"/>
      <c r="R34" s="401"/>
      <c r="S34" s="401"/>
      <c r="T34" s="413" t="s">
        <v>543</v>
      </c>
      <c r="U34" s="378">
        <f t="shared" si="0"/>
        <v>45500</v>
      </c>
      <c r="V34" s="411"/>
      <c r="W34" s="411"/>
      <c r="X34" s="411"/>
      <c r="Y34" s="411"/>
      <c r="Z34" s="411"/>
      <c r="AA34" s="411"/>
      <c r="AB34" s="411"/>
      <c r="AC34" s="411"/>
      <c r="AD34" s="411"/>
      <c r="AE34" s="411"/>
      <c r="AF34" s="411"/>
      <c r="AG34" s="411"/>
      <c r="AH34" s="411"/>
      <c r="AI34" s="411"/>
      <c r="AJ34" s="411"/>
    </row>
    <row r="35" spans="1:36" s="412" customFormat="1" ht="21.75" customHeight="1" x14ac:dyDescent="0.2">
      <c r="A35" s="388">
        <v>36</v>
      </c>
      <c r="B35" s="389" t="s">
        <v>634</v>
      </c>
      <c r="C35" s="389" t="s">
        <v>424</v>
      </c>
      <c r="D35" s="389"/>
      <c r="E35" s="391" t="s">
        <v>376</v>
      </c>
      <c r="F35" s="392"/>
      <c r="G35" s="366"/>
      <c r="H35" s="393">
        <v>1990</v>
      </c>
      <c r="I35" s="366"/>
      <c r="J35" s="394"/>
      <c r="K35" s="366"/>
      <c r="L35" s="394"/>
      <c r="M35" s="366"/>
      <c r="N35" s="397" t="s">
        <v>146</v>
      </c>
      <c r="O35" s="383">
        <v>280000</v>
      </c>
      <c r="P35" s="369" t="s">
        <v>367</v>
      </c>
      <c r="Q35" s="400"/>
      <c r="R35" s="401"/>
      <c r="S35" s="401"/>
      <c r="T35" s="413" t="s">
        <v>543</v>
      </c>
      <c r="U35" s="378">
        <f t="shared" si="0"/>
        <v>280000</v>
      </c>
      <c r="V35" s="411"/>
      <c r="W35" s="411"/>
      <c r="X35" s="411"/>
      <c r="Y35" s="411"/>
      <c r="Z35" s="411"/>
      <c r="AA35" s="411"/>
      <c r="AB35" s="411"/>
      <c r="AC35" s="411"/>
      <c r="AD35" s="411"/>
      <c r="AE35" s="411"/>
      <c r="AF35" s="411"/>
      <c r="AG35" s="411"/>
      <c r="AH35" s="411"/>
      <c r="AI35" s="411"/>
      <c r="AJ35" s="411"/>
    </row>
    <row r="36" spans="1:36" s="412" customFormat="1" ht="21.75" customHeight="1" x14ac:dyDescent="0.2">
      <c r="A36" s="388">
        <v>37</v>
      </c>
      <c r="B36" s="389" t="s">
        <v>618</v>
      </c>
      <c r="C36" s="389" t="s">
        <v>152</v>
      </c>
      <c r="D36" s="389"/>
      <c r="E36" s="391" t="s">
        <v>195</v>
      </c>
      <c r="F36" s="392"/>
      <c r="G36" s="366"/>
      <c r="H36" s="393">
        <v>1990</v>
      </c>
      <c r="I36" s="366"/>
      <c r="J36" s="394"/>
      <c r="K36" s="366"/>
      <c r="L36" s="394"/>
      <c r="M36" s="366"/>
      <c r="N36" s="397" t="s">
        <v>146</v>
      </c>
      <c r="O36" s="383">
        <v>2040000</v>
      </c>
      <c r="P36" s="369"/>
      <c r="Q36" s="400"/>
      <c r="R36" s="401"/>
      <c r="S36" s="401"/>
      <c r="T36" s="410"/>
      <c r="U36" s="378" t="str">
        <f t="shared" si="0"/>
        <v>0</v>
      </c>
      <c r="V36" s="411"/>
      <c r="W36" s="411"/>
      <c r="X36" s="411"/>
      <c r="Y36" s="411"/>
      <c r="Z36" s="411"/>
      <c r="AA36" s="411"/>
      <c r="AB36" s="411"/>
      <c r="AC36" s="411"/>
      <c r="AD36" s="411"/>
      <c r="AE36" s="411"/>
      <c r="AF36" s="411"/>
      <c r="AG36" s="411"/>
      <c r="AH36" s="411"/>
      <c r="AI36" s="411"/>
      <c r="AJ36" s="411"/>
    </row>
    <row r="37" spans="1:36" s="412" customFormat="1" ht="21.75" customHeight="1" thickBot="1" x14ac:dyDescent="0.25">
      <c r="A37" s="448">
        <v>38</v>
      </c>
      <c r="B37" s="449" t="s">
        <v>296</v>
      </c>
      <c r="C37" s="449" t="s">
        <v>421</v>
      </c>
      <c r="D37" s="449"/>
      <c r="E37" s="450" t="s">
        <v>195</v>
      </c>
      <c r="F37" s="451"/>
      <c r="G37" s="430"/>
      <c r="H37" s="452">
        <v>1990</v>
      </c>
      <c r="I37" s="430"/>
      <c r="J37" s="453"/>
      <c r="K37" s="430"/>
      <c r="L37" s="453"/>
      <c r="M37" s="430"/>
      <c r="N37" s="454" t="s">
        <v>146</v>
      </c>
      <c r="O37" s="455">
        <v>1950000</v>
      </c>
      <c r="P37" s="432"/>
      <c r="Q37" s="400"/>
      <c r="R37" s="401"/>
      <c r="S37" s="401"/>
      <c r="T37" s="410"/>
      <c r="U37" s="378" t="str">
        <f t="shared" si="0"/>
        <v>0</v>
      </c>
      <c r="V37" s="411"/>
      <c r="W37" s="411"/>
      <c r="X37" s="411"/>
      <c r="Y37" s="411"/>
      <c r="Z37" s="411"/>
      <c r="AA37" s="411"/>
      <c r="AB37" s="411"/>
      <c r="AC37" s="411"/>
      <c r="AD37" s="411"/>
      <c r="AE37" s="411"/>
      <c r="AF37" s="411"/>
      <c r="AG37" s="411"/>
      <c r="AH37" s="411"/>
      <c r="AI37" s="411"/>
      <c r="AJ37" s="411"/>
    </row>
    <row r="38" spans="1:36" s="412" customFormat="1" ht="21.75" customHeight="1" x14ac:dyDescent="0.2">
      <c r="A38" s="438">
        <v>39</v>
      </c>
      <c r="B38" s="439" t="s">
        <v>616</v>
      </c>
      <c r="C38" s="439" t="s">
        <v>419</v>
      </c>
      <c r="D38" s="439"/>
      <c r="E38" s="440" t="s">
        <v>473</v>
      </c>
      <c r="F38" s="441"/>
      <c r="G38" s="442"/>
      <c r="H38" s="443">
        <v>1991</v>
      </c>
      <c r="I38" s="442"/>
      <c r="J38" s="444"/>
      <c r="K38" s="442"/>
      <c r="L38" s="444"/>
      <c r="M38" s="442"/>
      <c r="N38" s="445" t="s">
        <v>146</v>
      </c>
      <c r="O38" s="446">
        <v>600000</v>
      </c>
      <c r="P38" s="447"/>
      <c r="Q38" s="400"/>
      <c r="R38" s="401"/>
      <c r="S38" s="401"/>
      <c r="T38" s="410"/>
      <c r="U38" s="378" t="str">
        <f t="shared" si="0"/>
        <v>0</v>
      </c>
      <c r="V38" s="411"/>
      <c r="W38" s="411"/>
      <c r="X38" s="411"/>
      <c r="Y38" s="411"/>
      <c r="Z38" s="411"/>
      <c r="AA38" s="411"/>
      <c r="AB38" s="411"/>
      <c r="AC38" s="411"/>
      <c r="AD38" s="411"/>
      <c r="AE38" s="411"/>
      <c r="AF38" s="411"/>
      <c r="AG38" s="411"/>
      <c r="AH38" s="411"/>
      <c r="AI38" s="411"/>
      <c r="AJ38" s="411"/>
    </row>
    <row r="39" spans="1:36" s="412" customFormat="1" ht="21.75" customHeight="1" x14ac:dyDescent="0.2">
      <c r="A39" s="388">
        <v>40</v>
      </c>
      <c r="B39" s="389" t="s">
        <v>619</v>
      </c>
      <c r="C39" s="389" t="s">
        <v>162</v>
      </c>
      <c r="D39" s="389"/>
      <c r="E39" s="391" t="s">
        <v>206</v>
      </c>
      <c r="F39" s="392"/>
      <c r="G39" s="366"/>
      <c r="H39" s="393">
        <v>1996</v>
      </c>
      <c r="I39" s="366"/>
      <c r="J39" s="394"/>
      <c r="K39" s="366"/>
      <c r="L39" s="394"/>
      <c r="M39" s="366"/>
      <c r="N39" s="397" t="s">
        <v>497</v>
      </c>
      <c r="O39" s="383">
        <v>168000</v>
      </c>
      <c r="P39" s="369"/>
      <c r="Q39" s="400"/>
      <c r="R39" s="401"/>
      <c r="S39" s="401"/>
      <c r="T39" s="413" t="s">
        <v>543</v>
      </c>
      <c r="U39" s="378">
        <f t="shared" si="0"/>
        <v>168000</v>
      </c>
      <c r="V39" s="411"/>
      <c r="W39" s="411"/>
      <c r="X39" s="411"/>
      <c r="Y39" s="411"/>
      <c r="Z39" s="411"/>
      <c r="AA39" s="411"/>
      <c r="AB39" s="411"/>
      <c r="AC39" s="411"/>
      <c r="AD39" s="411"/>
      <c r="AE39" s="411"/>
      <c r="AF39" s="411"/>
      <c r="AG39" s="411"/>
      <c r="AH39" s="411"/>
      <c r="AI39" s="411"/>
      <c r="AJ39" s="411"/>
    </row>
    <row r="40" spans="1:36" s="412" customFormat="1" ht="21.75" customHeight="1" x14ac:dyDescent="0.2">
      <c r="A40" s="388">
        <v>41</v>
      </c>
      <c r="B40" s="389" t="s">
        <v>296</v>
      </c>
      <c r="C40" s="389" t="s">
        <v>421</v>
      </c>
      <c r="D40" s="389"/>
      <c r="E40" s="391" t="s">
        <v>195</v>
      </c>
      <c r="F40" s="392"/>
      <c r="G40" s="366"/>
      <c r="H40" s="393">
        <v>1997</v>
      </c>
      <c r="I40" s="366"/>
      <c r="J40" s="394"/>
      <c r="K40" s="366"/>
      <c r="L40" s="394"/>
      <c r="M40" s="366"/>
      <c r="N40" s="397" t="s">
        <v>146</v>
      </c>
      <c r="O40" s="383">
        <v>2450000</v>
      </c>
      <c r="P40" s="369" t="s">
        <v>124</v>
      </c>
      <c r="Q40" s="400"/>
      <c r="R40" s="401"/>
      <c r="S40" s="401"/>
      <c r="T40" s="410"/>
      <c r="U40" s="378" t="str">
        <f t="shared" si="0"/>
        <v>0</v>
      </c>
      <c r="V40" s="411"/>
      <c r="W40" s="411"/>
      <c r="X40" s="411"/>
      <c r="Y40" s="411"/>
      <c r="Z40" s="411"/>
      <c r="AA40" s="411"/>
      <c r="AB40" s="411"/>
      <c r="AC40" s="411"/>
      <c r="AD40" s="411"/>
      <c r="AE40" s="411"/>
      <c r="AF40" s="411"/>
      <c r="AG40" s="411"/>
      <c r="AH40" s="411"/>
      <c r="AI40" s="411"/>
      <c r="AJ40" s="411"/>
    </row>
    <row r="41" spans="1:36" s="412" customFormat="1" ht="21.75" customHeight="1" x14ac:dyDescent="0.2">
      <c r="A41" s="388">
        <v>42</v>
      </c>
      <c r="B41" s="389" t="s">
        <v>251</v>
      </c>
      <c r="C41" s="389" t="s">
        <v>163</v>
      </c>
      <c r="D41" s="389"/>
      <c r="E41" s="391" t="s">
        <v>474</v>
      </c>
      <c r="F41" s="392"/>
      <c r="G41" s="366"/>
      <c r="H41" s="393">
        <v>1998</v>
      </c>
      <c r="I41" s="366"/>
      <c r="J41" s="394"/>
      <c r="K41" s="366"/>
      <c r="L41" s="394"/>
      <c r="M41" s="366"/>
      <c r="N41" s="397" t="s">
        <v>146</v>
      </c>
      <c r="O41" s="383">
        <v>1000000</v>
      </c>
      <c r="P41" s="369" t="s">
        <v>124</v>
      </c>
      <c r="Q41" s="400"/>
      <c r="R41" s="401"/>
      <c r="S41" s="401"/>
      <c r="T41" s="410"/>
      <c r="U41" s="378" t="str">
        <f t="shared" si="0"/>
        <v>0</v>
      </c>
      <c r="V41" s="411"/>
      <c r="W41" s="411"/>
      <c r="X41" s="411"/>
      <c r="Y41" s="411"/>
      <c r="Z41" s="411"/>
      <c r="AA41" s="411"/>
      <c r="AB41" s="411"/>
      <c r="AC41" s="411"/>
      <c r="AD41" s="411"/>
      <c r="AE41" s="411"/>
      <c r="AF41" s="411"/>
      <c r="AG41" s="411"/>
      <c r="AH41" s="411"/>
      <c r="AI41" s="411"/>
      <c r="AJ41" s="411"/>
    </row>
    <row r="42" spans="1:36" s="412" customFormat="1" ht="21.75" customHeight="1" x14ac:dyDescent="0.2">
      <c r="A42" s="388">
        <v>43</v>
      </c>
      <c r="B42" s="389" t="s">
        <v>621</v>
      </c>
      <c r="C42" s="389" t="s">
        <v>148</v>
      </c>
      <c r="D42" s="389"/>
      <c r="E42" s="391" t="s">
        <v>476</v>
      </c>
      <c r="F42" s="392"/>
      <c r="G42" s="366"/>
      <c r="H42" s="393">
        <v>2000</v>
      </c>
      <c r="I42" s="366"/>
      <c r="J42" s="394"/>
      <c r="K42" s="366"/>
      <c r="L42" s="394"/>
      <c r="M42" s="366"/>
      <c r="N42" s="397" t="s">
        <v>146</v>
      </c>
      <c r="O42" s="383">
        <v>562500</v>
      </c>
      <c r="P42" s="369" t="s">
        <v>367</v>
      </c>
      <c r="Q42" s="400"/>
      <c r="R42" s="401"/>
      <c r="S42" s="401"/>
      <c r="T42" s="410"/>
      <c r="U42" s="378" t="str">
        <f t="shared" si="0"/>
        <v>0</v>
      </c>
      <c r="V42" s="411"/>
      <c r="W42" s="411"/>
      <c r="X42" s="411"/>
      <c r="Y42" s="411"/>
      <c r="Z42" s="411"/>
      <c r="AA42" s="411"/>
      <c r="AB42" s="411"/>
      <c r="AC42" s="411"/>
      <c r="AD42" s="411"/>
      <c r="AE42" s="411"/>
      <c r="AF42" s="411"/>
      <c r="AG42" s="411"/>
      <c r="AH42" s="411"/>
      <c r="AI42" s="411"/>
      <c r="AJ42" s="411"/>
    </row>
    <row r="43" spans="1:36" s="412" customFormat="1" ht="21.75" customHeight="1" x14ac:dyDescent="0.2">
      <c r="A43" s="388">
        <v>44</v>
      </c>
      <c r="B43" s="389" t="s">
        <v>618</v>
      </c>
      <c r="C43" s="389" t="s">
        <v>425</v>
      </c>
      <c r="D43" s="389"/>
      <c r="E43" s="391" t="s">
        <v>195</v>
      </c>
      <c r="F43" s="392"/>
      <c r="G43" s="366"/>
      <c r="H43" s="393">
        <v>2000</v>
      </c>
      <c r="I43" s="366"/>
      <c r="J43" s="394"/>
      <c r="K43" s="366"/>
      <c r="L43" s="394"/>
      <c r="M43" s="366"/>
      <c r="N43" s="397" t="s">
        <v>146</v>
      </c>
      <c r="O43" s="383">
        <v>280000</v>
      </c>
      <c r="P43" s="369" t="s">
        <v>124</v>
      </c>
      <c r="Q43" s="400"/>
      <c r="R43" s="401"/>
      <c r="S43" s="401"/>
      <c r="T43" s="413" t="s">
        <v>543</v>
      </c>
      <c r="U43" s="378">
        <f t="shared" si="0"/>
        <v>280000</v>
      </c>
      <c r="V43" s="411"/>
      <c r="W43" s="411"/>
      <c r="X43" s="411"/>
      <c r="Y43" s="411"/>
      <c r="Z43" s="411"/>
      <c r="AA43" s="411"/>
      <c r="AB43" s="411"/>
      <c r="AC43" s="411"/>
      <c r="AD43" s="411"/>
      <c r="AE43" s="411"/>
      <c r="AF43" s="411"/>
      <c r="AG43" s="411"/>
      <c r="AH43" s="411"/>
      <c r="AI43" s="411"/>
      <c r="AJ43" s="411"/>
    </row>
    <row r="44" spans="1:36" s="412" customFormat="1" ht="21.75" customHeight="1" x14ac:dyDescent="0.2">
      <c r="A44" s="388">
        <v>45</v>
      </c>
      <c r="B44" s="389" t="s">
        <v>618</v>
      </c>
      <c r="C44" s="389" t="s">
        <v>152</v>
      </c>
      <c r="D44" s="389"/>
      <c r="E44" s="391" t="s">
        <v>477</v>
      </c>
      <c r="F44" s="392"/>
      <c r="G44" s="366"/>
      <c r="H44" s="393">
        <v>2000</v>
      </c>
      <c r="I44" s="366"/>
      <c r="J44" s="394"/>
      <c r="K44" s="366"/>
      <c r="L44" s="394"/>
      <c r="M44" s="366"/>
      <c r="N44" s="397" t="s">
        <v>146</v>
      </c>
      <c r="O44" s="383">
        <v>595000</v>
      </c>
      <c r="P44" s="369" t="s">
        <v>124</v>
      </c>
      <c r="Q44" s="400"/>
      <c r="R44" s="401"/>
      <c r="S44" s="401"/>
      <c r="T44" s="410"/>
      <c r="U44" s="378" t="str">
        <f t="shared" si="0"/>
        <v>0</v>
      </c>
      <c r="V44" s="411"/>
      <c r="W44" s="411"/>
      <c r="X44" s="411"/>
      <c r="Y44" s="411"/>
      <c r="Z44" s="411"/>
      <c r="AA44" s="411"/>
      <c r="AB44" s="411"/>
      <c r="AC44" s="411"/>
      <c r="AD44" s="411"/>
      <c r="AE44" s="411"/>
      <c r="AF44" s="411"/>
      <c r="AG44" s="411"/>
      <c r="AH44" s="411"/>
      <c r="AI44" s="411"/>
      <c r="AJ44" s="411"/>
    </row>
    <row r="45" spans="1:36" s="412" customFormat="1" ht="21.75" customHeight="1" x14ac:dyDescent="0.2">
      <c r="A45" s="388">
        <v>46</v>
      </c>
      <c r="B45" s="389" t="s">
        <v>622</v>
      </c>
      <c r="C45" s="389" t="s">
        <v>426</v>
      </c>
      <c r="D45" s="389"/>
      <c r="E45" s="391" t="s">
        <v>478</v>
      </c>
      <c r="F45" s="392"/>
      <c r="G45" s="366"/>
      <c r="H45" s="393">
        <v>2000</v>
      </c>
      <c r="I45" s="366"/>
      <c r="J45" s="394"/>
      <c r="K45" s="366"/>
      <c r="L45" s="394"/>
      <c r="M45" s="366"/>
      <c r="N45" s="397" t="s">
        <v>146</v>
      </c>
      <c r="O45" s="383">
        <v>120000</v>
      </c>
      <c r="P45" s="369" t="s">
        <v>124</v>
      </c>
      <c r="Q45" s="400"/>
      <c r="R45" s="401"/>
      <c r="S45" s="401"/>
      <c r="T45" s="413" t="s">
        <v>543</v>
      </c>
      <c r="U45" s="378">
        <f t="shared" si="0"/>
        <v>120000</v>
      </c>
      <c r="V45" s="411"/>
      <c r="W45" s="411"/>
      <c r="X45" s="411"/>
      <c r="Y45" s="411"/>
      <c r="Z45" s="411"/>
      <c r="AA45" s="411"/>
      <c r="AB45" s="411"/>
      <c r="AC45" s="411"/>
      <c r="AD45" s="411"/>
      <c r="AE45" s="411"/>
      <c r="AF45" s="411"/>
      <c r="AG45" s="411"/>
      <c r="AH45" s="411"/>
      <c r="AI45" s="411"/>
      <c r="AJ45" s="411"/>
    </row>
    <row r="46" spans="1:36" s="412" customFormat="1" ht="21.75" customHeight="1" x14ac:dyDescent="0.2">
      <c r="A46" s="388">
        <v>47</v>
      </c>
      <c r="B46" s="389" t="s">
        <v>622</v>
      </c>
      <c r="C46" s="389" t="s">
        <v>426</v>
      </c>
      <c r="D46" s="389"/>
      <c r="E46" s="391" t="s">
        <v>478</v>
      </c>
      <c r="F46" s="392"/>
      <c r="G46" s="366"/>
      <c r="H46" s="393">
        <v>2000</v>
      </c>
      <c r="I46" s="366"/>
      <c r="J46" s="394"/>
      <c r="K46" s="366"/>
      <c r="L46" s="394"/>
      <c r="M46" s="366"/>
      <c r="N46" s="397" t="s">
        <v>146</v>
      </c>
      <c r="O46" s="383">
        <v>210000</v>
      </c>
      <c r="P46" s="369" t="s">
        <v>124</v>
      </c>
      <c r="Q46" s="400"/>
      <c r="R46" s="401"/>
      <c r="S46" s="401"/>
      <c r="T46" s="413" t="s">
        <v>543</v>
      </c>
      <c r="U46" s="378">
        <f t="shared" si="0"/>
        <v>210000</v>
      </c>
      <c r="V46" s="411"/>
      <c r="W46" s="411"/>
      <c r="X46" s="411"/>
      <c r="Y46" s="411"/>
      <c r="Z46" s="411"/>
      <c r="AA46" s="411"/>
      <c r="AB46" s="411"/>
      <c r="AC46" s="411"/>
      <c r="AD46" s="411"/>
      <c r="AE46" s="411"/>
      <c r="AF46" s="411"/>
      <c r="AG46" s="411"/>
      <c r="AH46" s="411"/>
      <c r="AI46" s="411"/>
      <c r="AJ46" s="411"/>
    </row>
    <row r="47" spans="1:36" s="412" customFormat="1" ht="21.75" customHeight="1" x14ac:dyDescent="0.2">
      <c r="A47" s="388">
        <v>48</v>
      </c>
      <c r="B47" s="389" t="s">
        <v>617</v>
      </c>
      <c r="C47" s="389" t="s">
        <v>163</v>
      </c>
      <c r="D47" s="389"/>
      <c r="E47" s="391" t="s">
        <v>217</v>
      </c>
      <c r="F47" s="392"/>
      <c r="G47" s="366"/>
      <c r="H47" s="393">
        <v>2000</v>
      </c>
      <c r="I47" s="366"/>
      <c r="J47" s="394"/>
      <c r="K47" s="366"/>
      <c r="L47" s="394"/>
      <c r="M47" s="366"/>
      <c r="N47" s="397" t="s">
        <v>146</v>
      </c>
      <c r="O47" s="383">
        <v>1200000</v>
      </c>
      <c r="P47" s="369"/>
      <c r="Q47" s="400"/>
      <c r="R47" s="401"/>
      <c r="S47" s="401"/>
      <c r="T47" s="410"/>
      <c r="U47" s="378" t="str">
        <f t="shared" si="0"/>
        <v>0</v>
      </c>
      <c r="V47" s="411"/>
      <c r="W47" s="411"/>
      <c r="X47" s="411"/>
      <c r="Y47" s="411"/>
      <c r="Z47" s="411"/>
      <c r="AA47" s="411"/>
      <c r="AB47" s="411"/>
      <c r="AC47" s="411"/>
      <c r="AD47" s="411"/>
      <c r="AE47" s="411"/>
      <c r="AF47" s="411"/>
      <c r="AG47" s="411"/>
      <c r="AH47" s="411"/>
      <c r="AI47" s="411"/>
      <c r="AJ47" s="411"/>
    </row>
    <row r="48" spans="1:36" s="412" customFormat="1" ht="21.75" customHeight="1" x14ac:dyDescent="0.2">
      <c r="A48" s="388">
        <v>49</v>
      </c>
      <c r="B48" s="389" t="s">
        <v>622</v>
      </c>
      <c r="C48" s="389" t="s">
        <v>426</v>
      </c>
      <c r="D48" s="389"/>
      <c r="E48" s="391" t="s">
        <v>195</v>
      </c>
      <c r="F48" s="392"/>
      <c r="G48" s="366"/>
      <c r="H48" s="393">
        <v>2000</v>
      </c>
      <c r="I48" s="366"/>
      <c r="J48" s="394"/>
      <c r="K48" s="366"/>
      <c r="L48" s="394"/>
      <c r="M48" s="366"/>
      <c r="N48" s="397" t="s">
        <v>146</v>
      </c>
      <c r="O48" s="383">
        <v>150000</v>
      </c>
      <c r="P48" s="369" t="s">
        <v>124</v>
      </c>
      <c r="Q48" s="400"/>
      <c r="R48" s="401"/>
      <c r="S48" s="401"/>
      <c r="T48" s="413" t="s">
        <v>543</v>
      </c>
      <c r="U48" s="378">
        <f t="shared" si="0"/>
        <v>150000</v>
      </c>
      <c r="V48" s="411"/>
      <c r="W48" s="411"/>
      <c r="X48" s="411"/>
      <c r="Y48" s="411"/>
      <c r="Z48" s="411"/>
      <c r="AA48" s="411"/>
      <c r="AB48" s="411"/>
      <c r="AC48" s="411"/>
      <c r="AD48" s="411"/>
      <c r="AE48" s="411"/>
      <c r="AF48" s="411"/>
      <c r="AG48" s="411"/>
      <c r="AH48" s="411"/>
      <c r="AI48" s="411"/>
      <c r="AJ48" s="411"/>
    </row>
    <row r="49" spans="1:36" s="412" customFormat="1" ht="21.75" customHeight="1" x14ac:dyDescent="0.2">
      <c r="A49" s="388">
        <v>50</v>
      </c>
      <c r="B49" s="389" t="s">
        <v>617</v>
      </c>
      <c r="C49" s="389" t="s">
        <v>163</v>
      </c>
      <c r="D49" s="389"/>
      <c r="E49" s="391" t="s">
        <v>217</v>
      </c>
      <c r="F49" s="392"/>
      <c r="G49" s="366"/>
      <c r="H49" s="393">
        <v>2000</v>
      </c>
      <c r="I49" s="366"/>
      <c r="J49" s="394"/>
      <c r="K49" s="366"/>
      <c r="L49" s="394"/>
      <c r="M49" s="366"/>
      <c r="N49" s="397" t="s">
        <v>146</v>
      </c>
      <c r="O49" s="383">
        <v>900000</v>
      </c>
      <c r="P49" s="369" t="s">
        <v>367</v>
      </c>
      <c r="Q49" s="400"/>
      <c r="R49" s="401"/>
      <c r="S49" s="401"/>
      <c r="T49" s="410"/>
      <c r="U49" s="378" t="str">
        <f t="shared" si="0"/>
        <v>0</v>
      </c>
      <c r="V49" s="411"/>
      <c r="W49" s="411"/>
      <c r="X49" s="411"/>
      <c r="Y49" s="411"/>
      <c r="Z49" s="411"/>
      <c r="AA49" s="411"/>
      <c r="AB49" s="411"/>
      <c r="AC49" s="411"/>
      <c r="AD49" s="411"/>
      <c r="AE49" s="411"/>
      <c r="AF49" s="411"/>
      <c r="AG49" s="411"/>
      <c r="AH49" s="411"/>
      <c r="AI49" s="411"/>
      <c r="AJ49" s="411"/>
    </row>
    <row r="50" spans="1:36" s="412" customFormat="1" ht="21.75" customHeight="1" x14ac:dyDescent="0.2">
      <c r="A50" s="388">
        <v>51</v>
      </c>
      <c r="B50" s="389" t="s">
        <v>296</v>
      </c>
      <c r="C50" s="389" t="s">
        <v>421</v>
      </c>
      <c r="D50" s="389"/>
      <c r="E50" s="391" t="s">
        <v>195</v>
      </c>
      <c r="F50" s="392"/>
      <c r="G50" s="366"/>
      <c r="H50" s="393">
        <v>2000</v>
      </c>
      <c r="I50" s="366"/>
      <c r="J50" s="394"/>
      <c r="K50" s="366"/>
      <c r="L50" s="394"/>
      <c r="M50" s="366"/>
      <c r="N50" s="397" t="s">
        <v>146</v>
      </c>
      <c r="O50" s="383">
        <v>2280000</v>
      </c>
      <c r="P50" s="369" t="s">
        <v>367</v>
      </c>
      <c r="Q50" s="400"/>
      <c r="R50" s="401"/>
      <c r="S50" s="401"/>
      <c r="T50" s="410"/>
      <c r="U50" s="378" t="str">
        <f t="shared" si="0"/>
        <v>0</v>
      </c>
      <c r="V50" s="411"/>
      <c r="W50" s="411"/>
      <c r="X50" s="411"/>
      <c r="Y50" s="411"/>
      <c r="Z50" s="411"/>
      <c r="AA50" s="411"/>
      <c r="AB50" s="411"/>
      <c r="AC50" s="411"/>
      <c r="AD50" s="411"/>
      <c r="AE50" s="411"/>
      <c r="AF50" s="411"/>
      <c r="AG50" s="411"/>
      <c r="AH50" s="411"/>
      <c r="AI50" s="411"/>
      <c r="AJ50" s="411"/>
    </row>
    <row r="51" spans="1:36" s="412" customFormat="1" ht="21.75" customHeight="1" x14ac:dyDescent="0.2">
      <c r="A51" s="388">
        <v>52</v>
      </c>
      <c r="B51" s="389" t="s">
        <v>618</v>
      </c>
      <c r="C51" s="389" t="s">
        <v>152</v>
      </c>
      <c r="D51" s="389"/>
      <c r="E51" s="391" t="s">
        <v>195</v>
      </c>
      <c r="F51" s="392"/>
      <c r="G51" s="366"/>
      <c r="H51" s="393">
        <v>2000</v>
      </c>
      <c r="I51" s="366"/>
      <c r="J51" s="394"/>
      <c r="K51" s="366"/>
      <c r="L51" s="394"/>
      <c r="M51" s="366"/>
      <c r="N51" s="397" t="s">
        <v>146</v>
      </c>
      <c r="O51" s="383">
        <v>850000</v>
      </c>
      <c r="P51" s="369" t="s">
        <v>124</v>
      </c>
      <c r="Q51" s="400"/>
      <c r="R51" s="401"/>
      <c r="S51" s="401"/>
      <c r="T51" s="410"/>
      <c r="U51" s="378" t="str">
        <f t="shared" si="0"/>
        <v>0</v>
      </c>
      <c r="V51" s="411"/>
      <c r="W51" s="411"/>
      <c r="X51" s="411"/>
      <c r="Y51" s="411"/>
      <c r="Z51" s="411"/>
      <c r="AA51" s="411"/>
      <c r="AB51" s="411"/>
      <c r="AC51" s="411"/>
      <c r="AD51" s="411"/>
      <c r="AE51" s="411"/>
      <c r="AF51" s="411"/>
      <c r="AG51" s="411"/>
      <c r="AH51" s="411"/>
      <c r="AI51" s="411"/>
      <c r="AJ51" s="411"/>
    </row>
    <row r="52" spans="1:36" s="412" customFormat="1" ht="21.75" customHeight="1" x14ac:dyDescent="0.2">
      <c r="A52" s="388">
        <v>53</v>
      </c>
      <c r="B52" s="389" t="s">
        <v>618</v>
      </c>
      <c r="C52" s="389" t="s">
        <v>152</v>
      </c>
      <c r="D52" s="389"/>
      <c r="E52" s="391" t="s">
        <v>195</v>
      </c>
      <c r="F52" s="392"/>
      <c r="G52" s="366"/>
      <c r="H52" s="393">
        <v>2000</v>
      </c>
      <c r="I52" s="366"/>
      <c r="J52" s="394"/>
      <c r="K52" s="366"/>
      <c r="L52" s="394"/>
      <c r="M52" s="366"/>
      <c r="N52" s="397" t="s">
        <v>146</v>
      </c>
      <c r="O52" s="383">
        <v>810000</v>
      </c>
      <c r="P52" s="369" t="s">
        <v>124</v>
      </c>
      <c r="Q52" s="400"/>
      <c r="R52" s="401"/>
      <c r="S52" s="401"/>
      <c r="T52" s="410"/>
      <c r="U52" s="378" t="str">
        <f t="shared" si="0"/>
        <v>0</v>
      </c>
      <c r="V52" s="411"/>
      <c r="W52" s="411"/>
      <c r="X52" s="411"/>
      <c r="Y52" s="411"/>
      <c r="Z52" s="411"/>
      <c r="AA52" s="411"/>
      <c r="AB52" s="411"/>
      <c r="AC52" s="411"/>
      <c r="AD52" s="411"/>
      <c r="AE52" s="411"/>
      <c r="AF52" s="411"/>
      <c r="AG52" s="411"/>
      <c r="AH52" s="411"/>
      <c r="AI52" s="411"/>
      <c r="AJ52" s="411"/>
    </row>
    <row r="53" spans="1:36" s="412" customFormat="1" ht="21.75" customHeight="1" x14ac:dyDescent="0.2">
      <c r="A53" s="388">
        <v>54</v>
      </c>
      <c r="B53" s="389" t="s">
        <v>618</v>
      </c>
      <c r="C53" s="389" t="s">
        <v>152</v>
      </c>
      <c r="D53" s="389"/>
      <c r="E53" s="391" t="s">
        <v>195</v>
      </c>
      <c r="F53" s="392"/>
      <c r="G53" s="366"/>
      <c r="H53" s="393">
        <v>2000</v>
      </c>
      <c r="I53" s="366"/>
      <c r="J53" s="394"/>
      <c r="K53" s="366"/>
      <c r="L53" s="394"/>
      <c r="M53" s="366"/>
      <c r="N53" s="397" t="s">
        <v>146</v>
      </c>
      <c r="O53" s="383">
        <v>595000</v>
      </c>
      <c r="P53" s="369" t="s">
        <v>367</v>
      </c>
      <c r="Q53" s="400"/>
      <c r="R53" s="401"/>
      <c r="S53" s="401"/>
      <c r="T53" s="410"/>
      <c r="U53" s="378" t="str">
        <f t="shared" si="0"/>
        <v>0</v>
      </c>
      <c r="V53" s="411"/>
      <c r="W53" s="411"/>
      <c r="X53" s="411"/>
      <c r="Y53" s="411"/>
      <c r="Z53" s="411"/>
      <c r="AA53" s="411"/>
      <c r="AB53" s="411"/>
      <c r="AC53" s="411"/>
      <c r="AD53" s="411"/>
      <c r="AE53" s="411"/>
      <c r="AF53" s="411"/>
      <c r="AG53" s="411"/>
      <c r="AH53" s="411"/>
      <c r="AI53" s="411"/>
      <c r="AJ53" s="411"/>
    </row>
    <row r="54" spans="1:36" s="412" customFormat="1" ht="21.75" customHeight="1" x14ac:dyDescent="0.2">
      <c r="A54" s="388">
        <v>55</v>
      </c>
      <c r="B54" s="389" t="s">
        <v>623</v>
      </c>
      <c r="C54" s="389" t="s">
        <v>149</v>
      </c>
      <c r="D54" s="389"/>
      <c r="E54" s="391" t="s">
        <v>479</v>
      </c>
      <c r="F54" s="392"/>
      <c r="G54" s="366"/>
      <c r="H54" s="393">
        <v>2000</v>
      </c>
      <c r="I54" s="366"/>
      <c r="J54" s="394"/>
      <c r="K54" s="366"/>
      <c r="L54" s="394"/>
      <c r="M54" s="366"/>
      <c r="N54" s="397" t="s">
        <v>146</v>
      </c>
      <c r="O54" s="383">
        <v>259000</v>
      </c>
      <c r="P54" s="369" t="s">
        <v>124</v>
      </c>
      <c r="Q54" s="400"/>
      <c r="R54" s="401"/>
      <c r="S54" s="401"/>
      <c r="T54" s="413" t="s">
        <v>543</v>
      </c>
      <c r="U54" s="378">
        <f t="shared" si="0"/>
        <v>259000</v>
      </c>
      <c r="V54" s="411"/>
      <c r="W54" s="411"/>
      <c r="X54" s="411"/>
      <c r="Y54" s="411"/>
      <c r="Z54" s="411"/>
      <c r="AA54" s="411"/>
      <c r="AB54" s="411"/>
      <c r="AC54" s="411"/>
      <c r="AD54" s="411"/>
      <c r="AE54" s="411"/>
      <c r="AF54" s="411"/>
      <c r="AG54" s="411"/>
      <c r="AH54" s="411"/>
      <c r="AI54" s="411"/>
      <c r="AJ54" s="411"/>
    </row>
    <row r="55" spans="1:36" s="412" customFormat="1" ht="21.75" customHeight="1" x14ac:dyDescent="0.2">
      <c r="A55" s="388">
        <v>56</v>
      </c>
      <c r="B55" s="389" t="s">
        <v>624</v>
      </c>
      <c r="C55" s="389" t="s">
        <v>427</v>
      </c>
      <c r="D55" s="389"/>
      <c r="E55" s="391" t="s">
        <v>480</v>
      </c>
      <c r="F55" s="392"/>
      <c r="G55" s="366"/>
      <c r="H55" s="393">
        <v>2000</v>
      </c>
      <c r="I55" s="366"/>
      <c r="J55" s="394"/>
      <c r="K55" s="366"/>
      <c r="L55" s="394"/>
      <c r="M55" s="366"/>
      <c r="N55" s="397" t="s">
        <v>146</v>
      </c>
      <c r="O55" s="383">
        <v>600000</v>
      </c>
      <c r="P55" s="369"/>
      <c r="Q55" s="400"/>
      <c r="R55" s="401"/>
      <c r="S55" s="401"/>
      <c r="T55" s="410"/>
      <c r="U55" s="378" t="str">
        <f t="shared" si="0"/>
        <v>0</v>
      </c>
      <c r="V55" s="411"/>
      <c r="W55" s="411"/>
      <c r="X55" s="411"/>
      <c r="Y55" s="411"/>
      <c r="Z55" s="411"/>
      <c r="AA55" s="411"/>
      <c r="AB55" s="411"/>
      <c r="AC55" s="411"/>
      <c r="AD55" s="411"/>
      <c r="AE55" s="411"/>
      <c r="AF55" s="411"/>
      <c r="AG55" s="411"/>
      <c r="AH55" s="411"/>
      <c r="AI55" s="411"/>
      <c r="AJ55" s="411"/>
    </row>
    <row r="56" spans="1:36" s="412" customFormat="1" ht="21.75" customHeight="1" x14ac:dyDescent="0.2">
      <c r="A56" s="388">
        <v>57</v>
      </c>
      <c r="B56" s="389" t="s">
        <v>622</v>
      </c>
      <c r="C56" s="389" t="s">
        <v>426</v>
      </c>
      <c r="D56" s="389"/>
      <c r="E56" s="391" t="s">
        <v>195</v>
      </c>
      <c r="F56" s="392"/>
      <c r="G56" s="366"/>
      <c r="H56" s="393">
        <v>2000</v>
      </c>
      <c r="I56" s="366"/>
      <c r="J56" s="394"/>
      <c r="K56" s="366"/>
      <c r="L56" s="394"/>
      <c r="M56" s="366"/>
      <c r="N56" s="397" t="s">
        <v>146</v>
      </c>
      <c r="O56" s="383">
        <v>175000</v>
      </c>
      <c r="P56" s="369" t="s">
        <v>124</v>
      </c>
      <c r="Q56" s="400"/>
      <c r="R56" s="401"/>
      <c r="S56" s="401"/>
      <c r="T56" s="413" t="s">
        <v>543</v>
      </c>
      <c r="U56" s="378">
        <f t="shared" si="0"/>
        <v>175000</v>
      </c>
      <c r="V56" s="411"/>
      <c r="W56" s="411"/>
      <c r="X56" s="411"/>
      <c r="Y56" s="411"/>
      <c r="Z56" s="411"/>
      <c r="AA56" s="411"/>
      <c r="AB56" s="411"/>
      <c r="AC56" s="411"/>
      <c r="AD56" s="411"/>
      <c r="AE56" s="411"/>
      <c r="AF56" s="411"/>
      <c r="AG56" s="411"/>
      <c r="AH56" s="411"/>
      <c r="AI56" s="411"/>
      <c r="AJ56" s="411"/>
    </row>
    <row r="57" spans="1:36" s="412" customFormat="1" ht="21.75" customHeight="1" x14ac:dyDescent="0.2">
      <c r="A57" s="388">
        <v>58</v>
      </c>
      <c r="B57" s="389" t="s">
        <v>625</v>
      </c>
      <c r="C57" s="389" t="s">
        <v>158</v>
      </c>
      <c r="D57" s="389"/>
      <c r="E57" s="391" t="s">
        <v>203</v>
      </c>
      <c r="F57" s="392"/>
      <c r="G57" s="366"/>
      <c r="H57" s="393">
        <v>2000</v>
      </c>
      <c r="I57" s="366"/>
      <c r="J57" s="394"/>
      <c r="K57" s="366"/>
      <c r="L57" s="394"/>
      <c r="M57" s="366"/>
      <c r="N57" s="397" t="s">
        <v>146</v>
      </c>
      <c r="O57" s="383">
        <v>2450000</v>
      </c>
      <c r="P57" s="369" t="s">
        <v>367</v>
      </c>
      <c r="Q57" s="400"/>
      <c r="R57" s="401"/>
      <c r="S57" s="401"/>
      <c r="T57" s="410"/>
      <c r="U57" s="378" t="str">
        <f t="shared" si="0"/>
        <v>0</v>
      </c>
      <c r="V57" s="411"/>
      <c r="W57" s="411"/>
      <c r="X57" s="411"/>
      <c r="Y57" s="411"/>
      <c r="Z57" s="411"/>
      <c r="AA57" s="411"/>
      <c r="AB57" s="411"/>
      <c r="AC57" s="411"/>
      <c r="AD57" s="411"/>
      <c r="AE57" s="411"/>
      <c r="AF57" s="411"/>
      <c r="AG57" s="411"/>
      <c r="AH57" s="411"/>
      <c r="AI57" s="411"/>
      <c r="AJ57" s="411"/>
    </row>
    <row r="58" spans="1:36" s="412" customFormat="1" ht="21.75" customHeight="1" x14ac:dyDescent="0.2">
      <c r="A58" s="388">
        <v>59</v>
      </c>
      <c r="B58" s="389" t="s">
        <v>625</v>
      </c>
      <c r="C58" s="389" t="s">
        <v>158</v>
      </c>
      <c r="D58" s="389"/>
      <c r="E58" s="391" t="s">
        <v>203</v>
      </c>
      <c r="F58" s="392"/>
      <c r="G58" s="366"/>
      <c r="H58" s="393">
        <v>2000</v>
      </c>
      <c r="I58" s="366"/>
      <c r="J58" s="394"/>
      <c r="K58" s="366"/>
      <c r="L58" s="394"/>
      <c r="M58" s="366"/>
      <c r="N58" s="397" t="s">
        <v>146</v>
      </c>
      <c r="O58" s="383">
        <v>2450000</v>
      </c>
      <c r="P58" s="369" t="s">
        <v>124</v>
      </c>
      <c r="Q58" s="400"/>
      <c r="R58" s="401"/>
      <c r="S58" s="401"/>
      <c r="T58" s="410"/>
      <c r="U58" s="378" t="str">
        <f t="shared" si="0"/>
        <v>0</v>
      </c>
      <c r="V58" s="411"/>
      <c r="W58" s="411"/>
      <c r="X58" s="411"/>
      <c r="Y58" s="411"/>
      <c r="Z58" s="411"/>
      <c r="AA58" s="411"/>
      <c r="AB58" s="411"/>
      <c r="AC58" s="411"/>
      <c r="AD58" s="411"/>
      <c r="AE58" s="411"/>
      <c r="AF58" s="411"/>
      <c r="AG58" s="411"/>
      <c r="AH58" s="411"/>
      <c r="AI58" s="411"/>
      <c r="AJ58" s="411"/>
    </row>
    <row r="59" spans="1:36" s="412" customFormat="1" ht="21.75" customHeight="1" x14ac:dyDescent="0.2">
      <c r="A59" s="388">
        <v>60</v>
      </c>
      <c r="B59" s="389" t="s">
        <v>618</v>
      </c>
      <c r="C59" s="389" t="s">
        <v>152</v>
      </c>
      <c r="D59" s="389"/>
      <c r="E59" s="391" t="s">
        <v>195</v>
      </c>
      <c r="F59" s="392"/>
      <c r="G59" s="366"/>
      <c r="H59" s="393">
        <v>2000</v>
      </c>
      <c r="I59" s="366"/>
      <c r="J59" s="394"/>
      <c r="K59" s="366"/>
      <c r="L59" s="394"/>
      <c r="M59" s="366"/>
      <c r="N59" s="397" t="s">
        <v>146</v>
      </c>
      <c r="O59" s="383">
        <v>425000</v>
      </c>
      <c r="P59" s="369" t="s">
        <v>124</v>
      </c>
      <c r="Q59" s="400"/>
      <c r="R59" s="401"/>
      <c r="S59" s="401"/>
      <c r="T59" s="410"/>
      <c r="U59" s="378" t="str">
        <f t="shared" si="0"/>
        <v>0</v>
      </c>
      <c r="V59" s="411"/>
      <c r="W59" s="411"/>
      <c r="X59" s="411"/>
      <c r="Y59" s="411"/>
      <c r="Z59" s="411"/>
      <c r="AA59" s="411"/>
      <c r="AB59" s="411"/>
      <c r="AC59" s="411"/>
      <c r="AD59" s="411"/>
      <c r="AE59" s="411"/>
      <c r="AF59" s="411"/>
      <c r="AG59" s="411"/>
      <c r="AH59" s="411"/>
      <c r="AI59" s="411"/>
      <c r="AJ59" s="411"/>
    </row>
    <row r="60" spans="1:36" s="412" customFormat="1" ht="21.75" customHeight="1" x14ac:dyDescent="0.2">
      <c r="A60" s="388">
        <v>61</v>
      </c>
      <c r="B60" s="389" t="s">
        <v>618</v>
      </c>
      <c r="C60" s="389" t="s">
        <v>152</v>
      </c>
      <c r="D60" s="389"/>
      <c r="E60" s="391" t="s">
        <v>476</v>
      </c>
      <c r="F60" s="392"/>
      <c r="G60" s="366"/>
      <c r="H60" s="393">
        <v>2000</v>
      </c>
      <c r="I60" s="366"/>
      <c r="J60" s="394"/>
      <c r="K60" s="366"/>
      <c r="L60" s="394"/>
      <c r="M60" s="366"/>
      <c r="N60" s="397" t="s">
        <v>146</v>
      </c>
      <c r="O60" s="383">
        <v>360000</v>
      </c>
      <c r="P60" s="369" t="s">
        <v>124</v>
      </c>
      <c r="Q60" s="400"/>
      <c r="R60" s="401"/>
      <c r="S60" s="401"/>
      <c r="T60" s="410"/>
      <c r="U60" s="378" t="str">
        <f t="shared" si="0"/>
        <v>0</v>
      </c>
      <c r="V60" s="411"/>
      <c r="W60" s="411"/>
      <c r="X60" s="411"/>
      <c r="Y60" s="411"/>
      <c r="Z60" s="411"/>
      <c r="AA60" s="411"/>
      <c r="AB60" s="411"/>
      <c r="AC60" s="411"/>
      <c r="AD60" s="411"/>
      <c r="AE60" s="411"/>
      <c r="AF60" s="411"/>
      <c r="AG60" s="411"/>
      <c r="AH60" s="411"/>
      <c r="AI60" s="411"/>
      <c r="AJ60" s="411"/>
    </row>
    <row r="61" spans="1:36" s="412" customFormat="1" ht="21.75" customHeight="1" x14ac:dyDescent="0.2">
      <c r="A61" s="388">
        <v>62</v>
      </c>
      <c r="B61" s="389" t="s">
        <v>620</v>
      </c>
      <c r="C61" s="389" t="s">
        <v>155</v>
      </c>
      <c r="D61" s="389"/>
      <c r="E61" s="391" t="s">
        <v>195</v>
      </c>
      <c r="F61" s="392"/>
      <c r="G61" s="366"/>
      <c r="H61" s="393">
        <v>2000</v>
      </c>
      <c r="I61" s="366"/>
      <c r="J61" s="394"/>
      <c r="K61" s="366"/>
      <c r="L61" s="394"/>
      <c r="M61" s="366"/>
      <c r="N61" s="397" t="s">
        <v>146</v>
      </c>
      <c r="O61" s="383">
        <v>1320000</v>
      </c>
      <c r="P61" s="369" t="s">
        <v>367</v>
      </c>
      <c r="Q61" s="400"/>
      <c r="R61" s="401"/>
      <c r="S61" s="401"/>
      <c r="T61" s="410"/>
      <c r="U61" s="378" t="str">
        <f t="shared" si="0"/>
        <v>0</v>
      </c>
      <c r="V61" s="411"/>
      <c r="W61" s="411"/>
      <c r="X61" s="411"/>
      <c r="Y61" s="411"/>
      <c r="Z61" s="411"/>
      <c r="AA61" s="411"/>
      <c r="AB61" s="411"/>
      <c r="AC61" s="411"/>
      <c r="AD61" s="411"/>
      <c r="AE61" s="411"/>
      <c r="AF61" s="411"/>
      <c r="AG61" s="411"/>
      <c r="AH61" s="411"/>
      <c r="AI61" s="411"/>
      <c r="AJ61" s="411"/>
    </row>
    <row r="62" spans="1:36" s="412" customFormat="1" ht="21.75" customHeight="1" x14ac:dyDescent="0.2">
      <c r="A62" s="388">
        <v>63</v>
      </c>
      <c r="B62" s="389" t="s">
        <v>619</v>
      </c>
      <c r="C62" s="389" t="s">
        <v>162</v>
      </c>
      <c r="D62" s="389"/>
      <c r="E62" s="391" t="s">
        <v>206</v>
      </c>
      <c r="F62" s="392"/>
      <c r="G62" s="366"/>
      <c r="H62" s="393">
        <v>2000</v>
      </c>
      <c r="I62" s="366"/>
      <c r="J62" s="394"/>
      <c r="K62" s="366"/>
      <c r="L62" s="394"/>
      <c r="M62" s="366"/>
      <c r="N62" s="397" t="s">
        <v>146</v>
      </c>
      <c r="O62" s="383">
        <v>42000</v>
      </c>
      <c r="P62" s="369" t="s">
        <v>124</v>
      </c>
      <c r="Q62" s="400"/>
      <c r="R62" s="401"/>
      <c r="S62" s="401"/>
      <c r="T62" s="413" t="s">
        <v>543</v>
      </c>
      <c r="U62" s="378">
        <f t="shared" si="0"/>
        <v>42000</v>
      </c>
      <c r="V62" s="411"/>
      <c r="W62" s="411"/>
      <c r="X62" s="411"/>
      <c r="Y62" s="411"/>
      <c r="Z62" s="411"/>
      <c r="AA62" s="411"/>
      <c r="AB62" s="411"/>
      <c r="AC62" s="411"/>
      <c r="AD62" s="411"/>
      <c r="AE62" s="411"/>
      <c r="AF62" s="411"/>
      <c r="AG62" s="411"/>
      <c r="AH62" s="411"/>
      <c r="AI62" s="411"/>
      <c r="AJ62" s="411"/>
    </row>
    <row r="63" spans="1:36" s="412" customFormat="1" ht="21.75" customHeight="1" x14ac:dyDescent="0.2">
      <c r="A63" s="388">
        <v>64</v>
      </c>
      <c r="B63" s="389" t="s">
        <v>622</v>
      </c>
      <c r="C63" s="389" t="s">
        <v>426</v>
      </c>
      <c r="D63" s="389"/>
      <c r="E63" s="391" t="s">
        <v>481</v>
      </c>
      <c r="F63" s="392"/>
      <c r="G63" s="366"/>
      <c r="H63" s="393">
        <v>2000</v>
      </c>
      <c r="I63" s="366"/>
      <c r="J63" s="394"/>
      <c r="K63" s="366"/>
      <c r="L63" s="394"/>
      <c r="M63" s="366"/>
      <c r="N63" s="397" t="s">
        <v>146</v>
      </c>
      <c r="O63" s="383">
        <v>840000</v>
      </c>
      <c r="P63" s="369" t="s">
        <v>124</v>
      </c>
      <c r="Q63" s="400"/>
      <c r="R63" s="401"/>
      <c r="S63" s="401"/>
      <c r="T63" s="410"/>
      <c r="U63" s="378" t="str">
        <f t="shared" si="0"/>
        <v>0</v>
      </c>
      <c r="V63" s="411"/>
      <c r="W63" s="411"/>
      <c r="X63" s="411"/>
      <c r="Y63" s="411"/>
      <c r="Z63" s="411"/>
      <c r="AA63" s="411"/>
      <c r="AB63" s="411"/>
      <c r="AC63" s="411"/>
      <c r="AD63" s="411"/>
      <c r="AE63" s="411"/>
      <c r="AF63" s="411"/>
      <c r="AG63" s="411"/>
      <c r="AH63" s="411"/>
      <c r="AI63" s="411"/>
      <c r="AJ63" s="411"/>
    </row>
    <row r="64" spans="1:36" s="412" customFormat="1" ht="21.75" customHeight="1" x14ac:dyDescent="0.2">
      <c r="A64" s="388">
        <v>65</v>
      </c>
      <c r="B64" s="389" t="s">
        <v>251</v>
      </c>
      <c r="C64" s="389" t="s">
        <v>163</v>
      </c>
      <c r="D64" s="389"/>
      <c r="E64" s="391" t="s">
        <v>482</v>
      </c>
      <c r="F64" s="392"/>
      <c r="G64" s="366"/>
      <c r="H64" s="393">
        <v>2000</v>
      </c>
      <c r="I64" s="366"/>
      <c r="J64" s="394"/>
      <c r="K64" s="366"/>
      <c r="L64" s="394"/>
      <c r="M64" s="366"/>
      <c r="N64" s="397" t="s">
        <v>146</v>
      </c>
      <c r="O64" s="383">
        <v>900000</v>
      </c>
      <c r="P64" s="369" t="s">
        <v>367</v>
      </c>
      <c r="Q64" s="400"/>
      <c r="R64" s="401"/>
      <c r="S64" s="401"/>
      <c r="T64" s="410"/>
      <c r="U64" s="378" t="str">
        <f t="shared" si="0"/>
        <v>0</v>
      </c>
      <c r="V64" s="411"/>
      <c r="W64" s="411"/>
      <c r="X64" s="411"/>
      <c r="Y64" s="411"/>
      <c r="Z64" s="411"/>
      <c r="AA64" s="411"/>
      <c r="AB64" s="411"/>
      <c r="AC64" s="411"/>
      <c r="AD64" s="411"/>
      <c r="AE64" s="411"/>
      <c r="AF64" s="411"/>
      <c r="AG64" s="411"/>
      <c r="AH64" s="411"/>
      <c r="AI64" s="411"/>
      <c r="AJ64" s="411"/>
    </row>
    <row r="65" spans="1:36" s="412" customFormat="1" ht="21.75" customHeight="1" x14ac:dyDescent="0.2">
      <c r="A65" s="388">
        <v>66</v>
      </c>
      <c r="B65" s="389" t="s">
        <v>618</v>
      </c>
      <c r="C65" s="389" t="s">
        <v>152</v>
      </c>
      <c r="D65" s="389"/>
      <c r="E65" s="391" t="s">
        <v>195</v>
      </c>
      <c r="F65" s="392"/>
      <c r="G65" s="366"/>
      <c r="H65" s="393">
        <v>2000</v>
      </c>
      <c r="I65" s="366"/>
      <c r="J65" s="394"/>
      <c r="K65" s="366"/>
      <c r="L65" s="394"/>
      <c r="M65" s="366"/>
      <c r="N65" s="397" t="s">
        <v>146</v>
      </c>
      <c r="O65" s="383">
        <v>1190000</v>
      </c>
      <c r="P65" s="369" t="s">
        <v>367</v>
      </c>
      <c r="Q65" s="400"/>
      <c r="R65" s="401"/>
      <c r="S65" s="401"/>
      <c r="T65" s="410"/>
      <c r="U65" s="378" t="str">
        <f t="shared" si="0"/>
        <v>0</v>
      </c>
      <c r="V65" s="411"/>
      <c r="W65" s="411"/>
      <c r="X65" s="411"/>
      <c r="Y65" s="411"/>
      <c r="Z65" s="411"/>
      <c r="AA65" s="411"/>
      <c r="AB65" s="411"/>
      <c r="AC65" s="411"/>
      <c r="AD65" s="411"/>
      <c r="AE65" s="411"/>
      <c r="AF65" s="411"/>
      <c r="AG65" s="411"/>
      <c r="AH65" s="411"/>
      <c r="AI65" s="411"/>
      <c r="AJ65" s="411"/>
    </row>
    <row r="66" spans="1:36" s="412" customFormat="1" ht="21.75" customHeight="1" x14ac:dyDescent="0.2">
      <c r="A66" s="388">
        <v>67</v>
      </c>
      <c r="B66" s="389" t="s">
        <v>621</v>
      </c>
      <c r="C66" s="389" t="s">
        <v>148</v>
      </c>
      <c r="D66" s="389"/>
      <c r="E66" s="391" t="s">
        <v>195</v>
      </c>
      <c r="F66" s="392"/>
      <c r="G66" s="366"/>
      <c r="H66" s="393">
        <v>2000</v>
      </c>
      <c r="I66" s="366"/>
      <c r="J66" s="394"/>
      <c r="K66" s="366"/>
      <c r="L66" s="394"/>
      <c r="M66" s="366"/>
      <c r="N66" s="397" t="s">
        <v>146</v>
      </c>
      <c r="O66" s="383">
        <v>570000</v>
      </c>
      <c r="P66" s="369" t="s">
        <v>124</v>
      </c>
      <c r="Q66" s="400"/>
      <c r="R66" s="401"/>
      <c r="S66" s="401"/>
      <c r="T66" s="410"/>
      <c r="U66" s="378" t="str">
        <f t="shared" si="0"/>
        <v>0</v>
      </c>
      <c r="V66" s="411"/>
      <c r="W66" s="411"/>
      <c r="X66" s="411"/>
      <c r="Y66" s="411"/>
      <c r="Z66" s="411"/>
      <c r="AA66" s="411"/>
      <c r="AB66" s="411"/>
      <c r="AC66" s="411"/>
      <c r="AD66" s="411"/>
      <c r="AE66" s="411"/>
      <c r="AF66" s="411"/>
      <c r="AG66" s="411"/>
      <c r="AH66" s="411"/>
      <c r="AI66" s="411"/>
      <c r="AJ66" s="411"/>
    </row>
    <row r="67" spans="1:36" s="412" customFormat="1" ht="21.75" customHeight="1" x14ac:dyDescent="0.2">
      <c r="A67" s="388">
        <v>68</v>
      </c>
      <c r="B67" s="389" t="s">
        <v>622</v>
      </c>
      <c r="C67" s="389" t="s">
        <v>426</v>
      </c>
      <c r="D67" s="389"/>
      <c r="E67" s="391" t="s">
        <v>195</v>
      </c>
      <c r="F67" s="392"/>
      <c r="G67" s="366"/>
      <c r="H67" s="393">
        <v>2000</v>
      </c>
      <c r="I67" s="366"/>
      <c r="J67" s="394"/>
      <c r="K67" s="366"/>
      <c r="L67" s="394"/>
      <c r="M67" s="366"/>
      <c r="N67" s="397" t="s">
        <v>146</v>
      </c>
      <c r="O67" s="383">
        <v>150000</v>
      </c>
      <c r="P67" s="369" t="s">
        <v>367</v>
      </c>
      <c r="Q67" s="400"/>
      <c r="R67" s="401"/>
      <c r="S67" s="401"/>
      <c r="T67" s="413" t="s">
        <v>543</v>
      </c>
      <c r="U67" s="378">
        <f t="shared" si="0"/>
        <v>150000</v>
      </c>
      <c r="V67" s="411"/>
      <c r="W67" s="411"/>
      <c r="X67" s="411"/>
      <c r="Y67" s="411"/>
      <c r="Z67" s="411"/>
      <c r="AA67" s="411"/>
      <c r="AB67" s="411"/>
      <c r="AC67" s="411"/>
      <c r="AD67" s="411"/>
      <c r="AE67" s="411"/>
      <c r="AF67" s="411"/>
      <c r="AG67" s="411"/>
      <c r="AH67" s="411"/>
      <c r="AI67" s="411"/>
      <c r="AJ67" s="411"/>
    </row>
    <row r="68" spans="1:36" s="412" customFormat="1" ht="21.75" customHeight="1" thickBot="1" x14ac:dyDescent="0.25">
      <c r="A68" s="448">
        <v>69</v>
      </c>
      <c r="B68" s="449" t="s">
        <v>636</v>
      </c>
      <c r="C68" s="449" t="s">
        <v>428</v>
      </c>
      <c r="D68" s="449"/>
      <c r="E68" s="450" t="s">
        <v>195</v>
      </c>
      <c r="F68" s="451"/>
      <c r="G68" s="430"/>
      <c r="H68" s="452">
        <v>2000</v>
      </c>
      <c r="I68" s="430"/>
      <c r="J68" s="453"/>
      <c r="K68" s="430"/>
      <c r="L68" s="453"/>
      <c r="M68" s="430"/>
      <c r="N68" s="454" t="s">
        <v>146</v>
      </c>
      <c r="O68" s="455">
        <v>700000</v>
      </c>
      <c r="P68" s="432" t="s">
        <v>367</v>
      </c>
      <c r="Q68" s="400"/>
      <c r="R68" s="401"/>
      <c r="S68" s="401"/>
      <c r="T68" s="410"/>
      <c r="U68" s="378" t="str">
        <f t="shared" si="0"/>
        <v>0</v>
      </c>
      <c r="V68" s="411"/>
      <c r="W68" s="411"/>
      <c r="X68" s="411"/>
      <c r="Y68" s="411"/>
      <c r="Z68" s="411"/>
      <c r="AA68" s="411"/>
      <c r="AB68" s="411"/>
      <c r="AC68" s="411"/>
      <c r="AD68" s="411"/>
      <c r="AE68" s="411"/>
      <c r="AF68" s="411"/>
      <c r="AG68" s="411"/>
      <c r="AH68" s="411"/>
      <c r="AI68" s="411"/>
      <c r="AJ68" s="411"/>
    </row>
    <row r="69" spans="1:36" s="412" customFormat="1" ht="21.75" customHeight="1" x14ac:dyDescent="0.2">
      <c r="A69" s="438">
        <v>70</v>
      </c>
      <c r="B69" s="439" t="s">
        <v>625</v>
      </c>
      <c r="C69" s="439" t="s">
        <v>158</v>
      </c>
      <c r="D69" s="439"/>
      <c r="E69" s="440" t="s">
        <v>202</v>
      </c>
      <c r="F69" s="441"/>
      <c r="G69" s="442"/>
      <c r="H69" s="443">
        <v>2000</v>
      </c>
      <c r="I69" s="442"/>
      <c r="J69" s="444"/>
      <c r="K69" s="442"/>
      <c r="L69" s="444"/>
      <c r="M69" s="442"/>
      <c r="N69" s="445" t="s">
        <v>146</v>
      </c>
      <c r="O69" s="446">
        <v>1925000</v>
      </c>
      <c r="P69" s="447" t="s">
        <v>124</v>
      </c>
      <c r="Q69" s="400"/>
      <c r="R69" s="401"/>
      <c r="S69" s="401"/>
      <c r="T69" s="410"/>
      <c r="U69" s="378" t="str">
        <f t="shared" si="0"/>
        <v>0</v>
      </c>
      <c r="V69" s="411"/>
      <c r="W69" s="411"/>
      <c r="X69" s="411"/>
      <c r="Y69" s="411"/>
      <c r="Z69" s="411"/>
      <c r="AA69" s="411"/>
      <c r="AB69" s="411"/>
      <c r="AC69" s="411"/>
      <c r="AD69" s="411"/>
      <c r="AE69" s="411"/>
      <c r="AF69" s="411"/>
      <c r="AG69" s="411"/>
      <c r="AH69" s="411"/>
      <c r="AI69" s="411"/>
      <c r="AJ69" s="411"/>
    </row>
    <row r="70" spans="1:36" s="412" customFormat="1" ht="21.75" customHeight="1" x14ac:dyDescent="0.2">
      <c r="A70" s="388">
        <v>71</v>
      </c>
      <c r="B70" s="389" t="s">
        <v>618</v>
      </c>
      <c r="C70" s="389" t="s">
        <v>152</v>
      </c>
      <c r="D70" s="389"/>
      <c r="E70" s="391" t="s">
        <v>195</v>
      </c>
      <c r="F70" s="392"/>
      <c r="G70" s="366"/>
      <c r="H70" s="393">
        <v>2000</v>
      </c>
      <c r="I70" s="366"/>
      <c r="J70" s="394"/>
      <c r="K70" s="366"/>
      <c r="L70" s="394"/>
      <c r="M70" s="366"/>
      <c r="N70" s="397" t="s">
        <v>146</v>
      </c>
      <c r="O70" s="383">
        <v>425000</v>
      </c>
      <c r="P70" s="369" t="s">
        <v>124</v>
      </c>
      <c r="Q70" s="400"/>
      <c r="R70" s="401"/>
      <c r="S70" s="401"/>
      <c r="T70" s="410"/>
      <c r="U70" s="378" t="str">
        <f t="shared" si="0"/>
        <v>0</v>
      </c>
      <c r="V70" s="411"/>
      <c r="W70" s="411"/>
      <c r="X70" s="411"/>
      <c r="Y70" s="411"/>
      <c r="Z70" s="411"/>
      <c r="AA70" s="411"/>
      <c r="AB70" s="411"/>
      <c r="AC70" s="411"/>
      <c r="AD70" s="411"/>
      <c r="AE70" s="411"/>
      <c r="AF70" s="411"/>
      <c r="AG70" s="411"/>
      <c r="AH70" s="411"/>
      <c r="AI70" s="411"/>
      <c r="AJ70" s="411"/>
    </row>
    <row r="71" spans="1:36" s="412" customFormat="1" ht="21.75" customHeight="1" x14ac:dyDescent="0.2">
      <c r="A71" s="388">
        <v>72</v>
      </c>
      <c r="B71" s="389" t="s">
        <v>618</v>
      </c>
      <c r="C71" s="389" t="s">
        <v>152</v>
      </c>
      <c r="D71" s="389"/>
      <c r="E71" s="391" t="s">
        <v>195</v>
      </c>
      <c r="F71" s="392"/>
      <c r="G71" s="366"/>
      <c r="H71" s="393">
        <v>2000</v>
      </c>
      <c r="I71" s="366"/>
      <c r="J71" s="394"/>
      <c r="K71" s="366"/>
      <c r="L71" s="394"/>
      <c r="M71" s="366"/>
      <c r="N71" s="397" t="s">
        <v>146</v>
      </c>
      <c r="O71" s="383">
        <v>255000</v>
      </c>
      <c r="P71" s="369" t="s">
        <v>367</v>
      </c>
      <c r="Q71" s="400"/>
      <c r="R71" s="401"/>
      <c r="S71" s="401"/>
      <c r="T71" s="413" t="s">
        <v>543</v>
      </c>
      <c r="U71" s="378">
        <f t="shared" si="0"/>
        <v>255000</v>
      </c>
      <c r="V71" s="411"/>
      <c r="W71" s="411"/>
      <c r="X71" s="411"/>
      <c r="Y71" s="411"/>
      <c r="Z71" s="411"/>
      <c r="AA71" s="411"/>
      <c r="AB71" s="411"/>
      <c r="AC71" s="411"/>
      <c r="AD71" s="411"/>
      <c r="AE71" s="411"/>
      <c r="AF71" s="411"/>
      <c r="AG71" s="411"/>
      <c r="AH71" s="411"/>
      <c r="AI71" s="411"/>
      <c r="AJ71" s="411"/>
    </row>
    <row r="72" spans="1:36" s="412" customFormat="1" ht="21.75" customHeight="1" x14ac:dyDescent="0.2">
      <c r="A72" s="388">
        <v>73</v>
      </c>
      <c r="B72" s="389" t="s">
        <v>251</v>
      </c>
      <c r="C72" s="389" t="s">
        <v>163</v>
      </c>
      <c r="D72" s="389"/>
      <c r="E72" s="391" t="s">
        <v>483</v>
      </c>
      <c r="F72" s="392"/>
      <c r="G72" s="366"/>
      <c r="H72" s="393">
        <v>2000</v>
      </c>
      <c r="I72" s="366"/>
      <c r="J72" s="394"/>
      <c r="K72" s="366"/>
      <c r="L72" s="394"/>
      <c r="M72" s="366"/>
      <c r="N72" s="397" t="s">
        <v>146</v>
      </c>
      <c r="O72" s="383">
        <v>880000</v>
      </c>
      <c r="P72" s="369" t="s">
        <v>124</v>
      </c>
      <c r="Q72" s="400"/>
      <c r="R72" s="401"/>
      <c r="S72" s="401"/>
      <c r="T72" s="410"/>
      <c r="U72" s="378" t="str">
        <f t="shared" si="0"/>
        <v>0</v>
      </c>
      <c r="V72" s="411"/>
      <c r="W72" s="411"/>
      <c r="X72" s="411"/>
      <c r="Y72" s="411"/>
      <c r="Z72" s="411"/>
      <c r="AA72" s="411"/>
      <c r="AB72" s="411"/>
      <c r="AC72" s="411"/>
      <c r="AD72" s="411"/>
      <c r="AE72" s="411"/>
      <c r="AF72" s="411"/>
      <c r="AG72" s="411"/>
      <c r="AH72" s="411"/>
      <c r="AI72" s="411"/>
      <c r="AJ72" s="411"/>
    </row>
    <row r="73" spans="1:36" s="412" customFormat="1" ht="21.75" customHeight="1" x14ac:dyDescent="0.2">
      <c r="A73" s="388">
        <v>74</v>
      </c>
      <c r="B73" s="389" t="s">
        <v>618</v>
      </c>
      <c r="C73" s="389" t="s">
        <v>152</v>
      </c>
      <c r="D73" s="389"/>
      <c r="E73" s="391" t="s">
        <v>195</v>
      </c>
      <c r="F73" s="392"/>
      <c r="G73" s="366"/>
      <c r="H73" s="393">
        <v>2000</v>
      </c>
      <c r="I73" s="366"/>
      <c r="J73" s="394"/>
      <c r="K73" s="366"/>
      <c r="L73" s="394"/>
      <c r="M73" s="366"/>
      <c r="N73" s="397" t="s">
        <v>146</v>
      </c>
      <c r="O73" s="383">
        <v>510000</v>
      </c>
      <c r="P73" s="369" t="s">
        <v>367</v>
      </c>
      <c r="Q73" s="400"/>
      <c r="R73" s="401"/>
      <c r="S73" s="401"/>
      <c r="T73" s="410"/>
      <c r="U73" s="378" t="str">
        <f t="shared" si="0"/>
        <v>0</v>
      </c>
      <c r="V73" s="411"/>
      <c r="W73" s="411"/>
      <c r="X73" s="411"/>
      <c r="Y73" s="411"/>
      <c r="Z73" s="411"/>
      <c r="AA73" s="411"/>
      <c r="AB73" s="411"/>
      <c r="AC73" s="411"/>
      <c r="AD73" s="411"/>
      <c r="AE73" s="411"/>
      <c r="AF73" s="411"/>
      <c r="AG73" s="411"/>
      <c r="AH73" s="411"/>
      <c r="AI73" s="411"/>
      <c r="AJ73" s="411"/>
    </row>
    <row r="74" spans="1:36" s="412" customFormat="1" ht="21.75" customHeight="1" x14ac:dyDescent="0.2">
      <c r="A74" s="388">
        <v>75</v>
      </c>
      <c r="B74" s="389" t="s">
        <v>296</v>
      </c>
      <c r="C74" s="389" t="s">
        <v>421</v>
      </c>
      <c r="D74" s="389"/>
      <c r="E74" s="391" t="s">
        <v>195</v>
      </c>
      <c r="F74" s="392"/>
      <c r="G74" s="366"/>
      <c r="H74" s="393">
        <v>2000</v>
      </c>
      <c r="I74" s="366"/>
      <c r="J74" s="394"/>
      <c r="K74" s="366"/>
      <c r="L74" s="394"/>
      <c r="M74" s="366"/>
      <c r="N74" s="397" t="s">
        <v>146</v>
      </c>
      <c r="O74" s="383">
        <v>1625000</v>
      </c>
      <c r="P74" s="369" t="s">
        <v>367</v>
      </c>
      <c r="Q74" s="400"/>
      <c r="R74" s="401"/>
      <c r="S74" s="401"/>
      <c r="T74" s="410"/>
      <c r="U74" s="378" t="str">
        <f t="shared" ref="U74:U137" si="1">IF(O74&lt;300000,O74,"0")</f>
        <v>0</v>
      </c>
      <c r="V74" s="411"/>
      <c r="W74" s="411"/>
      <c r="X74" s="411"/>
      <c r="Y74" s="411"/>
      <c r="Z74" s="411"/>
      <c r="AA74" s="411"/>
      <c r="AB74" s="411"/>
      <c r="AC74" s="411"/>
      <c r="AD74" s="411"/>
      <c r="AE74" s="411"/>
      <c r="AF74" s="411"/>
      <c r="AG74" s="411"/>
      <c r="AH74" s="411"/>
      <c r="AI74" s="411"/>
      <c r="AJ74" s="411"/>
    </row>
    <row r="75" spans="1:36" s="412" customFormat="1" ht="21.75" customHeight="1" x14ac:dyDescent="0.2">
      <c r="A75" s="388">
        <v>76</v>
      </c>
      <c r="B75" s="389" t="s">
        <v>632</v>
      </c>
      <c r="C75" s="389" t="s">
        <v>160</v>
      </c>
      <c r="D75" s="389"/>
      <c r="E75" s="391" t="s">
        <v>218</v>
      </c>
      <c r="F75" s="392"/>
      <c r="G75" s="366"/>
      <c r="H75" s="393">
        <v>2000</v>
      </c>
      <c r="I75" s="366"/>
      <c r="J75" s="394"/>
      <c r="K75" s="366"/>
      <c r="L75" s="394"/>
      <c r="M75" s="366"/>
      <c r="N75" s="397" t="s">
        <v>146</v>
      </c>
      <c r="O75" s="383">
        <v>140000</v>
      </c>
      <c r="P75" s="369" t="s">
        <v>124</v>
      </c>
      <c r="Q75" s="400"/>
      <c r="R75" s="401"/>
      <c r="S75" s="401"/>
      <c r="T75" s="413" t="s">
        <v>543</v>
      </c>
      <c r="U75" s="378">
        <f t="shared" si="1"/>
        <v>140000</v>
      </c>
      <c r="V75" s="411"/>
      <c r="W75" s="411"/>
      <c r="X75" s="411"/>
      <c r="Y75" s="411"/>
      <c r="Z75" s="411"/>
      <c r="AA75" s="411"/>
      <c r="AB75" s="411"/>
      <c r="AC75" s="411"/>
      <c r="AD75" s="411"/>
      <c r="AE75" s="411"/>
      <c r="AF75" s="411"/>
      <c r="AG75" s="411"/>
      <c r="AH75" s="411"/>
      <c r="AI75" s="411"/>
      <c r="AJ75" s="411"/>
    </row>
    <row r="76" spans="1:36" s="412" customFormat="1" ht="21.75" customHeight="1" x14ac:dyDescent="0.2">
      <c r="A76" s="388">
        <v>77</v>
      </c>
      <c r="B76" s="389" t="s">
        <v>622</v>
      </c>
      <c r="C76" s="389" t="s">
        <v>426</v>
      </c>
      <c r="D76" s="389"/>
      <c r="E76" s="391" t="s">
        <v>476</v>
      </c>
      <c r="F76" s="392"/>
      <c r="G76" s="366"/>
      <c r="H76" s="393">
        <v>2000</v>
      </c>
      <c r="I76" s="366"/>
      <c r="J76" s="394"/>
      <c r="K76" s="366"/>
      <c r="L76" s="394"/>
      <c r="M76" s="366"/>
      <c r="N76" s="397" t="s">
        <v>146</v>
      </c>
      <c r="O76" s="383">
        <v>245000</v>
      </c>
      <c r="P76" s="369" t="s">
        <v>124</v>
      </c>
      <c r="Q76" s="400"/>
      <c r="R76" s="401"/>
      <c r="S76" s="401"/>
      <c r="T76" s="413" t="s">
        <v>543</v>
      </c>
      <c r="U76" s="378">
        <f t="shared" si="1"/>
        <v>245000</v>
      </c>
      <c r="V76" s="411"/>
      <c r="W76" s="411"/>
      <c r="X76" s="411"/>
      <c r="Y76" s="411"/>
      <c r="Z76" s="411"/>
      <c r="AA76" s="411"/>
      <c r="AB76" s="411"/>
      <c r="AC76" s="411"/>
      <c r="AD76" s="411"/>
      <c r="AE76" s="411"/>
      <c r="AF76" s="411"/>
      <c r="AG76" s="411"/>
      <c r="AH76" s="411"/>
      <c r="AI76" s="411"/>
      <c r="AJ76" s="411"/>
    </row>
    <row r="77" spans="1:36" s="412" customFormat="1" ht="21.75" customHeight="1" x14ac:dyDescent="0.2">
      <c r="A77" s="388">
        <v>78</v>
      </c>
      <c r="B77" s="389" t="s">
        <v>620</v>
      </c>
      <c r="C77" s="389" t="s">
        <v>155</v>
      </c>
      <c r="D77" s="389"/>
      <c r="E77" s="391" t="s">
        <v>195</v>
      </c>
      <c r="F77" s="392"/>
      <c r="G77" s="366"/>
      <c r="H77" s="393">
        <v>2000</v>
      </c>
      <c r="I77" s="366"/>
      <c r="J77" s="394"/>
      <c r="K77" s="366"/>
      <c r="L77" s="394"/>
      <c r="M77" s="366"/>
      <c r="N77" s="397" t="s">
        <v>146</v>
      </c>
      <c r="O77" s="383">
        <v>770000</v>
      </c>
      <c r="P77" s="369" t="s">
        <v>367</v>
      </c>
      <c r="Q77" s="400"/>
      <c r="R77" s="401"/>
      <c r="S77" s="401"/>
      <c r="T77" s="410"/>
      <c r="U77" s="378" t="str">
        <f t="shared" si="1"/>
        <v>0</v>
      </c>
      <c r="V77" s="411"/>
      <c r="W77" s="411"/>
      <c r="X77" s="411"/>
      <c r="Y77" s="411"/>
      <c r="Z77" s="411"/>
      <c r="AA77" s="411"/>
      <c r="AB77" s="411"/>
      <c r="AC77" s="411"/>
      <c r="AD77" s="411"/>
      <c r="AE77" s="411"/>
      <c r="AF77" s="411"/>
      <c r="AG77" s="411"/>
      <c r="AH77" s="411"/>
      <c r="AI77" s="411"/>
      <c r="AJ77" s="411"/>
    </row>
    <row r="78" spans="1:36" s="412" customFormat="1" ht="21.75" customHeight="1" x14ac:dyDescent="0.2">
      <c r="A78" s="388">
        <v>79</v>
      </c>
      <c r="B78" s="389" t="s">
        <v>635</v>
      </c>
      <c r="C78" s="389" t="s">
        <v>161</v>
      </c>
      <c r="D78" s="389"/>
      <c r="E78" s="391" t="s">
        <v>484</v>
      </c>
      <c r="F78" s="392"/>
      <c r="G78" s="366"/>
      <c r="H78" s="393">
        <v>2000</v>
      </c>
      <c r="I78" s="366"/>
      <c r="J78" s="394"/>
      <c r="K78" s="366"/>
      <c r="L78" s="394"/>
      <c r="M78" s="366"/>
      <c r="N78" s="397" t="s">
        <v>146</v>
      </c>
      <c r="O78" s="383">
        <v>140000</v>
      </c>
      <c r="P78" s="369" t="s">
        <v>367</v>
      </c>
      <c r="Q78" s="400"/>
      <c r="R78" s="401"/>
      <c r="S78" s="401"/>
      <c r="T78" s="413" t="s">
        <v>543</v>
      </c>
      <c r="U78" s="378">
        <f t="shared" si="1"/>
        <v>140000</v>
      </c>
      <c r="V78" s="411"/>
      <c r="W78" s="411"/>
      <c r="X78" s="411"/>
      <c r="Y78" s="411"/>
      <c r="Z78" s="411"/>
      <c r="AA78" s="411"/>
      <c r="AB78" s="411"/>
      <c r="AC78" s="411"/>
      <c r="AD78" s="411"/>
      <c r="AE78" s="411"/>
      <c r="AF78" s="411"/>
      <c r="AG78" s="411"/>
      <c r="AH78" s="411"/>
      <c r="AI78" s="411"/>
      <c r="AJ78" s="411"/>
    </row>
    <row r="79" spans="1:36" s="412" customFormat="1" ht="21.75" customHeight="1" x14ac:dyDescent="0.2">
      <c r="A79" s="388">
        <v>80</v>
      </c>
      <c r="B79" s="389" t="s">
        <v>625</v>
      </c>
      <c r="C79" s="389" t="s">
        <v>158</v>
      </c>
      <c r="D79" s="389"/>
      <c r="E79" s="391" t="s">
        <v>202</v>
      </c>
      <c r="F79" s="392"/>
      <c r="G79" s="366"/>
      <c r="H79" s="393">
        <v>2000</v>
      </c>
      <c r="I79" s="366"/>
      <c r="J79" s="394"/>
      <c r="K79" s="366"/>
      <c r="L79" s="394"/>
      <c r="M79" s="366"/>
      <c r="N79" s="397" t="s">
        <v>146</v>
      </c>
      <c r="O79" s="383">
        <v>4900000</v>
      </c>
      <c r="P79" s="369" t="s">
        <v>367</v>
      </c>
      <c r="Q79" s="400"/>
      <c r="R79" s="401"/>
      <c r="S79" s="401"/>
      <c r="T79" s="410"/>
      <c r="U79" s="378" t="str">
        <f t="shared" si="1"/>
        <v>0</v>
      </c>
      <c r="V79" s="411"/>
      <c r="W79" s="411"/>
      <c r="X79" s="411"/>
      <c r="Y79" s="411"/>
      <c r="Z79" s="411"/>
      <c r="AA79" s="411"/>
      <c r="AB79" s="411"/>
      <c r="AC79" s="411"/>
      <c r="AD79" s="411"/>
      <c r="AE79" s="411"/>
      <c r="AF79" s="411"/>
      <c r="AG79" s="411"/>
      <c r="AH79" s="411"/>
      <c r="AI79" s="411"/>
      <c r="AJ79" s="411"/>
    </row>
    <row r="80" spans="1:36" s="412" customFormat="1" ht="21.75" customHeight="1" x14ac:dyDescent="0.2">
      <c r="A80" s="388">
        <v>81</v>
      </c>
      <c r="B80" s="389" t="s">
        <v>626</v>
      </c>
      <c r="C80" s="389" t="s">
        <v>153</v>
      </c>
      <c r="D80" s="389"/>
      <c r="E80" s="391" t="s">
        <v>215</v>
      </c>
      <c r="F80" s="392"/>
      <c r="G80" s="366"/>
      <c r="H80" s="393">
        <v>2000</v>
      </c>
      <c r="I80" s="366"/>
      <c r="J80" s="394"/>
      <c r="K80" s="366"/>
      <c r="L80" s="394"/>
      <c r="M80" s="366"/>
      <c r="N80" s="397" t="s">
        <v>146</v>
      </c>
      <c r="O80" s="383">
        <v>552500</v>
      </c>
      <c r="P80" s="369" t="s">
        <v>367</v>
      </c>
      <c r="Q80" s="400"/>
      <c r="R80" s="401"/>
      <c r="S80" s="401"/>
      <c r="T80" s="410"/>
      <c r="U80" s="378" t="str">
        <f t="shared" si="1"/>
        <v>0</v>
      </c>
      <c r="V80" s="411"/>
      <c r="W80" s="411"/>
      <c r="X80" s="411"/>
      <c r="Y80" s="411"/>
      <c r="Z80" s="411"/>
      <c r="AA80" s="411"/>
      <c r="AB80" s="411"/>
      <c r="AC80" s="411"/>
      <c r="AD80" s="411"/>
      <c r="AE80" s="411"/>
      <c r="AF80" s="411"/>
      <c r="AG80" s="411"/>
      <c r="AH80" s="411"/>
      <c r="AI80" s="411"/>
      <c r="AJ80" s="411"/>
    </row>
    <row r="81" spans="1:36" s="412" customFormat="1" ht="21.75" customHeight="1" x14ac:dyDescent="0.2">
      <c r="A81" s="388">
        <v>82</v>
      </c>
      <c r="B81" s="389" t="s">
        <v>627</v>
      </c>
      <c r="C81" s="389" t="s">
        <v>154</v>
      </c>
      <c r="D81" s="389"/>
      <c r="E81" s="391" t="s">
        <v>215</v>
      </c>
      <c r="F81" s="392"/>
      <c r="G81" s="366"/>
      <c r="H81" s="393">
        <v>2000</v>
      </c>
      <c r="I81" s="366"/>
      <c r="J81" s="394"/>
      <c r="K81" s="366"/>
      <c r="L81" s="394"/>
      <c r="M81" s="366"/>
      <c r="N81" s="397" t="s">
        <v>146</v>
      </c>
      <c r="O81" s="383">
        <v>3250000</v>
      </c>
      <c r="P81" s="369" t="s">
        <v>367</v>
      </c>
      <c r="Q81" s="400"/>
      <c r="R81" s="401"/>
      <c r="S81" s="401"/>
      <c r="T81" s="410"/>
      <c r="U81" s="378" t="str">
        <f t="shared" si="1"/>
        <v>0</v>
      </c>
      <c r="V81" s="411"/>
      <c r="W81" s="411"/>
      <c r="X81" s="411"/>
      <c r="Y81" s="411"/>
      <c r="Z81" s="411"/>
      <c r="AA81" s="411"/>
      <c r="AB81" s="411"/>
      <c r="AC81" s="411"/>
      <c r="AD81" s="411"/>
      <c r="AE81" s="411"/>
      <c r="AF81" s="411"/>
      <c r="AG81" s="411"/>
      <c r="AH81" s="411"/>
      <c r="AI81" s="411"/>
      <c r="AJ81" s="411"/>
    </row>
    <row r="82" spans="1:36" s="412" customFormat="1" ht="21.75" customHeight="1" x14ac:dyDescent="0.2">
      <c r="A82" s="388">
        <v>83</v>
      </c>
      <c r="B82" s="389" t="s">
        <v>623</v>
      </c>
      <c r="C82" s="389" t="s">
        <v>149</v>
      </c>
      <c r="D82" s="389"/>
      <c r="E82" s="391" t="s">
        <v>479</v>
      </c>
      <c r="F82" s="392"/>
      <c r="G82" s="366"/>
      <c r="H82" s="393">
        <v>2000</v>
      </c>
      <c r="I82" s="366"/>
      <c r="J82" s="394"/>
      <c r="K82" s="366"/>
      <c r="L82" s="394"/>
      <c r="M82" s="366"/>
      <c r="N82" s="397" t="s">
        <v>146</v>
      </c>
      <c r="O82" s="383">
        <v>245000</v>
      </c>
      <c r="P82" s="369" t="s">
        <v>367</v>
      </c>
      <c r="Q82" s="400"/>
      <c r="R82" s="401"/>
      <c r="S82" s="401"/>
      <c r="T82" s="413" t="s">
        <v>543</v>
      </c>
      <c r="U82" s="378">
        <f t="shared" si="1"/>
        <v>245000</v>
      </c>
      <c r="V82" s="411"/>
      <c r="W82" s="411"/>
      <c r="X82" s="411"/>
      <c r="Y82" s="411"/>
      <c r="Z82" s="411"/>
      <c r="AA82" s="411"/>
      <c r="AB82" s="411"/>
      <c r="AC82" s="411"/>
      <c r="AD82" s="411"/>
      <c r="AE82" s="411"/>
      <c r="AF82" s="411"/>
      <c r="AG82" s="411"/>
      <c r="AH82" s="411"/>
      <c r="AI82" s="411"/>
      <c r="AJ82" s="411"/>
    </row>
    <row r="83" spans="1:36" s="412" customFormat="1" ht="21.75" customHeight="1" x14ac:dyDescent="0.2">
      <c r="A83" s="388">
        <v>84</v>
      </c>
      <c r="B83" s="389" t="s">
        <v>617</v>
      </c>
      <c r="C83" s="389" t="s">
        <v>163</v>
      </c>
      <c r="D83" s="389"/>
      <c r="E83" s="391" t="s">
        <v>485</v>
      </c>
      <c r="F83" s="392"/>
      <c r="G83" s="366"/>
      <c r="H83" s="393">
        <v>2000</v>
      </c>
      <c r="I83" s="366"/>
      <c r="J83" s="394"/>
      <c r="K83" s="366"/>
      <c r="L83" s="394"/>
      <c r="M83" s="366"/>
      <c r="N83" s="397" t="s">
        <v>146</v>
      </c>
      <c r="O83" s="383">
        <v>2200000</v>
      </c>
      <c r="P83" s="369" t="s">
        <v>367</v>
      </c>
      <c r="Q83" s="400"/>
      <c r="R83" s="401"/>
      <c r="S83" s="401"/>
      <c r="T83" s="410"/>
      <c r="U83" s="378" t="str">
        <f t="shared" si="1"/>
        <v>0</v>
      </c>
      <c r="V83" s="411"/>
      <c r="W83" s="411"/>
      <c r="X83" s="411"/>
      <c r="Y83" s="411"/>
      <c r="Z83" s="411"/>
      <c r="AA83" s="411"/>
      <c r="AB83" s="411"/>
      <c r="AC83" s="411"/>
      <c r="AD83" s="411"/>
      <c r="AE83" s="411"/>
      <c r="AF83" s="411"/>
      <c r="AG83" s="411"/>
      <c r="AH83" s="411"/>
      <c r="AI83" s="411"/>
      <c r="AJ83" s="411"/>
    </row>
    <row r="84" spans="1:36" s="412" customFormat="1" ht="21.75" customHeight="1" x14ac:dyDescent="0.2">
      <c r="A84" s="388">
        <v>85</v>
      </c>
      <c r="B84" s="389" t="s">
        <v>621</v>
      </c>
      <c r="C84" s="389" t="s">
        <v>148</v>
      </c>
      <c r="D84" s="389"/>
      <c r="E84" s="391" t="s">
        <v>195</v>
      </c>
      <c r="F84" s="392"/>
      <c r="G84" s="366"/>
      <c r="H84" s="393">
        <v>2000</v>
      </c>
      <c r="I84" s="366"/>
      <c r="J84" s="394"/>
      <c r="K84" s="366"/>
      <c r="L84" s="394"/>
      <c r="M84" s="366"/>
      <c r="N84" s="397" t="s">
        <v>146</v>
      </c>
      <c r="O84" s="383">
        <v>560000</v>
      </c>
      <c r="P84" s="369" t="s">
        <v>124</v>
      </c>
      <c r="Q84" s="400"/>
      <c r="R84" s="401"/>
      <c r="S84" s="401"/>
      <c r="T84" s="410"/>
      <c r="U84" s="378" t="str">
        <f t="shared" si="1"/>
        <v>0</v>
      </c>
      <c r="V84" s="411"/>
      <c r="W84" s="411"/>
      <c r="X84" s="411"/>
      <c r="Y84" s="411"/>
      <c r="Z84" s="411"/>
      <c r="AA84" s="411"/>
      <c r="AB84" s="411"/>
      <c r="AC84" s="411"/>
      <c r="AD84" s="411"/>
      <c r="AE84" s="411"/>
      <c r="AF84" s="411"/>
      <c r="AG84" s="411"/>
      <c r="AH84" s="411"/>
      <c r="AI84" s="411"/>
      <c r="AJ84" s="411"/>
    </row>
    <row r="85" spans="1:36" s="412" customFormat="1" ht="21.75" customHeight="1" x14ac:dyDescent="0.2">
      <c r="A85" s="388">
        <v>86</v>
      </c>
      <c r="B85" s="389" t="s">
        <v>622</v>
      </c>
      <c r="C85" s="389" t="s">
        <v>426</v>
      </c>
      <c r="D85" s="389"/>
      <c r="E85" s="391" t="s">
        <v>195</v>
      </c>
      <c r="F85" s="392"/>
      <c r="G85" s="366"/>
      <c r="H85" s="393">
        <v>2000</v>
      </c>
      <c r="I85" s="366"/>
      <c r="J85" s="394"/>
      <c r="K85" s="366"/>
      <c r="L85" s="394"/>
      <c r="M85" s="366"/>
      <c r="N85" s="397" t="s">
        <v>146</v>
      </c>
      <c r="O85" s="383">
        <v>37500</v>
      </c>
      <c r="P85" s="369" t="s">
        <v>367</v>
      </c>
      <c r="Q85" s="400"/>
      <c r="R85" s="401"/>
      <c r="S85" s="401"/>
      <c r="T85" s="413" t="s">
        <v>543</v>
      </c>
      <c r="U85" s="378">
        <f t="shared" si="1"/>
        <v>37500</v>
      </c>
      <c r="V85" s="411"/>
      <c r="W85" s="411"/>
      <c r="X85" s="411"/>
      <c r="Y85" s="411"/>
      <c r="Z85" s="411"/>
      <c r="AA85" s="411"/>
      <c r="AB85" s="411"/>
      <c r="AC85" s="411"/>
      <c r="AD85" s="411"/>
      <c r="AE85" s="411"/>
      <c r="AF85" s="411"/>
      <c r="AG85" s="411"/>
      <c r="AH85" s="411"/>
      <c r="AI85" s="411"/>
      <c r="AJ85" s="411"/>
    </row>
    <row r="86" spans="1:36" s="412" customFormat="1" ht="21.75" customHeight="1" x14ac:dyDescent="0.2">
      <c r="A86" s="388">
        <v>87</v>
      </c>
      <c r="B86" s="389" t="s">
        <v>617</v>
      </c>
      <c r="C86" s="389" t="s">
        <v>163</v>
      </c>
      <c r="D86" s="389"/>
      <c r="E86" s="391" t="s">
        <v>486</v>
      </c>
      <c r="F86" s="392"/>
      <c r="G86" s="366"/>
      <c r="H86" s="393">
        <v>2000</v>
      </c>
      <c r="I86" s="366"/>
      <c r="J86" s="394"/>
      <c r="K86" s="366"/>
      <c r="L86" s="394"/>
      <c r="M86" s="366"/>
      <c r="N86" s="397" t="s">
        <v>146</v>
      </c>
      <c r="O86" s="383">
        <v>975000</v>
      </c>
      <c r="P86" s="369" t="s">
        <v>367</v>
      </c>
      <c r="Q86" s="400"/>
      <c r="R86" s="401"/>
      <c r="S86" s="401"/>
      <c r="T86" s="410"/>
      <c r="U86" s="378" t="str">
        <f t="shared" si="1"/>
        <v>0</v>
      </c>
      <c r="V86" s="411"/>
      <c r="W86" s="411"/>
      <c r="X86" s="411"/>
      <c r="Y86" s="411"/>
      <c r="Z86" s="411"/>
      <c r="AA86" s="411"/>
      <c r="AB86" s="411"/>
      <c r="AC86" s="411"/>
      <c r="AD86" s="411"/>
      <c r="AE86" s="411"/>
      <c r="AF86" s="411"/>
      <c r="AG86" s="411"/>
      <c r="AH86" s="411"/>
      <c r="AI86" s="411"/>
      <c r="AJ86" s="411"/>
    </row>
    <row r="87" spans="1:36" s="412" customFormat="1" ht="21.75" customHeight="1" x14ac:dyDescent="0.2">
      <c r="A87" s="388">
        <v>88</v>
      </c>
      <c r="B87" s="389" t="s">
        <v>635</v>
      </c>
      <c r="C87" s="389" t="s">
        <v>161</v>
      </c>
      <c r="D87" s="389"/>
      <c r="E87" s="391" t="s">
        <v>195</v>
      </c>
      <c r="F87" s="392"/>
      <c r="G87" s="366"/>
      <c r="H87" s="393">
        <v>2000</v>
      </c>
      <c r="I87" s="366"/>
      <c r="J87" s="394"/>
      <c r="K87" s="366"/>
      <c r="L87" s="394"/>
      <c r="M87" s="366"/>
      <c r="N87" s="397" t="s">
        <v>146</v>
      </c>
      <c r="O87" s="383">
        <v>160000</v>
      </c>
      <c r="P87" s="369" t="s">
        <v>367</v>
      </c>
      <c r="Q87" s="400"/>
      <c r="R87" s="401"/>
      <c r="S87" s="401"/>
      <c r="T87" s="413" t="s">
        <v>543</v>
      </c>
      <c r="U87" s="378">
        <f t="shared" si="1"/>
        <v>160000</v>
      </c>
      <c r="V87" s="411"/>
      <c r="W87" s="411"/>
      <c r="X87" s="411"/>
      <c r="Y87" s="411"/>
      <c r="Z87" s="411"/>
      <c r="AA87" s="411"/>
      <c r="AB87" s="411"/>
      <c r="AC87" s="411"/>
      <c r="AD87" s="411"/>
      <c r="AE87" s="411"/>
      <c r="AF87" s="411"/>
      <c r="AG87" s="411"/>
      <c r="AH87" s="411"/>
      <c r="AI87" s="411"/>
      <c r="AJ87" s="411"/>
    </row>
    <row r="88" spans="1:36" s="412" customFormat="1" ht="21.75" customHeight="1" x14ac:dyDescent="0.2">
      <c r="A88" s="388">
        <v>89</v>
      </c>
      <c r="B88" s="389" t="s">
        <v>626</v>
      </c>
      <c r="C88" s="389" t="s">
        <v>153</v>
      </c>
      <c r="D88" s="389"/>
      <c r="E88" s="391" t="s">
        <v>215</v>
      </c>
      <c r="F88" s="392"/>
      <c r="G88" s="366"/>
      <c r="H88" s="393">
        <v>2000</v>
      </c>
      <c r="I88" s="366"/>
      <c r="J88" s="394"/>
      <c r="K88" s="366"/>
      <c r="L88" s="394"/>
      <c r="M88" s="366"/>
      <c r="N88" s="397" t="s">
        <v>498</v>
      </c>
      <c r="O88" s="383">
        <v>637500</v>
      </c>
      <c r="P88" s="369" t="s">
        <v>367</v>
      </c>
      <c r="Q88" s="400"/>
      <c r="R88" s="401"/>
      <c r="S88" s="401"/>
      <c r="T88" s="410"/>
      <c r="U88" s="378" t="str">
        <f t="shared" si="1"/>
        <v>0</v>
      </c>
      <c r="V88" s="411"/>
      <c r="W88" s="411"/>
      <c r="X88" s="411"/>
      <c r="Y88" s="411"/>
      <c r="Z88" s="411"/>
      <c r="AA88" s="411"/>
      <c r="AB88" s="411"/>
      <c r="AC88" s="411"/>
      <c r="AD88" s="411"/>
      <c r="AE88" s="411"/>
      <c r="AF88" s="411"/>
      <c r="AG88" s="411"/>
      <c r="AH88" s="411"/>
      <c r="AI88" s="411"/>
      <c r="AJ88" s="411"/>
    </row>
    <row r="89" spans="1:36" s="412" customFormat="1" ht="21.75" customHeight="1" x14ac:dyDescent="0.2">
      <c r="A89" s="388">
        <v>90</v>
      </c>
      <c r="B89" s="389" t="s">
        <v>625</v>
      </c>
      <c r="C89" s="389" t="s">
        <v>158</v>
      </c>
      <c r="D89" s="389"/>
      <c r="E89" s="391" t="s">
        <v>202</v>
      </c>
      <c r="F89" s="392"/>
      <c r="G89" s="366"/>
      <c r="H89" s="393">
        <v>2000</v>
      </c>
      <c r="I89" s="366"/>
      <c r="J89" s="394"/>
      <c r="K89" s="366"/>
      <c r="L89" s="394"/>
      <c r="M89" s="366"/>
      <c r="N89" s="397" t="s">
        <v>146</v>
      </c>
      <c r="O89" s="383">
        <v>1925000</v>
      </c>
      <c r="P89" s="369" t="s">
        <v>367</v>
      </c>
      <c r="Q89" s="400"/>
      <c r="R89" s="401"/>
      <c r="S89" s="401"/>
      <c r="T89" s="410"/>
      <c r="U89" s="378" t="str">
        <f t="shared" si="1"/>
        <v>0</v>
      </c>
      <c r="V89" s="411"/>
      <c r="W89" s="411"/>
      <c r="X89" s="411"/>
      <c r="Y89" s="411"/>
      <c r="Z89" s="411"/>
      <c r="AA89" s="411"/>
      <c r="AB89" s="411"/>
      <c r="AC89" s="411"/>
      <c r="AD89" s="411"/>
      <c r="AE89" s="411"/>
      <c r="AF89" s="411"/>
      <c r="AG89" s="411"/>
      <c r="AH89" s="411"/>
      <c r="AI89" s="411"/>
      <c r="AJ89" s="411"/>
    </row>
    <row r="90" spans="1:36" s="412" customFormat="1" ht="21.75" customHeight="1" x14ac:dyDescent="0.2">
      <c r="A90" s="388">
        <v>91</v>
      </c>
      <c r="B90" s="389" t="s">
        <v>626</v>
      </c>
      <c r="C90" s="389" t="s">
        <v>153</v>
      </c>
      <c r="D90" s="389"/>
      <c r="E90" s="391" t="s">
        <v>487</v>
      </c>
      <c r="F90" s="392"/>
      <c r="G90" s="366"/>
      <c r="H90" s="393">
        <v>2000</v>
      </c>
      <c r="I90" s="366"/>
      <c r="J90" s="394"/>
      <c r="K90" s="366"/>
      <c r="L90" s="394"/>
      <c r="M90" s="366"/>
      <c r="N90" s="397" t="s">
        <v>146</v>
      </c>
      <c r="O90" s="383">
        <v>637500</v>
      </c>
      <c r="P90" s="369" t="s">
        <v>367</v>
      </c>
      <c r="Q90" s="400"/>
      <c r="R90" s="401"/>
      <c r="S90" s="401"/>
      <c r="T90" s="410"/>
      <c r="U90" s="378" t="str">
        <f t="shared" si="1"/>
        <v>0</v>
      </c>
      <c r="V90" s="411"/>
      <c r="W90" s="411"/>
      <c r="X90" s="411"/>
      <c r="Y90" s="411"/>
      <c r="Z90" s="411"/>
      <c r="AA90" s="411"/>
      <c r="AB90" s="411"/>
      <c r="AC90" s="411"/>
      <c r="AD90" s="411"/>
      <c r="AE90" s="411"/>
      <c r="AF90" s="411"/>
      <c r="AG90" s="411"/>
      <c r="AH90" s="411"/>
      <c r="AI90" s="411"/>
      <c r="AJ90" s="411"/>
    </row>
    <row r="91" spans="1:36" s="412" customFormat="1" ht="21.75" customHeight="1" x14ac:dyDescent="0.2">
      <c r="A91" s="388">
        <v>92</v>
      </c>
      <c r="B91" s="389" t="s">
        <v>623</v>
      </c>
      <c r="C91" s="389" t="s">
        <v>149</v>
      </c>
      <c r="D91" s="389"/>
      <c r="E91" s="391" t="s">
        <v>487</v>
      </c>
      <c r="F91" s="392"/>
      <c r="G91" s="366"/>
      <c r="H91" s="393">
        <v>2000</v>
      </c>
      <c r="I91" s="366"/>
      <c r="J91" s="394"/>
      <c r="K91" s="366"/>
      <c r="L91" s="394"/>
      <c r="M91" s="366"/>
      <c r="N91" s="397" t="s">
        <v>146</v>
      </c>
      <c r="O91" s="383">
        <v>311250</v>
      </c>
      <c r="P91" s="369" t="s">
        <v>367</v>
      </c>
      <c r="Q91" s="400"/>
      <c r="R91" s="401"/>
      <c r="S91" s="401"/>
      <c r="T91" s="410"/>
      <c r="U91" s="378" t="str">
        <f t="shared" si="1"/>
        <v>0</v>
      </c>
      <c r="V91" s="411"/>
      <c r="W91" s="411"/>
      <c r="X91" s="411"/>
      <c r="Y91" s="411"/>
      <c r="Z91" s="411"/>
      <c r="AA91" s="411"/>
      <c r="AB91" s="411"/>
      <c r="AC91" s="411"/>
      <c r="AD91" s="411"/>
      <c r="AE91" s="411"/>
      <c r="AF91" s="411"/>
      <c r="AG91" s="411"/>
      <c r="AH91" s="411"/>
      <c r="AI91" s="411"/>
      <c r="AJ91" s="411"/>
    </row>
    <row r="92" spans="1:36" s="412" customFormat="1" ht="21.75" customHeight="1" x14ac:dyDescent="0.2">
      <c r="A92" s="388">
        <v>93</v>
      </c>
      <c r="B92" s="389" t="s">
        <v>637</v>
      </c>
      <c r="C92" s="389" t="s">
        <v>150</v>
      </c>
      <c r="D92" s="389"/>
      <c r="E92" s="391" t="s">
        <v>488</v>
      </c>
      <c r="F92" s="392"/>
      <c r="G92" s="366"/>
      <c r="H92" s="393">
        <v>2000</v>
      </c>
      <c r="I92" s="366"/>
      <c r="J92" s="394"/>
      <c r="K92" s="366"/>
      <c r="L92" s="394"/>
      <c r="M92" s="366"/>
      <c r="N92" s="397" t="s">
        <v>146</v>
      </c>
      <c r="O92" s="383">
        <v>105000</v>
      </c>
      <c r="P92" s="369"/>
      <c r="Q92" s="400"/>
      <c r="R92" s="401"/>
      <c r="S92" s="401"/>
      <c r="T92" s="413" t="s">
        <v>543</v>
      </c>
      <c r="U92" s="378">
        <f t="shared" si="1"/>
        <v>105000</v>
      </c>
      <c r="V92" s="411"/>
      <c r="W92" s="411"/>
      <c r="X92" s="411"/>
      <c r="Y92" s="411"/>
      <c r="Z92" s="411"/>
      <c r="AA92" s="411"/>
      <c r="AB92" s="411"/>
      <c r="AC92" s="411"/>
      <c r="AD92" s="411"/>
      <c r="AE92" s="411"/>
      <c r="AF92" s="411"/>
      <c r="AG92" s="411"/>
      <c r="AH92" s="411"/>
      <c r="AI92" s="411"/>
      <c r="AJ92" s="411"/>
    </row>
    <row r="93" spans="1:36" s="412" customFormat="1" ht="21.75" customHeight="1" x14ac:dyDescent="0.2">
      <c r="A93" s="388">
        <v>94</v>
      </c>
      <c r="B93" s="389" t="s">
        <v>635</v>
      </c>
      <c r="C93" s="389" t="s">
        <v>161</v>
      </c>
      <c r="D93" s="389"/>
      <c r="E93" s="391" t="s">
        <v>195</v>
      </c>
      <c r="F93" s="392"/>
      <c r="G93" s="366"/>
      <c r="H93" s="393">
        <v>2000</v>
      </c>
      <c r="I93" s="366"/>
      <c r="J93" s="394"/>
      <c r="K93" s="366"/>
      <c r="L93" s="394"/>
      <c r="M93" s="366"/>
      <c r="N93" s="397" t="s">
        <v>146</v>
      </c>
      <c r="O93" s="383">
        <v>130000</v>
      </c>
      <c r="P93" s="369" t="s">
        <v>367</v>
      </c>
      <c r="Q93" s="400"/>
      <c r="R93" s="401"/>
      <c r="S93" s="401"/>
      <c r="T93" s="413" t="s">
        <v>543</v>
      </c>
      <c r="U93" s="378">
        <f t="shared" si="1"/>
        <v>130000</v>
      </c>
      <c r="V93" s="411"/>
      <c r="W93" s="411"/>
      <c r="X93" s="411"/>
      <c r="Y93" s="411"/>
      <c r="Z93" s="411"/>
      <c r="AA93" s="411"/>
      <c r="AB93" s="411"/>
      <c r="AC93" s="411"/>
      <c r="AD93" s="411"/>
      <c r="AE93" s="411"/>
      <c r="AF93" s="411"/>
      <c r="AG93" s="411"/>
      <c r="AH93" s="411"/>
      <c r="AI93" s="411"/>
      <c r="AJ93" s="411"/>
    </row>
    <row r="94" spans="1:36" s="412" customFormat="1" ht="21.75" customHeight="1" x14ac:dyDescent="0.2">
      <c r="A94" s="388">
        <v>95</v>
      </c>
      <c r="B94" s="389" t="s">
        <v>617</v>
      </c>
      <c r="C94" s="389" t="s">
        <v>163</v>
      </c>
      <c r="D94" s="389"/>
      <c r="E94" s="391" t="s">
        <v>483</v>
      </c>
      <c r="F94" s="392"/>
      <c r="G94" s="366"/>
      <c r="H94" s="393">
        <v>2000</v>
      </c>
      <c r="I94" s="366"/>
      <c r="J94" s="394"/>
      <c r="K94" s="366"/>
      <c r="L94" s="394"/>
      <c r="M94" s="366"/>
      <c r="N94" s="397" t="s">
        <v>146</v>
      </c>
      <c r="O94" s="383">
        <v>1430000</v>
      </c>
      <c r="P94" s="369" t="s">
        <v>367</v>
      </c>
      <c r="Q94" s="400"/>
      <c r="R94" s="401"/>
      <c r="S94" s="401"/>
      <c r="T94" s="410"/>
      <c r="U94" s="378" t="str">
        <f t="shared" si="1"/>
        <v>0</v>
      </c>
      <c r="V94" s="411"/>
      <c r="W94" s="411"/>
      <c r="X94" s="411"/>
      <c r="Y94" s="411"/>
      <c r="Z94" s="411"/>
      <c r="AA94" s="411"/>
      <c r="AB94" s="411"/>
      <c r="AC94" s="411"/>
      <c r="AD94" s="411"/>
      <c r="AE94" s="411"/>
      <c r="AF94" s="411"/>
      <c r="AG94" s="411"/>
      <c r="AH94" s="411"/>
      <c r="AI94" s="411"/>
      <c r="AJ94" s="411"/>
    </row>
    <row r="95" spans="1:36" s="412" customFormat="1" ht="21.75" customHeight="1" x14ac:dyDescent="0.2">
      <c r="A95" s="388">
        <v>96</v>
      </c>
      <c r="B95" s="389" t="s">
        <v>621</v>
      </c>
      <c r="C95" s="389" t="s">
        <v>148</v>
      </c>
      <c r="D95" s="389"/>
      <c r="E95" s="391" t="s">
        <v>477</v>
      </c>
      <c r="F95" s="392"/>
      <c r="G95" s="366"/>
      <c r="H95" s="393">
        <v>2000</v>
      </c>
      <c r="I95" s="366"/>
      <c r="J95" s="394"/>
      <c r="K95" s="366"/>
      <c r="L95" s="394"/>
      <c r="M95" s="366"/>
      <c r="N95" s="397" t="s">
        <v>146</v>
      </c>
      <c r="O95" s="383">
        <v>487500</v>
      </c>
      <c r="P95" s="369" t="s">
        <v>367</v>
      </c>
      <c r="Q95" s="400"/>
      <c r="R95" s="401"/>
      <c r="S95" s="401"/>
      <c r="T95" s="410"/>
      <c r="U95" s="378" t="str">
        <f t="shared" si="1"/>
        <v>0</v>
      </c>
      <c r="V95" s="411"/>
      <c r="W95" s="411"/>
      <c r="X95" s="411"/>
      <c r="Y95" s="411"/>
      <c r="Z95" s="411"/>
      <c r="AA95" s="411"/>
      <c r="AB95" s="411"/>
      <c r="AC95" s="411"/>
      <c r="AD95" s="411"/>
      <c r="AE95" s="411"/>
      <c r="AF95" s="411"/>
      <c r="AG95" s="411"/>
      <c r="AH95" s="411"/>
      <c r="AI95" s="411"/>
      <c r="AJ95" s="411"/>
    </row>
    <row r="96" spans="1:36" s="412" customFormat="1" ht="21.75" customHeight="1" x14ac:dyDescent="0.2">
      <c r="A96" s="388">
        <v>97</v>
      </c>
      <c r="B96" s="389" t="s">
        <v>622</v>
      </c>
      <c r="C96" s="389" t="s">
        <v>426</v>
      </c>
      <c r="D96" s="389"/>
      <c r="E96" s="391" t="s">
        <v>477</v>
      </c>
      <c r="F96" s="392"/>
      <c r="G96" s="366"/>
      <c r="H96" s="393">
        <v>2000</v>
      </c>
      <c r="I96" s="366"/>
      <c r="J96" s="394"/>
      <c r="K96" s="366"/>
      <c r="L96" s="394"/>
      <c r="M96" s="366"/>
      <c r="N96" s="397" t="s">
        <v>146</v>
      </c>
      <c r="O96" s="383">
        <v>1400000</v>
      </c>
      <c r="P96" s="369" t="s">
        <v>124</v>
      </c>
      <c r="Q96" s="400"/>
      <c r="R96" s="401"/>
      <c r="S96" s="401"/>
      <c r="T96" s="410"/>
      <c r="U96" s="378" t="str">
        <f t="shared" si="1"/>
        <v>0</v>
      </c>
      <c r="V96" s="411"/>
      <c r="W96" s="411"/>
      <c r="X96" s="411"/>
      <c r="Y96" s="411"/>
      <c r="Z96" s="411"/>
      <c r="AA96" s="411"/>
      <c r="AB96" s="411"/>
      <c r="AC96" s="411"/>
      <c r="AD96" s="411"/>
      <c r="AE96" s="411"/>
      <c r="AF96" s="411"/>
      <c r="AG96" s="411"/>
      <c r="AH96" s="411"/>
      <c r="AI96" s="411"/>
      <c r="AJ96" s="411"/>
    </row>
    <row r="97" spans="1:36" s="412" customFormat="1" ht="21.75" customHeight="1" x14ac:dyDescent="0.2">
      <c r="A97" s="388">
        <v>98</v>
      </c>
      <c r="B97" s="389" t="s">
        <v>618</v>
      </c>
      <c r="C97" s="389" t="s">
        <v>152</v>
      </c>
      <c r="D97" s="389"/>
      <c r="E97" s="391" t="s">
        <v>489</v>
      </c>
      <c r="F97" s="392"/>
      <c r="G97" s="366"/>
      <c r="H97" s="393">
        <v>2000</v>
      </c>
      <c r="I97" s="366"/>
      <c r="J97" s="394"/>
      <c r="K97" s="366"/>
      <c r="L97" s="394"/>
      <c r="M97" s="366"/>
      <c r="N97" s="397" t="s">
        <v>146</v>
      </c>
      <c r="O97" s="383">
        <v>1280000</v>
      </c>
      <c r="P97" s="369" t="s">
        <v>367</v>
      </c>
      <c r="Q97" s="400"/>
      <c r="R97" s="401"/>
      <c r="S97" s="401"/>
      <c r="T97" s="410"/>
      <c r="U97" s="378" t="str">
        <f t="shared" si="1"/>
        <v>0</v>
      </c>
      <c r="V97" s="411"/>
      <c r="W97" s="411"/>
      <c r="X97" s="411"/>
      <c r="Y97" s="411"/>
      <c r="Z97" s="411"/>
      <c r="AA97" s="411"/>
      <c r="AB97" s="411"/>
      <c r="AC97" s="411"/>
      <c r="AD97" s="411"/>
      <c r="AE97" s="411"/>
      <c r="AF97" s="411"/>
      <c r="AG97" s="411"/>
      <c r="AH97" s="411"/>
      <c r="AI97" s="411"/>
      <c r="AJ97" s="411"/>
    </row>
    <row r="98" spans="1:36" s="412" customFormat="1" ht="21.75" customHeight="1" x14ac:dyDescent="0.2">
      <c r="A98" s="388">
        <v>99</v>
      </c>
      <c r="B98" s="389" t="s">
        <v>618</v>
      </c>
      <c r="C98" s="389" t="s">
        <v>429</v>
      </c>
      <c r="D98" s="389"/>
      <c r="E98" s="391" t="s">
        <v>195</v>
      </c>
      <c r="F98" s="392"/>
      <c r="G98" s="366"/>
      <c r="H98" s="393">
        <v>2000</v>
      </c>
      <c r="I98" s="366"/>
      <c r="J98" s="394"/>
      <c r="K98" s="366"/>
      <c r="L98" s="394"/>
      <c r="M98" s="366"/>
      <c r="N98" s="397" t="s">
        <v>146</v>
      </c>
      <c r="O98" s="383">
        <v>420000</v>
      </c>
      <c r="P98" s="369" t="s">
        <v>367</v>
      </c>
      <c r="Q98" s="400"/>
      <c r="R98" s="401"/>
      <c r="S98" s="401"/>
      <c r="T98" s="410"/>
      <c r="U98" s="378" t="str">
        <f t="shared" si="1"/>
        <v>0</v>
      </c>
      <c r="V98" s="411"/>
      <c r="W98" s="411"/>
      <c r="X98" s="411"/>
      <c r="Y98" s="411"/>
      <c r="Z98" s="411"/>
      <c r="AA98" s="411"/>
      <c r="AB98" s="411"/>
      <c r="AC98" s="411"/>
      <c r="AD98" s="411"/>
      <c r="AE98" s="411"/>
      <c r="AF98" s="411"/>
      <c r="AG98" s="411"/>
      <c r="AH98" s="411"/>
      <c r="AI98" s="411"/>
      <c r="AJ98" s="411"/>
    </row>
    <row r="99" spans="1:36" s="412" customFormat="1" ht="21.75" customHeight="1" thickBot="1" x14ac:dyDescent="0.25">
      <c r="A99" s="448">
        <v>100</v>
      </c>
      <c r="B99" s="449" t="s">
        <v>618</v>
      </c>
      <c r="C99" s="449" t="s">
        <v>152</v>
      </c>
      <c r="D99" s="449"/>
      <c r="E99" s="450" t="s">
        <v>195</v>
      </c>
      <c r="F99" s="451"/>
      <c r="G99" s="430"/>
      <c r="H99" s="452">
        <v>2000</v>
      </c>
      <c r="I99" s="430"/>
      <c r="J99" s="453"/>
      <c r="K99" s="430"/>
      <c r="L99" s="453"/>
      <c r="M99" s="430"/>
      <c r="N99" s="454" t="s">
        <v>146</v>
      </c>
      <c r="O99" s="455">
        <v>552500</v>
      </c>
      <c r="P99" s="432" t="s">
        <v>124</v>
      </c>
      <c r="Q99" s="400"/>
      <c r="R99" s="401"/>
      <c r="S99" s="401"/>
      <c r="T99" s="410"/>
      <c r="U99" s="378" t="str">
        <f t="shared" si="1"/>
        <v>0</v>
      </c>
      <c r="V99" s="411"/>
      <c r="W99" s="411"/>
      <c r="X99" s="411"/>
      <c r="Y99" s="411"/>
      <c r="Z99" s="411"/>
      <c r="AA99" s="411"/>
      <c r="AB99" s="411"/>
      <c r="AC99" s="411"/>
      <c r="AD99" s="411"/>
      <c r="AE99" s="411"/>
      <c r="AF99" s="411"/>
      <c r="AG99" s="411"/>
      <c r="AH99" s="411"/>
      <c r="AI99" s="411"/>
      <c r="AJ99" s="411"/>
    </row>
    <row r="100" spans="1:36" s="412" customFormat="1" ht="21.75" customHeight="1" x14ac:dyDescent="0.2">
      <c r="A100" s="438">
        <v>101</v>
      </c>
      <c r="B100" s="439" t="s">
        <v>625</v>
      </c>
      <c r="C100" s="439" t="s">
        <v>158</v>
      </c>
      <c r="D100" s="439"/>
      <c r="E100" s="440" t="s">
        <v>202</v>
      </c>
      <c r="F100" s="441"/>
      <c r="G100" s="442"/>
      <c r="H100" s="443">
        <v>2000</v>
      </c>
      <c r="I100" s="442"/>
      <c r="J100" s="444"/>
      <c r="K100" s="442"/>
      <c r="L100" s="444"/>
      <c r="M100" s="442"/>
      <c r="N100" s="445" t="s">
        <v>146</v>
      </c>
      <c r="O100" s="446">
        <v>6678000</v>
      </c>
      <c r="P100" s="447" t="s">
        <v>367</v>
      </c>
      <c r="Q100" s="400"/>
      <c r="R100" s="401"/>
      <c r="S100" s="401"/>
      <c r="T100" s="410"/>
      <c r="U100" s="378" t="str">
        <f t="shared" si="1"/>
        <v>0</v>
      </c>
      <c r="V100" s="411"/>
      <c r="W100" s="411"/>
      <c r="X100" s="411"/>
      <c r="Y100" s="411"/>
      <c r="Z100" s="411"/>
      <c r="AA100" s="411"/>
      <c r="AB100" s="411"/>
      <c r="AC100" s="411"/>
      <c r="AD100" s="411"/>
      <c r="AE100" s="411"/>
      <c r="AF100" s="411"/>
      <c r="AG100" s="411"/>
      <c r="AH100" s="411"/>
      <c r="AI100" s="411"/>
      <c r="AJ100" s="411"/>
    </row>
    <row r="101" spans="1:36" s="412" customFormat="1" ht="21.75" customHeight="1" x14ac:dyDescent="0.2">
      <c r="A101" s="388">
        <v>102</v>
      </c>
      <c r="B101" s="389" t="s">
        <v>636</v>
      </c>
      <c r="C101" s="389" t="s">
        <v>155</v>
      </c>
      <c r="D101" s="389"/>
      <c r="E101" s="391" t="s">
        <v>195</v>
      </c>
      <c r="F101" s="392"/>
      <c r="G101" s="366"/>
      <c r="H101" s="393">
        <v>2000</v>
      </c>
      <c r="I101" s="366"/>
      <c r="J101" s="394"/>
      <c r="K101" s="366"/>
      <c r="L101" s="394"/>
      <c r="M101" s="366"/>
      <c r="N101" s="397" t="s">
        <v>146</v>
      </c>
      <c r="O101" s="383">
        <v>975000</v>
      </c>
      <c r="P101" s="369" t="s">
        <v>367</v>
      </c>
      <c r="Q101" s="400"/>
      <c r="R101" s="401"/>
      <c r="S101" s="401"/>
      <c r="T101" s="410"/>
      <c r="U101" s="378" t="str">
        <f t="shared" si="1"/>
        <v>0</v>
      </c>
      <c r="V101" s="411"/>
      <c r="W101" s="411"/>
      <c r="X101" s="411"/>
      <c r="Y101" s="411"/>
      <c r="Z101" s="411"/>
      <c r="AA101" s="411"/>
      <c r="AB101" s="411"/>
      <c r="AC101" s="411"/>
      <c r="AD101" s="411"/>
      <c r="AE101" s="411"/>
      <c r="AF101" s="411"/>
      <c r="AG101" s="411"/>
      <c r="AH101" s="411"/>
      <c r="AI101" s="411"/>
      <c r="AJ101" s="411"/>
    </row>
    <row r="102" spans="1:36" s="412" customFormat="1" ht="21.75" customHeight="1" x14ac:dyDescent="0.2">
      <c r="A102" s="388">
        <v>103</v>
      </c>
      <c r="B102" s="389" t="s">
        <v>625</v>
      </c>
      <c r="C102" s="389" t="s">
        <v>158</v>
      </c>
      <c r="D102" s="389"/>
      <c r="E102" s="391" t="s">
        <v>490</v>
      </c>
      <c r="F102" s="392"/>
      <c r="G102" s="366"/>
      <c r="H102" s="393">
        <v>2000</v>
      </c>
      <c r="I102" s="366"/>
      <c r="J102" s="394"/>
      <c r="K102" s="366"/>
      <c r="L102" s="394"/>
      <c r="M102" s="366"/>
      <c r="N102" s="397" t="s">
        <v>146</v>
      </c>
      <c r="O102" s="383">
        <v>3575000</v>
      </c>
      <c r="P102" s="369" t="s">
        <v>367</v>
      </c>
      <c r="Q102" s="400"/>
      <c r="R102" s="401"/>
      <c r="S102" s="401"/>
      <c r="T102" s="410"/>
      <c r="U102" s="378" t="str">
        <f t="shared" si="1"/>
        <v>0</v>
      </c>
      <c r="V102" s="411"/>
      <c r="W102" s="411"/>
      <c r="X102" s="411"/>
      <c r="Y102" s="411"/>
      <c r="Z102" s="411"/>
      <c r="AA102" s="411"/>
      <c r="AB102" s="411"/>
      <c r="AC102" s="411"/>
      <c r="AD102" s="411"/>
      <c r="AE102" s="411"/>
      <c r="AF102" s="411"/>
      <c r="AG102" s="411"/>
      <c r="AH102" s="411"/>
      <c r="AI102" s="411"/>
      <c r="AJ102" s="411"/>
    </row>
    <row r="103" spans="1:36" s="412" customFormat="1" ht="21.75" customHeight="1" x14ac:dyDescent="0.2">
      <c r="A103" s="388">
        <v>104</v>
      </c>
      <c r="B103" s="389" t="s">
        <v>625</v>
      </c>
      <c r="C103" s="389" t="s">
        <v>158</v>
      </c>
      <c r="D103" s="389"/>
      <c r="E103" s="391" t="s">
        <v>202</v>
      </c>
      <c r="F103" s="392"/>
      <c r="G103" s="366"/>
      <c r="H103" s="393">
        <v>2000</v>
      </c>
      <c r="I103" s="366"/>
      <c r="J103" s="394"/>
      <c r="K103" s="366"/>
      <c r="L103" s="394"/>
      <c r="M103" s="366"/>
      <c r="N103" s="397" t="s">
        <v>146</v>
      </c>
      <c r="O103" s="383">
        <v>3850000</v>
      </c>
      <c r="P103" s="369" t="s">
        <v>367</v>
      </c>
      <c r="Q103" s="400"/>
      <c r="R103" s="401"/>
      <c r="S103" s="401"/>
      <c r="T103" s="410"/>
      <c r="U103" s="378" t="str">
        <f t="shared" si="1"/>
        <v>0</v>
      </c>
      <c r="V103" s="411"/>
      <c r="W103" s="411"/>
      <c r="X103" s="411"/>
      <c r="Y103" s="411"/>
      <c r="Z103" s="411"/>
      <c r="AA103" s="411"/>
      <c r="AB103" s="411"/>
      <c r="AC103" s="411"/>
      <c r="AD103" s="411"/>
      <c r="AE103" s="411"/>
      <c r="AF103" s="411"/>
      <c r="AG103" s="411"/>
      <c r="AH103" s="411"/>
      <c r="AI103" s="411"/>
      <c r="AJ103" s="411"/>
    </row>
    <row r="104" spans="1:36" s="412" customFormat="1" ht="21.75" customHeight="1" x14ac:dyDescent="0.2">
      <c r="A104" s="388">
        <v>105</v>
      </c>
      <c r="B104" s="389" t="s">
        <v>618</v>
      </c>
      <c r="C104" s="389" t="s">
        <v>152</v>
      </c>
      <c r="D104" s="389"/>
      <c r="E104" s="391" t="s">
        <v>195</v>
      </c>
      <c r="F104" s="392"/>
      <c r="G104" s="366"/>
      <c r="H104" s="393">
        <v>2000</v>
      </c>
      <c r="I104" s="366"/>
      <c r="J104" s="394"/>
      <c r="K104" s="366"/>
      <c r="L104" s="394"/>
      <c r="M104" s="366"/>
      <c r="N104" s="397" t="s">
        <v>146</v>
      </c>
      <c r="O104" s="383">
        <v>1625000</v>
      </c>
      <c r="P104" s="369" t="s">
        <v>124</v>
      </c>
      <c r="Q104" s="400"/>
      <c r="R104" s="401"/>
      <c r="S104" s="401"/>
      <c r="T104" s="410"/>
      <c r="U104" s="378" t="str">
        <f t="shared" si="1"/>
        <v>0</v>
      </c>
      <c r="V104" s="411"/>
      <c r="W104" s="411"/>
      <c r="X104" s="411"/>
      <c r="Y104" s="411"/>
      <c r="Z104" s="411"/>
      <c r="AA104" s="411"/>
      <c r="AB104" s="411"/>
      <c r="AC104" s="411"/>
      <c r="AD104" s="411"/>
      <c r="AE104" s="411"/>
      <c r="AF104" s="411"/>
      <c r="AG104" s="411"/>
      <c r="AH104" s="411"/>
      <c r="AI104" s="411"/>
      <c r="AJ104" s="411"/>
    </row>
    <row r="105" spans="1:36" s="412" customFormat="1" ht="21.75" customHeight="1" x14ac:dyDescent="0.2">
      <c r="A105" s="388">
        <v>106</v>
      </c>
      <c r="B105" s="389" t="s">
        <v>618</v>
      </c>
      <c r="C105" s="389" t="s">
        <v>152</v>
      </c>
      <c r="D105" s="389"/>
      <c r="E105" s="391" t="s">
        <v>195</v>
      </c>
      <c r="F105" s="392"/>
      <c r="G105" s="366"/>
      <c r="H105" s="393">
        <v>2000</v>
      </c>
      <c r="I105" s="366"/>
      <c r="J105" s="394"/>
      <c r="K105" s="366"/>
      <c r="L105" s="394"/>
      <c r="M105" s="366"/>
      <c r="N105" s="397" t="s">
        <v>146</v>
      </c>
      <c r="O105" s="383">
        <v>510000</v>
      </c>
      <c r="P105" s="369" t="s">
        <v>124</v>
      </c>
      <c r="Q105" s="400"/>
      <c r="R105" s="401"/>
      <c r="S105" s="401"/>
      <c r="T105" s="410"/>
      <c r="U105" s="378" t="str">
        <f t="shared" si="1"/>
        <v>0</v>
      </c>
      <c r="V105" s="411"/>
      <c r="W105" s="411"/>
      <c r="X105" s="411"/>
      <c r="Y105" s="411"/>
      <c r="Z105" s="411"/>
      <c r="AA105" s="411"/>
      <c r="AB105" s="411"/>
      <c r="AC105" s="411"/>
      <c r="AD105" s="411"/>
      <c r="AE105" s="411"/>
      <c r="AF105" s="411"/>
      <c r="AG105" s="411"/>
      <c r="AH105" s="411"/>
      <c r="AI105" s="411"/>
      <c r="AJ105" s="411"/>
    </row>
    <row r="106" spans="1:36" s="412" customFormat="1" ht="21.75" customHeight="1" x14ac:dyDescent="0.2">
      <c r="A106" s="388">
        <v>107</v>
      </c>
      <c r="B106" s="389" t="s">
        <v>622</v>
      </c>
      <c r="C106" s="389" t="s">
        <v>426</v>
      </c>
      <c r="D106" s="389"/>
      <c r="E106" s="391" t="s">
        <v>195</v>
      </c>
      <c r="F106" s="392"/>
      <c r="G106" s="366"/>
      <c r="H106" s="393">
        <v>2000</v>
      </c>
      <c r="I106" s="366"/>
      <c r="J106" s="394"/>
      <c r="K106" s="366"/>
      <c r="L106" s="394"/>
      <c r="M106" s="366"/>
      <c r="N106" s="397" t="s">
        <v>146</v>
      </c>
      <c r="O106" s="383">
        <v>105000</v>
      </c>
      <c r="P106" s="369" t="s">
        <v>124</v>
      </c>
      <c r="Q106" s="400"/>
      <c r="R106" s="401"/>
      <c r="S106" s="401"/>
      <c r="T106" s="413" t="s">
        <v>543</v>
      </c>
      <c r="U106" s="378">
        <f t="shared" si="1"/>
        <v>105000</v>
      </c>
      <c r="V106" s="411"/>
      <c r="W106" s="411"/>
      <c r="X106" s="411"/>
      <c r="Y106" s="411"/>
      <c r="Z106" s="411"/>
      <c r="AA106" s="411"/>
      <c r="AB106" s="411"/>
      <c r="AC106" s="411"/>
      <c r="AD106" s="411"/>
      <c r="AE106" s="411"/>
      <c r="AF106" s="411"/>
      <c r="AG106" s="411"/>
      <c r="AH106" s="411"/>
      <c r="AI106" s="411"/>
      <c r="AJ106" s="411"/>
    </row>
    <row r="107" spans="1:36" s="412" customFormat="1" ht="21.75" customHeight="1" x14ac:dyDescent="0.2">
      <c r="A107" s="388">
        <v>108</v>
      </c>
      <c r="B107" s="389" t="s">
        <v>619</v>
      </c>
      <c r="C107" s="389" t="s">
        <v>162</v>
      </c>
      <c r="D107" s="389"/>
      <c r="E107" s="391" t="s">
        <v>206</v>
      </c>
      <c r="F107" s="392"/>
      <c r="G107" s="366"/>
      <c r="H107" s="393">
        <v>2000</v>
      </c>
      <c r="I107" s="366"/>
      <c r="J107" s="394"/>
      <c r="K107" s="366"/>
      <c r="L107" s="394"/>
      <c r="M107" s="366"/>
      <c r="N107" s="397" t="s">
        <v>146</v>
      </c>
      <c r="O107" s="383">
        <v>54000</v>
      </c>
      <c r="P107" s="369"/>
      <c r="Q107" s="400"/>
      <c r="R107" s="401"/>
      <c r="S107" s="401"/>
      <c r="T107" s="413" t="s">
        <v>543</v>
      </c>
      <c r="U107" s="378">
        <f t="shared" si="1"/>
        <v>54000</v>
      </c>
      <c r="V107" s="411"/>
      <c r="W107" s="411"/>
      <c r="X107" s="411"/>
      <c r="Y107" s="411"/>
      <c r="Z107" s="411"/>
      <c r="AA107" s="411"/>
      <c r="AB107" s="411"/>
      <c r="AC107" s="411"/>
      <c r="AD107" s="411"/>
      <c r="AE107" s="411"/>
      <c r="AF107" s="411"/>
      <c r="AG107" s="411"/>
      <c r="AH107" s="411"/>
      <c r="AI107" s="411"/>
      <c r="AJ107" s="411"/>
    </row>
    <row r="108" spans="1:36" s="412" customFormat="1" ht="21.75" customHeight="1" x14ac:dyDescent="0.2">
      <c r="A108" s="388">
        <v>109</v>
      </c>
      <c r="B108" s="389" t="s">
        <v>636</v>
      </c>
      <c r="C108" s="389" t="s">
        <v>422</v>
      </c>
      <c r="D108" s="389"/>
      <c r="E108" s="391" t="s">
        <v>195</v>
      </c>
      <c r="F108" s="392"/>
      <c r="G108" s="366"/>
      <c r="H108" s="393">
        <v>2000</v>
      </c>
      <c r="I108" s="366"/>
      <c r="J108" s="394"/>
      <c r="K108" s="366"/>
      <c r="L108" s="394"/>
      <c r="M108" s="366"/>
      <c r="N108" s="397" t="s">
        <v>146</v>
      </c>
      <c r="O108" s="383">
        <v>700000</v>
      </c>
      <c r="P108" s="369" t="s">
        <v>367</v>
      </c>
      <c r="Q108" s="400"/>
      <c r="R108" s="401"/>
      <c r="S108" s="401"/>
      <c r="T108" s="410"/>
      <c r="U108" s="378" t="str">
        <f t="shared" si="1"/>
        <v>0</v>
      </c>
      <c r="V108" s="411"/>
      <c r="W108" s="411"/>
      <c r="X108" s="411"/>
      <c r="Y108" s="411"/>
      <c r="Z108" s="411"/>
      <c r="AA108" s="411"/>
      <c r="AB108" s="411"/>
      <c r="AC108" s="411"/>
      <c r="AD108" s="411"/>
      <c r="AE108" s="411"/>
      <c r="AF108" s="411"/>
      <c r="AG108" s="411"/>
      <c r="AH108" s="411"/>
      <c r="AI108" s="411"/>
      <c r="AJ108" s="411"/>
    </row>
    <row r="109" spans="1:36" s="412" customFormat="1" ht="21.75" customHeight="1" x14ac:dyDescent="0.2">
      <c r="A109" s="388">
        <v>110</v>
      </c>
      <c r="B109" s="389" t="s">
        <v>622</v>
      </c>
      <c r="C109" s="389" t="s">
        <v>430</v>
      </c>
      <c r="D109" s="389"/>
      <c r="E109" s="391" t="s">
        <v>474</v>
      </c>
      <c r="F109" s="392"/>
      <c r="G109" s="366"/>
      <c r="H109" s="393">
        <v>2000</v>
      </c>
      <c r="I109" s="366"/>
      <c r="J109" s="394"/>
      <c r="K109" s="366"/>
      <c r="L109" s="394"/>
      <c r="M109" s="366"/>
      <c r="N109" s="397" t="s">
        <v>146</v>
      </c>
      <c r="O109" s="383">
        <v>90000</v>
      </c>
      <c r="P109" s="369" t="s">
        <v>124</v>
      </c>
      <c r="Q109" s="400"/>
      <c r="R109" s="401"/>
      <c r="S109" s="401"/>
      <c r="T109" s="413" t="s">
        <v>543</v>
      </c>
      <c r="U109" s="378">
        <f t="shared" si="1"/>
        <v>90000</v>
      </c>
      <c r="V109" s="411"/>
      <c r="W109" s="411"/>
      <c r="X109" s="411"/>
      <c r="Y109" s="411"/>
      <c r="Z109" s="411"/>
      <c r="AA109" s="411"/>
      <c r="AB109" s="411"/>
      <c r="AC109" s="411"/>
      <c r="AD109" s="411"/>
      <c r="AE109" s="411"/>
      <c r="AF109" s="411"/>
      <c r="AG109" s="411"/>
      <c r="AH109" s="411"/>
      <c r="AI109" s="411"/>
      <c r="AJ109" s="411"/>
    </row>
    <row r="110" spans="1:36" s="412" customFormat="1" ht="21.75" customHeight="1" x14ac:dyDescent="0.2">
      <c r="A110" s="388">
        <v>111</v>
      </c>
      <c r="B110" s="389" t="s">
        <v>618</v>
      </c>
      <c r="C110" s="389" t="s">
        <v>152</v>
      </c>
      <c r="D110" s="389"/>
      <c r="E110" s="391" t="s">
        <v>195</v>
      </c>
      <c r="F110" s="392"/>
      <c r="G110" s="366"/>
      <c r="H110" s="393">
        <v>2000</v>
      </c>
      <c r="I110" s="366"/>
      <c r="J110" s="394"/>
      <c r="K110" s="366"/>
      <c r="L110" s="394"/>
      <c r="M110" s="366"/>
      <c r="N110" s="397" t="s">
        <v>146</v>
      </c>
      <c r="O110" s="383">
        <v>1190000</v>
      </c>
      <c r="P110" s="369" t="s">
        <v>124</v>
      </c>
      <c r="Q110" s="400"/>
      <c r="R110" s="401"/>
      <c r="S110" s="401"/>
      <c r="T110" s="410"/>
      <c r="U110" s="378" t="str">
        <f t="shared" si="1"/>
        <v>0</v>
      </c>
      <c r="V110" s="411"/>
      <c r="W110" s="411"/>
      <c r="X110" s="411"/>
      <c r="Y110" s="411"/>
      <c r="Z110" s="411"/>
      <c r="AA110" s="411"/>
      <c r="AB110" s="411"/>
      <c r="AC110" s="411"/>
      <c r="AD110" s="411"/>
      <c r="AE110" s="411"/>
      <c r="AF110" s="411"/>
      <c r="AG110" s="411"/>
      <c r="AH110" s="411"/>
      <c r="AI110" s="411"/>
      <c r="AJ110" s="411"/>
    </row>
    <row r="111" spans="1:36" s="412" customFormat="1" ht="21.75" customHeight="1" x14ac:dyDescent="0.2">
      <c r="A111" s="388">
        <v>112</v>
      </c>
      <c r="B111" s="389" t="s">
        <v>628</v>
      </c>
      <c r="C111" s="389" t="s">
        <v>431</v>
      </c>
      <c r="D111" s="389"/>
      <c r="E111" s="391" t="s">
        <v>195</v>
      </c>
      <c r="F111" s="392"/>
      <c r="G111" s="366"/>
      <c r="H111" s="393">
        <v>2000</v>
      </c>
      <c r="I111" s="366"/>
      <c r="J111" s="394"/>
      <c r="K111" s="366"/>
      <c r="L111" s="394"/>
      <c r="M111" s="366"/>
      <c r="N111" s="397" t="s">
        <v>146</v>
      </c>
      <c r="O111" s="383">
        <v>55000</v>
      </c>
      <c r="P111" s="369" t="s">
        <v>367</v>
      </c>
      <c r="Q111" s="400"/>
      <c r="R111" s="401"/>
      <c r="S111" s="401"/>
      <c r="T111" s="413" t="s">
        <v>543</v>
      </c>
      <c r="U111" s="378">
        <f t="shared" si="1"/>
        <v>55000</v>
      </c>
      <c r="V111" s="411"/>
      <c r="W111" s="411"/>
      <c r="X111" s="411"/>
      <c r="Y111" s="411"/>
      <c r="Z111" s="411"/>
      <c r="AA111" s="411"/>
      <c r="AB111" s="411"/>
      <c r="AC111" s="411"/>
      <c r="AD111" s="411"/>
      <c r="AE111" s="411"/>
      <c r="AF111" s="411"/>
      <c r="AG111" s="411"/>
      <c r="AH111" s="411"/>
      <c r="AI111" s="411"/>
      <c r="AJ111" s="411"/>
    </row>
    <row r="112" spans="1:36" s="412" customFormat="1" ht="21.75" customHeight="1" x14ac:dyDescent="0.2">
      <c r="A112" s="388">
        <v>113</v>
      </c>
      <c r="B112" s="389" t="s">
        <v>618</v>
      </c>
      <c r="C112" s="389" t="s">
        <v>152</v>
      </c>
      <c r="D112" s="389"/>
      <c r="E112" s="391" t="s">
        <v>195</v>
      </c>
      <c r="F112" s="392"/>
      <c r="G112" s="366"/>
      <c r="H112" s="393">
        <v>2000</v>
      </c>
      <c r="I112" s="366"/>
      <c r="J112" s="394"/>
      <c r="K112" s="366"/>
      <c r="L112" s="394"/>
      <c r="M112" s="366"/>
      <c r="N112" s="397" t="s">
        <v>146</v>
      </c>
      <c r="O112" s="383">
        <v>1020000</v>
      </c>
      <c r="P112" s="369" t="s">
        <v>124</v>
      </c>
      <c r="Q112" s="400"/>
      <c r="R112" s="401"/>
      <c r="S112" s="401"/>
      <c r="T112" s="410"/>
      <c r="U112" s="378" t="str">
        <f t="shared" si="1"/>
        <v>0</v>
      </c>
      <c r="V112" s="411"/>
      <c r="W112" s="411"/>
      <c r="X112" s="411"/>
      <c r="Y112" s="411"/>
      <c r="Z112" s="411"/>
      <c r="AA112" s="411"/>
      <c r="AB112" s="411"/>
      <c r="AC112" s="411"/>
      <c r="AD112" s="411"/>
      <c r="AE112" s="411"/>
      <c r="AF112" s="411"/>
      <c r="AG112" s="411"/>
      <c r="AH112" s="411"/>
      <c r="AI112" s="411"/>
      <c r="AJ112" s="411"/>
    </row>
    <row r="113" spans="1:36" s="412" customFormat="1" ht="21.75" customHeight="1" x14ac:dyDescent="0.2">
      <c r="A113" s="388">
        <v>114</v>
      </c>
      <c r="B113" s="389" t="s">
        <v>618</v>
      </c>
      <c r="C113" s="389" t="s">
        <v>152</v>
      </c>
      <c r="D113" s="389"/>
      <c r="E113" s="391" t="s">
        <v>195</v>
      </c>
      <c r="F113" s="392"/>
      <c r="G113" s="366"/>
      <c r="H113" s="393">
        <v>2000</v>
      </c>
      <c r="I113" s="366"/>
      <c r="J113" s="394"/>
      <c r="K113" s="366"/>
      <c r="L113" s="394"/>
      <c r="M113" s="366"/>
      <c r="N113" s="397" t="s">
        <v>146</v>
      </c>
      <c r="O113" s="383">
        <v>1190000</v>
      </c>
      <c r="P113" s="369" t="s">
        <v>124</v>
      </c>
      <c r="Q113" s="400"/>
      <c r="R113" s="401"/>
      <c r="S113" s="401"/>
      <c r="T113" s="410"/>
      <c r="U113" s="378" t="str">
        <f t="shared" si="1"/>
        <v>0</v>
      </c>
      <c r="V113" s="411"/>
      <c r="W113" s="411"/>
      <c r="X113" s="411"/>
      <c r="Y113" s="411"/>
      <c r="Z113" s="411"/>
      <c r="AA113" s="411"/>
      <c r="AB113" s="411"/>
      <c r="AC113" s="411"/>
      <c r="AD113" s="411"/>
      <c r="AE113" s="411"/>
      <c r="AF113" s="411"/>
      <c r="AG113" s="411"/>
      <c r="AH113" s="411"/>
      <c r="AI113" s="411"/>
      <c r="AJ113" s="411"/>
    </row>
    <row r="114" spans="1:36" s="412" customFormat="1" ht="21.75" customHeight="1" x14ac:dyDescent="0.2">
      <c r="A114" s="388">
        <v>115</v>
      </c>
      <c r="B114" s="389" t="s">
        <v>616</v>
      </c>
      <c r="C114" s="389" t="s">
        <v>419</v>
      </c>
      <c r="D114" s="389"/>
      <c r="E114" s="391" t="s">
        <v>473</v>
      </c>
      <c r="F114" s="392"/>
      <c r="G114" s="366"/>
      <c r="H114" s="393">
        <v>2000</v>
      </c>
      <c r="I114" s="366"/>
      <c r="J114" s="394"/>
      <c r="K114" s="366"/>
      <c r="L114" s="394"/>
      <c r="M114" s="366"/>
      <c r="N114" s="397" t="s">
        <v>146</v>
      </c>
      <c r="O114" s="383">
        <v>1800000</v>
      </c>
      <c r="P114" s="369"/>
      <c r="Q114" s="400"/>
      <c r="R114" s="401"/>
      <c r="S114" s="401"/>
      <c r="T114" s="410"/>
      <c r="U114" s="378" t="str">
        <f t="shared" si="1"/>
        <v>0</v>
      </c>
      <c r="V114" s="411"/>
      <c r="W114" s="411"/>
      <c r="X114" s="411"/>
      <c r="Y114" s="411"/>
      <c r="Z114" s="411"/>
      <c r="AA114" s="411"/>
      <c r="AB114" s="411"/>
      <c r="AC114" s="411"/>
      <c r="AD114" s="411"/>
      <c r="AE114" s="411"/>
      <c r="AF114" s="411"/>
      <c r="AG114" s="411"/>
      <c r="AH114" s="411"/>
      <c r="AI114" s="411"/>
      <c r="AJ114" s="411"/>
    </row>
    <row r="115" spans="1:36" s="412" customFormat="1" ht="21.75" customHeight="1" x14ac:dyDescent="0.2">
      <c r="A115" s="388">
        <v>116</v>
      </c>
      <c r="B115" s="389" t="s">
        <v>629</v>
      </c>
      <c r="C115" s="389" t="s">
        <v>432</v>
      </c>
      <c r="D115" s="389"/>
      <c r="E115" s="391" t="s">
        <v>195</v>
      </c>
      <c r="F115" s="392"/>
      <c r="G115" s="366"/>
      <c r="H115" s="393">
        <v>2000</v>
      </c>
      <c r="I115" s="366"/>
      <c r="J115" s="394"/>
      <c r="K115" s="366"/>
      <c r="L115" s="394"/>
      <c r="M115" s="366"/>
      <c r="N115" s="397" t="s">
        <v>146</v>
      </c>
      <c r="O115" s="383">
        <v>260000</v>
      </c>
      <c r="P115" s="369" t="s">
        <v>367</v>
      </c>
      <c r="Q115" s="400"/>
      <c r="R115" s="401"/>
      <c r="S115" s="401"/>
      <c r="T115" s="413" t="s">
        <v>543</v>
      </c>
      <c r="U115" s="378">
        <f t="shared" si="1"/>
        <v>260000</v>
      </c>
      <c r="V115" s="411"/>
      <c r="W115" s="411"/>
      <c r="X115" s="411"/>
      <c r="Y115" s="411"/>
      <c r="Z115" s="411"/>
      <c r="AA115" s="411"/>
      <c r="AB115" s="411"/>
      <c r="AC115" s="411"/>
      <c r="AD115" s="411"/>
      <c r="AE115" s="411"/>
      <c r="AF115" s="411"/>
      <c r="AG115" s="411"/>
      <c r="AH115" s="411"/>
      <c r="AI115" s="411"/>
      <c r="AJ115" s="411"/>
    </row>
    <row r="116" spans="1:36" s="412" customFormat="1" ht="21.75" customHeight="1" x14ac:dyDescent="0.2">
      <c r="A116" s="388">
        <v>117</v>
      </c>
      <c r="B116" s="389" t="s">
        <v>622</v>
      </c>
      <c r="C116" s="389" t="s">
        <v>430</v>
      </c>
      <c r="D116" s="389"/>
      <c r="E116" s="391" t="s">
        <v>195</v>
      </c>
      <c r="F116" s="392"/>
      <c r="G116" s="366"/>
      <c r="H116" s="393">
        <v>2000</v>
      </c>
      <c r="I116" s="366"/>
      <c r="J116" s="394"/>
      <c r="K116" s="366"/>
      <c r="L116" s="394"/>
      <c r="M116" s="366"/>
      <c r="N116" s="397" t="s">
        <v>146</v>
      </c>
      <c r="O116" s="383">
        <v>48750</v>
      </c>
      <c r="P116" s="369" t="s">
        <v>124</v>
      </c>
      <c r="Q116" s="400"/>
      <c r="R116" s="401"/>
      <c r="S116" s="401"/>
      <c r="T116" s="413" t="s">
        <v>543</v>
      </c>
      <c r="U116" s="378">
        <f t="shared" si="1"/>
        <v>48750</v>
      </c>
      <c r="V116" s="411"/>
      <c r="W116" s="411"/>
      <c r="X116" s="411"/>
      <c r="Y116" s="411"/>
      <c r="Z116" s="411"/>
      <c r="AA116" s="411"/>
      <c r="AB116" s="411"/>
      <c r="AC116" s="411"/>
      <c r="AD116" s="411"/>
      <c r="AE116" s="411"/>
      <c r="AF116" s="411"/>
      <c r="AG116" s="411"/>
      <c r="AH116" s="411"/>
      <c r="AI116" s="411"/>
      <c r="AJ116" s="411"/>
    </row>
    <row r="117" spans="1:36" s="412" customFormat="1" ht="21.75" customHeight="1" x14ac:dyDescent="0.2">
      <c r="A117" s="388">
        <v>118</v>
      </c>
      <c r="B117" s="389" t="s">
        <v>622</v>
      </c>
      <c r="C117" s="389" t="s">
        <v>430</v>
      </c>
      <c r="D117" s="389"/>
      <c r="E117" s="391" t="s">
        <v>195</v>
      </c>
      <c r="F117" s="392"/>
      <c r="G117" s="366"/>
      <c r="H117" s="393">
        <v>2000</v>
      </c>
      <c r="I117" s="366"/>
      <c r="J117" s="394"/>
      <c r="K117" s="366"/>
      <c r="L117" s="394"/>
      <c r="M117" s="366"/>
      <c r="N117" s="397" t="s">
        <v>146</v>
      </c>
      <c r="O117" s="383">
        <v>260000</v>
      </c>
      <c r="P117" s="369" t="s">
        <v>367</v>
      </c>
      <c r="Q117" s="400"/>
      <c r="R117" s="401"/>
      <c r="S117" s="401"/>
      <c r="T117" s="413" t="s">
        <v>543</v>
      </c>
      <c r="U117" s="378">
        <f t="shared" si="1"/>
        <v>260000</v>
      </c>
      <c r="V117" s="411"/>
      <c r="W117" s="411"/>
      <c r="X117" s="411"/>
      <c r="Y117" s="411"/>
      <c r="Z117" s="411"/>
      <c r="AA117" s="411"/>
      <c r="AB117" s="411"/>
      <c r="AC117" s="411"/>
      <c r="AD117" s="411"/>
      <c r="AE117" s="411"/>
      <c r="AF117" s="411"/>
      <c r="AG117" s="411"/>
      <c r="AH117" s="411"/>
      <c r="AI117" s="411"/>
      <c r="AJ117" s="411"/>
    </row>
    <row r="118" spans="1:36" s="412" customFormat="1" ht="21.75" customHeight="1" x14ac:dyDescent="0.2">
      <c r="A118" s="388">
        <v>119</v>
      </c>
      <c r="B118" s="389" t="s">
        <v>616</v>
      </c>
      <c r="C118" s="389" t="s">
        <v>419</v>
      </c>
      <c r="D118" s="389"/>
      <c r="E118" s="391" t="s">
        <v>376</v>
      </c>
      <c r="F118" s="392"/>
      <c r="G118" s="366"/>
      <c r="H118" s="393">
        <v>2000</v>
      </c>
      <c r="I118" s="366"/>
      <c r="J118" s="394"/>
      <c r="K118" s="366"/>
      <c r="L118" s="394"/>
      <c r="M118" s="366"/>
      <c r="N118" s="397" t="s">
        <v>146</v>
      </c>
      <c r="O118" s="383">
        <v>975000</v>
      </c>
      <c r="P118" s="369"/>
      <c r="Q118" s="400"/>
      <c r="R118" s="401"/>
      <c r="S118" s="401"/>
      <c r="T118" s="410"/>
      <c r="U118" s="378" t="str">
        <f t="shared" si="1"/>
        <v>0</v>
      </c>
      <c r="V118" s="411"/>
      <c r="W118" s="411"/>
      <c r="X118" s="411"/>
      <c r="Y118" s="411"/>
      <c r="Z118" s="411"/>
      <c r="AA118" s="411"/>
      <c r="AB118" s="411"/>
      <c r="AC118" s="411"/>
      <c r="AD118" s="411"/>
      <c r="AE118" s="411"/>
      <c r="AF118" s="411"/>
      <c r="AG118" s="411"/>
      <c r="AH118" s="411"/>
      <c r="AI118" s="411"/>
      <c r="AJ118" s="411"/>
    </row>
    <row r="119" spans="1:36" s="412" customFormat="1" ht="21.75" customHeight="1" x14ac:dyDescent="0.2">
      <c r="A119" s="388">
        <v>120</v>
      </c>
      <c r="B119" s="389" t="s">
        <v>633</v>
      </c>
      <c r="C119" s="389" t="s">
        <v>433</v>
      </c>
      <c r="D119" s="389"/>
      <c r="E119" s="391" t="s">
        <v>376</v>
      </c>
      <c r="F119" s="392"/>
      <c r="G119" s="366"/>
      <c r="H119" s="393">
        <v>2000</v>
      </c>
      <c r="I119" s="366"/>
      <c r="J119" s="394"/>
      <c r="K119" s="366"/>
      <c r="L119" s="394"/>
      <c r="M119" s="366"/>
      <c r="N119" s="397" t="s">
        <v>146</v>
      </c>
      <c r="O119" s="383">
        <v>227500</v>
      </c>
      <c r="P119" s="369"/>
      <c r="Q119" s="400"/>
      <c r="R119" s="401"/>
      <c r="S119" s="401"/>
      <c r="T119" s="413" t="s">
        <v>543</v>
      </c>
      <c r="U119" s="378">
        <f t="shared" si="1"/>
        <v>227500</v>
      </c>
      <c r="V119" s="411"/>
      <c r="W119" s="411"/>
      <c r="X119" s="411"/>
      <c r="Y119" s="411"/>
      <c r="Z119" s="411"/>
      <c r="AA119" s="411"/>
      <c r="AB119" s="411"/>
      <c r="AC119" s="411"/>
      <c r="AD119" s="411"/>
      <c r="AE119" s="411"/>
      <c r="AF119" s="411"/>
      <c r="AG119" s="411"/>
      <c r="AH119" s="411"/>
      <c r="AI119" s="411"/>
      <c r="AJ119" s="411"/>
    </row>
    <row r="120" spans="1:36" s="412" customFormat="1" ht="21.75" customHeight="1" x14ac:dyDescent="0.2">
      <c r="A120" s="388">
        <v>121</v>
      </c>
      <c r="B120" s="389" t="s">
        <v>645</v>
      </c>
      <c r="C120" s="389" t="s">
        <v>164</v>
      </c>
      <c r="D120" s="389"/>
      <c r="E120" s="391" t="s">
        <v>195</v>
      </c>
      <c r="F120" s="392"/>
      <c r="G120" s="366"/>
      <c r="H120" s="393">
        <v>2000</v>
      </c>
      <c r="I120" s="366"/>
      <c r="J120" s="394"/>
      <c r="K120" s="366"/>
      <c r="L120" s="394"/>
      <c r="M120" s="366"/>
      <c r="N120" s="397" t="s">
        <v>146</v>
      </c>
      <c r="O120" s="383">
        <v>5600000</v>
      </c>
      <c r="P120" s="369"/>
      <c r="Q120" s="400"/>
      <c r="R120" s="401"/>
      <c r="S120" s="401"/>
      <c r="T120" s="410"/>
      <c r="U120" s="378" t="str">
        <f t="shared" si="1"/>
        <v>0</v>
      </c>
      <c r="V120" s="411"/>
      <c r="W120" s="411"/>
      <c r="X120" s="411"/>
      <c r="Y120" s="411"/>
      <c r="Z120" s="411"/>
      <c r="AA120" s="411"/>
      <c r="AB120" s="411"/>
      <c r="AC120" s="411"/>
      <c r="AD120" s="411"/>
      <c r="AE120" s="411"/>
      <c r="AF120" s="411"/>
      <c r="AG120" s="411"/>
      <c r="AH120" s="411"/>
      <c r="AI120" s="411"/>
      <c r="AJ120" s="411"/>
    </row>
    <row r="121" spans="1:36" s="412" customFormat="1" ht="21.75" customHeight="1" x14ac:dyDescent="0.2">
      <c r="A121" s="388">
        <v>122</v>
      </c>
      <c r="B121" s="389" t="s">
        <v>643</v>
      </c>
      <c r="C121" s="389" t="s">
        <v>418</v>
      </c>
      <c r="D121" s="389"/>
      <c r="E121" s="391" t="s">
        <v>195</v>
      </c>
      <c r="F121" s="392"/>
      <c r="G121" s="366"/>
      <c r="H121" s="393">
        <v>2000</v>
      </c>
      <c r="I121" s="366"/>
      <c r="J121" s="394"/>
      <c r="K121" s="366"/>
      <c r="L121" s="394"/>
      <c r="M121" s="366"/>
      <c r="N121" s="397" t="s">
        <v>146</v>
      </c>
      <c r="O121" s="383">
        <v>280000</v>
      </c>
      <c r="P121" s="369"/>
      <c r="Q121" s="400"/>
      <c r="R121" s="401"/>
      <c r="S121" s="401"/>
      <c r="T121" s="413" t="s">
        <v>543</v>
      </c>
      <c r="U121" s="378">
        <f t="shared" si="1"/>
        <v>280000</v>
      </c>
      <c r="V121" s="411"/>
      <c r="W121" s="411"/>
      <c r="X121" s="411"/>
      <c r="Y121" s="411"/>
      <c r="Z121" s="411"/>
      <c r="AA121" s="411"/>
      <c r="AB121" s="411"/>
      <c r="AC121" s="411"/>
      <c r="AD121" s="411"/>
      <c r="AE121" s="411"/>
      <c r="AF121" s="411"/>
      <c r="AG121" s="411"/>
      <c r="AH121" s="411"/>
      <c r="AI121" s="411"/>
      <c r="AJ121" s="411"/>
    </row>
    <row r="122" spans="1:36" s="412" customFormat="1" ht="21.75" customHeight="1" x14ac:dyDescent="0.2">
      <c r="A122" s="388">
        <v>123</v>
      </c>
      <c r="B122" s="389" t="s">
        <v>644</v>
      </c>
      <c r="C122" s="389" t="s">
        <v>434</v>
      </c>
      <c r="D122" s="389"/>
      <c r="E122" s="391" t="s">
        <v>195</v>
      </c>
      <c r="F122" s="392"/>
      <c r="G122" s="366"/>
      <c r="H122" s="393">
        <v>2000</v>
      </c>
      <c r="I122" s="366"/>
      <c r="J122" s="394"/>
      <c r="K122" s="366"/>
      <c r="L122" s="394"/>
      <c r="M122" s="366"/>
      <c r="N122" s="397" t="s">
        <v>146</v>
      </c>
      <c r="O122" s="383">
        <v>450000</v>
      </c>
      <c r="P122" s="369"/>
      <c r="Q122" s="400"/>
      <c r="R122" s="401"/>
      <c r="S122" s="401"/>
      <c r="T122" s="410"/>
      <c r="U122" s="378" t="str">
        <f t="shared" si="1"/>
        <v>0</v>
      </c>
      <c r="V122" s="411"/>
      <c r="W122" s="411"/>
      <c r="X122" s="411"/>
      <c r="Y122" s="411"/>
      <c r="Z122" s="411"/>
      <c r="AA122" s="411"/>
      <c r="AB122" s="411"/>
      <c r="AC122" s="411"/>
      <c r="AD122" s="411"/>
      <c r="AE122" s="411"/>
      <c r="AF122" s="411"/>
      <c r="AG122" s="411"/>
      <c r="AH122" s="411"/>
      <c r="AI122" s="411"/>
      <c r="AJ122" s="411"/>
    </row>
    <row r="123" spans="1:36" s="412" customFormat="1" ht="21.75" customHeight="1" x14ac:dyDescent="0.2">
      <c r="A123" s="388">
        <v>124</v>
      </c>
      <c r="B123" s="389" t="s">
        <v>617</v>
      </c>
      <c r="C123" s="389" t="s">
        <v>435</v>
      </c>
      <c r="D123" s="389"/>
      <c r="E123" s="391" t="s">
        <v>491</v>
      </c>
      <c r="F123" s="392"/>
      <c r="G123" s="366"/>
      <c r="H123" s="393">
        <v>2001</v>
      </c>
      <c r="I123" s="366"/>
      <c r="J123" s="394"/>
      <c r="K123" s="366"/>
      <c r="L123" s="394"/>
      <c r="M123" s="366"/>
      <c r="N123" s="397" t="s">
        <v>146</v>
      </c>
      <c r="O123" s="383">
        <v>585000</v>
      </c>
      <c r="P123" s="369" t="s">
        <v>367</v>
      </c>
      <c r="Q123" s="400"/>
      <c r="R123" s="401"/>
      <c r="S123" s="401"/>
      <c r="T123" s="410"/>
      <c r="U123" s="378" t="str">
        <f t="shared" si="1"/>
        <v>0</v>
      </c>
      <c r="V123" s="411"/>
      <c r="W123" s="411"/>
      <c r="X123" s="411"/>
      <c r="Y123" s="411"/>
      <c r="Z123" s="411"/>
      <c r="AA123" s="411"/>
      <c r="AB123" s="411"/>
      <c r="AC123" s="411"/>
      <c r="AD123" s="411"/>
      <c r="AE123" s="411"/>
      <c r="AF123" s="411"/>
      <c r="AG123" s="411"/>
      <c r="AH123" s="411"/>
      <c r="AI123" s="411"/>
      <c r="AJ123" s="411"/>
    </row>
    <row r="124" spans="1:36" s="412" customFormat="1" ht="21.75" customHeight="1" x14ac:dyDescent="0.2">
      <c r="A124" s="388">
        <v>125</v>
      </c>
      <c r="B124" s="389" t="s">
        <v>619</v>
      </c>
      <c r="C124" s="389" t="s">
        <v>162</v>
      </c>
      <c r="D124" s="389"/>
      <c r="E124" s="391" t="s">
        <v>206</v>
      </c>
      <c r="F124" s="392"/>
      <c r="G124" s="366"/>
      <c r="H124" s="393">
        <v>2001</v>
      </c>
      <c r="I124" s="366"/>
      <c r="J124" s="394"/>
      <c r="K124" s="366"/>
      <c r="L124" s="394"/>
      <c r="M124" s="366"/>
      <c r="N124" s="397" t="s">
        <v>146</v>
      </c>
      <c r="O124" s="383">
        <v>180000</v>
      </c>
      <c r="P124" s="369"/>
      <c r="Q124" s="400"/>
      <c r="R124" s="401"/>
      <c r="S124" s="401"/>
      <c r="T124" s="413" t="s">
        <v>543</v>
      </c>
      <c r="U124" s="378">
        <f t="shared" si="1"/>
        <v>180000</v>
      </c>
      <c r="V124" s="411"/>
      <c r="W124" s="411"/>
      <c r="X124" s="411"/>
      <c r="Y124" s="411"/>
      <c r="Z124" s="411"/>
      <c r="AA124" s="411"/>
      <c r="AB124" s="411"/>
      <c r="AC124" s="411"/>
      <c r="AD124" s="411"/>
      <c r="AE124" s="411"/>
      <c r="AF124" s="411"/>
      <c r="AG124" s="411"/>
      <c r="AH124" s="411"/>
      <c r="AI124" s="411"/>
      <c r="AJ124" s="411"/>
    </row>
    <row r="125" spans="1:36" s="412" customFormat="1" ht="21.75" customHeight="1" x14ac:dyDescent="0.2">
      <c r="A125" s="388">
        <v>126</v>
      </c>
      <c r="B125" s="389" t="s">
        <v>620</v>
      </c>
      <c r="C125" s="389" t="s">
        <v>155</v>
      </c>
      <c r="D125" s="389"/>
      <c r="E125" s="391" t="s">
        <v>195</v>
      </c>
      <c r="F125" s="392"/>
      <c r="G125" s="366"/>
      <c r="H125" s="393">
        <v>2001</v>
      </c>
      <c r="I125" s="366"/>
      <c r="J125" s="394"/>
      <c r="K125" s="366"/>
      <c r="L125" s="394"/>
      <c r="M125" s="366"/>
      <c r="N125" s="397" t="s">
        <v>146</v>
      </c>
      <c r="O125" s="383">
        <v>650000</v>
      </c>
      <c r="P125" s="369" t="s">
        <v>367</v>
      </c>
      <c r="Q125" s="400"/>
      <c r="R125" s="401"/>
      <c r="S125" s="401"/>
      <c r="T125" s="410"/>
      <c r="U125" s="378" t="str">
        <f t="shared" si="1"/>
        <v>0</v>
      </c>
      <c r="V125" s="411"/>
      <c r="W125" s="411"/>
      <c r="X125" s="411"/>
      <c r="Y125" s="411"/>
      <c r="Z125" s="411"/>
      <c r="AA125" s="411"/>
      <c r="AB125" s="411"/>
      <c r="AC125" s="411"/>
      <c r="AD125" s="411"/>
      <c r="AE125" s="411"/>
      <c r="AF125" s="411"/>
      <c r="AG125" s="411"/>
      <c r="AH125" s="411"/>
      <c r="AI125" s="411"/>
      <c r="AJ125" s="411"/>
    </row>
    <row r="126" spans="1:36" s="412" customFormat="1" ht="21.75" customHeight="1" x14ac:dyDescent="0.2">
      <c r="A126" s="388">
        <v>127</v>
      </c>
      <c r="B126" s="389" t="s">
        <v>616</v>
      </c>
      <c r="C126" s="389" t="s">
        <v>419</v>
      </c>
      <c r="D126" s="389"/>
      <c r="E126" s="391" t="s">
        <v>376</v>
      </c>
      <c r="F126" s="392"/>
      <c r="G126" s="366"/>
      <c r="H126" s="393">
        <v>2001</v>
      </c>
      <c r="I126" s="366"/>
      <c r="J126" s="394"/>
      <c r="K126" s="366"/>
      <c r="L126" s="394"/>
      <c r="M126" s="366"/>
      <c r="N126" s="397" t="s">
        <v>146</v>
      </c>
      <c r="O126" s="383">
        <v>900000</v>
      </c>
      <c r="P126" s="369"/>
      <c r="Q126" s="400"/>
      <c r="R126" s="401"/>
      <c r="S126" s="401"/>
      <c r="T126" s="410"/>
      <c r="U126" s="378" t="str">
        <f t="shared" si="1"/>
        <v>0</v>
      </c>
      <c r="V126" s="411"/>
      <c r="W126" s="411"/>
      <c r="X126" s="411"/>
      <c r="Y126" s="411"/>
      <c r="Z126" s="411"/>
      <c r="AA126" s="411"/>
      <c r="AB126" s="411"/>
      <c r="AC126" s="411"/>
      <c r="AD126" s="411"/>
      <c r="AE126" s="411"/>
      <c r="AF126" s="411"/>
      <c r="AG126" s="411"/>
      <c r="AH126" s="411"/>
      <c r="AI126" s="411"/>
      <c r="AJ126" s="411"/>
    </row>
    <row r="127" spans="1:36" s="412" customFormat="1" ht="21.75" customHeight="1" x14ac:dyDescent="0.2">
      <c r="A127" s="388">
        <v>128</v>
      </c>
      <c r="B127" s="389" t="s">
        <v>636</v>
      </c>
      <c r="C127" s="389" t="s">
        <v>436</v>
      </c>
      <c r="D127" s="389"/>
      <c r="E127" s="391" t="s">
        <v>195</v>
      </c>
      <c r="F127" s="392"/>
      <c r="G127" s="366"/>
      <c r="H127" s="393">
        <v>2001</v>
      </c>
      <c r="I127" s="366"/>
      <c r="J127" s="394"/>
      <c r="K127" s="366"/>
      <c r="L127" s="394"/>
      <c r="M127" s="366"/>
      <c r="N127" s="397" t="s">
        <v>146</v>
      </c>
      <c r="O127" s="383">
        <v>420000</v>
      </c>
      <c r="P127" s="369" t="s">
        <v>367</v>
      </c>
      <c r="Q127" s="400"/>
      <c r="R127" s="401"/>
      <c r="S127" s="401"/>
      <c r="T127" s="410"/>
      <c r="U127" s="378" t="str">
        <f t="shared" si="1"/>
        <v>0</v>
      </c>
      <c r="V127" s="411"/>
      <c r="W127" s="411"/>
      <c r="X127" s="411"/>
      <c r="Y127" s="411"/>
      <c r="Z127" s="411"/>
      <c r="AA127" s="411"/>
      <c r="AB127" s="411"/>
      <c r="AC127" s="411"/>
      <c r="AD127" s="411"/>
      <c r="AE127" s="411"/>
      <c r="AF127" s="411"/>
      <c r="AG127" s="411"/>
      <c r="AH127" s="411"/>
      <c r="AI127" s="411"/>
      <c r="AJ127" s="411"/>
    </row>
    <row r="128" spans="1:36" s="412" customFormat="1" ht="21.75" customHeight="1" x14ac:dyDescent="0.2">
      <c r="A128" s="388">
        <v>129</v>
      </c>
      <c r="B128" s="389" t="s">
        <v>619</v>
      </c>
      <c r="C128" s="389" t="s">
        <v>162</v>
      </c>
      <c r="D128" s="389"/>
      <c r="E128" s="391" t="s">
        <v>206</v>
      </c>
      <c r="F128" s="392"/>
      <c r="G128" s="366"/>
      <c r="H128" s="393">
        <v>2002</v>
      </c>
      <c r="I128" s="366"/>
      <c r="J128" s="394"/>
      <c r="K128" s="366"/>
      <c r="L128" s="394"/>
      <c r="M128" s="366"/>
      <c r="N128" s="397" t="s">
        <v>146</v>
      </c>
      <c r="O128" s="383">
        <v>472500</v>
      </c>
      <c r="P128" s="369"/>
      <c r="Q128" s="400"/>
      <c r="R128" s="401"/>
      <c r="S128" s="401"/>
      <c r="T128" s="410"/>
      <c r="U128" s="378" t="str">
        <f t="shared" si="1"/>
        <v>0</v>
      </c>
      <c r="V128" s="411"/>
      <c r="W128" s="411"/>
      <c r="X128" s="411"/>
      <c r="Y128" s="411"/>
      <c r="Z128" s="411"/>
      <c r="AA128" s="411"/>
      <c r="AB128" s="411"/>
      <c r="AC128" s="411"/>
      <c r="AD128" s="411"/>
      <c r="AE128" s="411"/>
      <c r="AF128" s="411"/>
      <c r="AG128" s="411"/>
      <c r="AH128" s="411"/>
      <c r="AI128" s="411"/>
      <c r="AJ128" s="411"/>
    </row>
    <row r="129" spans="1:36" s="412" customFormat="1" ht="21.75" customHeight="1" x14ac:dyDescent="0.2">
      <c r="A129" s="388">
        <v>130</v>
      </c>
      <c r="B129" s="389" t="s">
        <v>617</v>
      </c>
      <c r="C129" s="389" t="s">
        <v>435</v>
      </c>
      <c r="D129" s="389"/>
      <c r="E129" s="391" t="s">
        <v>492</v>
      </c>
      <c r="F129" s="392"/>
      <c r="G129" s="366"/>
      <c r="H129" s="393">
        <v>2002</v>
      </c>
      <c r="I129" s="366"/>
      <c r="J129" s="394"/>
      <c r="K129" s="366"/>
      <c r="L129" s="394"/>
      <c r="M129" s="366"/>
      <c r="N129" s="397" t="s">
        <v>146</v>
      </c>
      <c r="O129" s="383">
        <v>975000</v>
      </c>
      <c r="P129" s="369" t="s">
        <v>367</v>
      </c>
      <c r="Q129" s="400"/>
      <c r="R129" s="401"/>
      <c r="S129" s="401"/>
      <c r="T129" s="410"/>
      <c r="U129" s="378" t="str">
        <f t="shared" si="1"/>
        <v>0</v>
      </c>
      <c r="V129" s="411"/>
      <c r="W129" s="411"/>
      <c r="X129" s="411"/>
      <c r="Y129" s="411"/>
      <c r="Z129" s="411"/>
      <c r="AA129" s="411"/>
      <c r="AB129" s="411"/>
      <c r="AC129" s="411"/>
      <c r="AD129" s="411"/>
      <c r="AE129" s="411"/>
      <c r="AF129" s="411"/>
      <c r="AG129" s="411"/>
      <c r="AH129" s="411"/>
      <c r="AI129" s="411"/>
      <c r="AJ129" s="411"/>
    </row>
    <row r="130" spans="1:36" s="412" customFormat="1" ht="21.75" customHeight="1" thickBot="1" x14ac:dyDescent="0.25">
      <c r="A130" s="448">
        <v>131</v>
      </c>
      <c r="B130" s="449" t="s">
        <v>620</v>
      </c>
      <c r="C130" s="449" t="s">
        <v>437</v>
      </c>
      <c r="D130" s="449"/>
      <c r="E130" s="450" t="s">
        <v>195</v>
      </c>
      <c r="F130" s="451"/>
      <c r="G130" s="430"/>
      <c r="H130" s="452">
        <v>2002</v>
      </c>
      <c r="I130" s="430"/>
      <c r="J130" s="453"/>
      <c r="K130" s="430"/>
      <c r="L130" s="453"/>
      <c r="M130" s="430"/>
      <c r="N130" s="454" t="s">
        <v>146</v>
      </c>
      <c r="O130" s="455">
        <v>700000</v>
      </c>
      <c r="P130" s="432" t="s">
        <v>367</v>
      </c>
      <c r="Q130" s="400"/>
      <c r="R130" s="401"/>
      <c r="S130" s="401"/>
      <c r="T130" s="410"/>
      <c r="U130" s="378" t="str">
        <f t="shared" si="1"/>
        <v>0</v>
      </c>
      <c r="V130" s="411"/>
      <c r="W130" s="411"/>
      <c r="X130" s="411"/>
      <c r="Y130" s="411"/>
      <c r="Z130" s="411"/>
      <c r="AA130" s="411"/>
      <c r="AB130" s="411"/>
      <c r="AC130" s="411"/>
      <c r="AD130" s="411"/>
      <c r="AE130" s="411"/>
      <c r="AF130" s="411"/>
      <c r="AG130" s="411"/>
      <c r="AH130" s="411"/>
      <c r="AI130" s="411"/>
      <c r="AJ130" s="411"/>
    </row>
    <row r="131" spans="1:36" s="412" customFormat="1" ht="21.75" customHeight="1" x14ac:dyDescent="0.2">
      <c r="A131" s="438">
        <v>132</v>
      </c>
      <c r="B131" s="439" t="s">
        <v>628</v>
      </c>
      <c r="C131" s="439" t="s">
        <v>431</v>
      </c>
      <c r="D131" s="439"/>
      <c r="E131" s="440" t="s">
        <v>195</v>
      </c>
      <c r="F131" s="441"/>
      <c r="G131" s="442"/>
      <c r="H131" s="443">
        <v>2002</v>
      </c>
      <c r="I131" s="442"/>
      <c r="J131" s="444"/>
      <c r="K131" s="442"/>
      <c r="L131" s="444"/>
      <c r="M131" s="442"/>
      <c r="N131" s="445" t="s">
        <v>146</v>
      </c>
      <c r="O131" s="446">
        <v>130000</v>
      </c>
      <c r="P131" s="447" t="s">
        <v>367</v>
      </c>
      <c r="Q131" s="400"/>
      <c r="R131" s="401"/>
      <c r="S131" s="401"/>
      <c r="T131" s="413" t="s">
        <v>543</v>
      </c>
      <c r="U131" s="378">
        <f t="shared" si="1"/>
        <v>130000</v>
      </c>
      <c r="V131" s="411"/>
      <c r="W131" s="411"/>
      <c r="X131" s="411"/>
      <c r="Y131" s="411"/>
      <c r="Z131" s="411"/>
      <c r="AA131" s="411"/>
      <c r="AB131" s="411"/>
      <c r="AC131" s="411"/>
      <c r="AD131" s="411"/>
      <c r="AE131" s="411"/>
      <c r="AF131" s="411"/>
      <c r="AG131" s="411"/>
      <c r="AH131" s="411"/>
      <c r="AI131" s="411"/>
      <c r="AJ131" s="411"/>
    </row>
    <row r="132" spans="1:36" s="412" customFormat="1" ht="21.75" customHeight="1" x14ac:dyDescent="0.2">
      <c r="A132" s="388">
        <v>133</v>
      </c>
      <c r="B132" s="389" t="s">
        <v>620</v>
      </c>
      <c r="C132" s="389" t="s">
        <v>438</v>
      </c>
      <c r="D132" s="389"/>
      <c r="E132" s="391" t="s">
        <v>195</v>
      </c>
      <c r="F132" s="392"/>
      <c r="G132" s="366"/>
      <c r="H132" s="393">
        <v>2002</v>
      </c>
      <c r="I132" s="366"/>
      <c r="J132" s="394"/>
      <c r="K132" s="366"/>
      <c r="L132" s="394"/>
      <c r="M132" s="366"/>
      <c r="N132" s="397" t="s">
        <v>146</v>
      </c>
      <c r="O132" s="383">
        <v>120000</v>
      </c>
      <c r="P132" s="369" t="s">
        <v>367</v>
      </c>
      <c r="Q132" s="400"/>
      <c r="R132" s="401"/>
      <c r="S132" s="401"/>
      <c r="T132" s="413" t="s">
        <v>543</v>
      </c>
      <c r="U132" s="378">
        <f t="shared" si="1"/>
        <v>120000</v>
      </c>
      <c r="V132" s="411"/>
      <c r="W132" s="411"/>
      <c r="X132" s="411"/>
      <c r="Y132" s="411"/>
      <c r="Z132" s="411"/>
      <c r="AA132" s="411"/>
      <c r="AB132" s="411"/>
      <c r="AC132" s="411"/>
      <c r="AD132" s="411"/>
      <c r="AE132" s="411"/>
      <c r="AF132" s="411"/>
      <c r="AG132" s="411"/>
      <c r="AH132" s="411"/>
      <c r="AI132" s="411"/>
      <c r="AJ132" s="411"/>
    </row>
    <row r="133" spans="1:36" s="412" customFormat="1" ht="21.75" customHeight="1" x14ac:dyDescent="0.2">
      <c r="A133" s="388">
        <v>134</v>
      </c>
      <c r="B133" s="389" t="s">
        <v>629</v>
      </c>
      <c r="C133" s="389" t="s">
        <v>432</v>
      </c>
      <c r="D133" s="389"/>
      <c r="E133" s="391" t="s">
        <v>195</v>
      </c>
      <c r="F133" s="392"/>
      <c r="G133" s="366"/>
      <c r="H133" s="393">
        <v>2002</v>
      </c>
      <c r="I133" s="366"/>
      <c r="J133" s="394"/>
      <c r="K133" s="366"/>
      <c r="L133" s="394"/>
      <c r="M133" s="366"/>
      <c r="N133" s="397" t="s">
        <v>146</v>
      </c>
      <c r="O133" s="383">
        <v>260000</v>
      </c>
      <c r="P133" s="369" t="s">
        <v>367</v>
      </c>
      <c r="Q133" s="400"/>
      <c r="R133" s="401"/>
      <c r="S133" s="401"/>
      <c r="T133" s="413" t="s">
        <v>543</v>
      </c>
      <c r="U133" s="378">
        <f t="shared" si="1"/>
        <v>260000</v>
      </c>
      <c r="V133" s="411"/>
      <c r="W133" s="411"/>
      <c r="X133" s="411"/>
      <c r="Y133" s="411"/>
      <c r="Z133" s="411"/>
      <c r="AA133" s="411"/>
      <c r="AB133" s="411"/>
      <c r="AC133" s="411"/>
      <c r="AD133" s="411"/>
      <c r="AE133" s="411"/>
      <c r="AF133" s="411"/>
      <c r="AG133" s="411"/>
      <c r="AH133" s="411"/>
      <c r="AI133" s="411"/>
      <c r="AJ133" s="411"/>
    </row>
    <row r="134" spans="1:36" s="412" customFormat="1" ht="21.75" customHeight="1" x14ac:dyDescent="0.2">
      <c r="A134" s="388">
        <v>135</v>
      </c>
      <c r="B134" s="389" t="s">
        <v>619</v>
      </c>
      <c r="C134" s="389" t="s">
        <v>162</v>
      </c>
      <c r="D134" s="389"/>
      <c r="E134" s="391" t="s">
        <v>206</v>
      </c>
      <c r="F134" s="392"/>
      <c r="G134" s="366"/>
      <c r="H134" s="393">
        <v>2002</v>
      </c>
      <c r="I134" s="366"/>
      <c r="J134" s="394"/>
      <c r="K134" s="366"/>
      <c r="L134" s="394"/>
      <c r="M134" s="366"/>
      <c r="N134" s="397" t="s">
        <v>146</v>
      </c>
      <c r="O134" s="383">
        <v>210000</v>
      </c>
      <c r="P134" s="369"/>
      <c r="Q134" s="400"/>
      <c r="R134" s="401"/>
      <c r="S134" s="401"/>
      <c r="T134" s="413" t="s">
        <v>543</v>
      </c>
      <c r="U134" s="378">
        <f t="shared" si="1"/>
        <v>210000</v>
      </c>
      <c r="V134" s="411"/>
      <c r="W134" s="411"/>
      <c r="X134" s="411"/>
      <c r="Y134" s="411"/>
      <c r="Z134" s="411"/>
      <c r="AA134" s="411"/>
      <c r="AB134" s="411"/>
      <c r="AC134" s="411"/>
      <c r="AD134" s="411"/>
      <c r="AE134" s="411"/>
      <c r="AF134" s="411"/>
      <c r="AG134" s="411"/>
      <c r="AH134" s="411"/>
      <c r="AI134" s="411"/>
      <c r="AJ134" s="411"/>
    </row>
    <row r="135" spans="1:36" s="412" customFormat="1" ht="21.75" customHeight="1" x14ac:dyDescent="0.2">
      <c r="A135" s="388">
        <v>136</v>
      </c>
      <c r="B135" s="389" t="s">
        <v>616</v>
      </c>
      <c r="C135" s="389" t="s">
        <v>419</v>
      </c>
      <c r="D135" s="389"/>
      <c r="E135" s="391" t="s">
        <v>473</v>
      </c>
      <c r="F135" s="392"/>
      <c r="G135" s="366"/>
      <c r="H135" s="393">
        <v>2002</v>
      </c>
      <c r="I135" s="366"/>
      <c r="J135" s="394"/>
      <c r="K135" s="366"/>
      <c r="L135" s="394"/>
      <c r="M135" s="366"/>
      <c r="N135" s="397" t="s">
        <v>146</v>
      </c>
      <c r="O135" s="383">
        <v>600000</v>
      </c>
      <c r="P135" s="369"/>
      <c r="Q135" s="400"/>
      <c r="R135" s="401"/>
      <c r="S135" s="401"/>
      <c r="T135" s="410"/>
      <c r="U135" s="378" t="str">
        <f t="shared" si="1"/>
        <v>0</v>
      </c>
      <c r="V135" s="411"/>
      <c r="W135" s="411"/>
      <c r="X135" s="411"/>
      <c r="Y135" s="411"/>
      <c r="Z135" s="411"/>
      <c r="AA135" s="411"/>
      <c r="AB135" s="411"/>
      <c r="AC135" s="411"/>
      <c r="AD135" s="411"/>
      <c r="AE135" s="411"/>
      <c r="AF135" s="411"/>
      <c r="AG135" s="411"/>
      <c r="AH135" s="411"/>
      <c r="AI135" s="411"/>
      <c r="AJ135" s="411"/>
    </row>
    <row r="136" spans="1:36" s="412" customFormat="1" ht="21.75" customHeight="1" x14ac:dyDescent="0.2">
      <c r="A136" s="388">
        <v>137</v>
      </c>
      <c r="B136" s="389" t="s">
        <v>619</v>
      </c>
      <c r="C136" s="389" t="s">
        <v>162</v>
      </c>
      <c r="D136" s="389"/>
      <c r="E136" s="391" t="s">
        <v>207</v>
      </c>
      <c r="F136" s="392"/>
      <c r="G136" s="366"/>
      <c r="H136" s="393">
        <v>2002</v>
      </c>
      <c r="I136" s="366"/>
      <c r="J136" s="394"/>
      <c r="K136" s="366"/>
      <c r="L136" s="394"/>
      <c r="M136" s="366"/>
      <c r="N136" s="397" t="s">
        <v>146</v>
      </c>
      <c r="O136" s="383">
        <v>540000</v>
      </c>
      <c r="P136" s="369"/>
      <c r="Q136" s="400"/>
      <c r="R136" s="401"/>
      <c r="S136" s="401"/>
      <c r="T136" s="410"/>
      <c r="U136" s="378" t="str">
        <f t="shared" si="1"/>
        <v>0</v>
      </c>
      <c r="V136" s="411"/>
      <c r="W136" s="411"/>
      <c r="X136" s="411"/>
      <c r="Y136" s="411"/>
      <c r="Z136" s="411"/>
      <c r="AA136" s="411"/>
      <c r="AB136" s="411"/>
      <c r="AC136" s="411"/>
      <c r="AD136" s="411"/>
      <c r="AE136" s="411"/>
      <c r="AF136" s="411"/>
      <c r="AG136" s="411"/>
      <c r="AH136" s="411"/>
      <c r="AI136" s="411"/>
      <c r="AJ136" s="411"/>
    </row>
    <row r="137" spans="1:36" s="412" customFormat="1" ht="21.75" customHeight="1" x14ac:dyDescent="0.2">
      <c r="A137" s="388">
        <v>138</v>
      </c>
      <c r="B137" s="389" t="s">
        <v>645</v>
      </c>
      <c r="C137" s="389" t="s">
        <v>164</v>
      </c>
      <c r="D137" s="389"/>
      <c r="E137" s="391" t="s">
        <v>195</v>
      </c>
      <c r="F137" s="392"/>
      <c r="G137" s="366"/>
      <c r="H137" s="393">
        <v>2002</v>
      </c>
      <c r="I137" s="366"/>
      <c r="J137" s="394"/>
      <c r="K137" s="366"/>
      <c r="L137" s="394"/>
      <c r="M137" s="366"/>
      <c r="N137" s="397" t="s">
        <v>146</v>
      </c>
      <c r="O137" s="383">
        <v>146250</v>
      </c>
      <c r="P137" s="369"/>
      <c r="Q137" s="400"/>
      <c r="R137" s="401"/>
      <c r="S137" s="401"/>
      <c r="T137" s="413" t="s">
        <v>543</v>
      </c>
      <c r="U137" s="378">
        <f t="shared" si="1"/>
        <v>146250</v>
      </c>
      <c r="V137" s="411"/>
      <c r="W137" s="411"/>
      <c r="X137" s="411"/>
      <c r="Y137" s="411"/>
      <c r="Z137" s="411"/>
      <c r="AA137" s="411"/>
      <c r="AB137" s="411"/>
      <c r="AC137" s="411"/>
      <c r="AD137" s="411"/>
      <c r="AE137" s="411"/>
      <c r="AF137" s="411"/>
      <c r="AG137" s="411"/>
      <c r="AH137" s="411"/>
      <c r="AI137" s="411"/>
      <c r="AJ137" s="411"/>
    </row>
    <row r="138" spans="1:36" s="412" customFormat="1" ht="21.75" customHeight="1" x14ac:dyDescent="0.2">
      <c r="A138" s="388">
        <v>139</v>
      </c>
      <c r="B138" s="389" t="s">
        <v>616</v>
      </c>
      <c r="C138" s="389" t="s">
        <v>419</v>
      </c>
      <c r="D138" s="389"/>
      <c r="E138" s="391" t="s">
        <v>473</v>
      </c>
      <c r="F138" s="392"/>
      <c r="G138" s="366"/>
      <c r="H138" s="393">
        <v>2002</v>
      </c>
      <c r="I138" s="366"/>
      <c r="J138" s="394"/>
      <c r="K138" s="366"/>
      <c r="L138" s="394"/>
      <c r="M138" s="366"/>
      <c r="N138" s="397" t="s">
        <v>146</v>
      </c>
      <c r="O138" s="383">
        <v>595000</v>
      </c>
      <c r="P138" s="369"/>
      <c r="Q138" s="400"/>
      <c r="R138" s="401"/>
      <c r="S138" s="401"/>
      <c r="T138" s="410"/>
      <c r="U138" s="378" t="str">
        <f t="shared" ref="U138:U201" si="2">IF(O138&lt;300000,O138,"0")</f>
        <v>0</v>
      </c>
      <c r="V138" s="411"/>
      <c r="W138" s="411"/>
      <c r="X138" s="411"/>
      <c r="Y138" s="411"/>
      <c r="Z138" s="411"/>
      <c r="AA138" s="411"/>
      <c r="AB138" s="411"/>
      <c r="AC138" s="411"/>
      <c r="AD138" s="411"/>
      <c r="AE138" s="411"/>
      <c r="AF138" s="411"/>
      <c r="AG138" s="411"/>
      <c r="AH138" s="411"/>
      <c r="AI138" s="411"/>
      <c r="AJ138" s="411"/>
    </row>
    <row r="139" spans="1:36" s="412" customFormat="1" ht="21.75" customHeight="1" x14ac:dyDescent="0.2">
      <c r="A139" s="388">
        <v>140</v>
      </c>
      <c r="B139" s="389" t="s">
        <v>622</v>
      </c>
      <c r="C139" s="389" t="s">
        <v>426</v>
      </c>
      <c r="D139" s="389"/>
      <c r="E139" s="391" t="s">
        <v>195</v>
      </c>
      <c r="F139" s="392"/>
      <c r="G139" s="366"/>
      <c r="H139" s="393">
        <v>2002</v>
      </c>
      <c r="I139" s="366"/>
      <c r="J139" s="394"/>
      <c r="K139" s="366"/>
      <c r="L139" s="394"/>
      <c r="M139" s="366"/>
      <c r="N139" s="397" t="s">
        <v>146</v>
      </c>
      <c r="O139" s="383">
        <v>45000</v>
      </c>
      <c r="P139" s="369" t="s">
        <v>124</v>
      </c>
      <c r="Q139" s="400"/>
      <c r="R139" s="401"/>
      <c r="S139" s="401"/>
      <c r="T139" s="413" t="s">
        <v>543</v>
      </c>
      <c r="U139" s="378">
        <f t="shared" si="2"/>
        <v>45000</v>
      </c>
      <c r="V139" s="411"/>
      <c r="W139" s="411"/>
      <c r="X139" s="411"/>
      <c r="Y139" s="411"/>
      <c r="Z139" s="411"/>
      <c r="AA139" s="411"/>
      <c r="AB139" s="411"/>
      <c r="AC139" s="411"/>
      <c r="AD139" s="411"/>
      <c r="AE139" s="411"/>
      <c r="AF139" s="411"/>
      <c r="AG139" s="411"/>
      <c r="AH139" s="411"/>
      <c r="AI139" s="411"/>
      <c r="AJ139" s="411"/>
    </row>
    <row r="140" spans="1:36" s="412" customFormat="1" ht="21.75" customHeight="1" x14ac:dyDescent="0.2">
      <c r="A140" s="388">
        <v>141</v>
      </c>
      <c r="B140" s="389" t="s">
        <v>625</v>
      </c>
      <c r="C140" s="389" t="s">
        <v>158</v>
      </c>
      <c r="D140" s="389"/>
      <c r="E140" s="391" t="s">
        <v>202</v>
      </c>
      <c r="F140" s="392"/>
      <c r="G140" s="366"/>
      <c r="H140" s="393">
        <v>2003</v>
      </c>
      <c r="I140" s="366"/>
      <c r="J140" s="394"/>
      <c r="K140" s="366"/>
      <c r="L140" s="394"/>
      <c r="M140" s="366"/>
      <c r="N140" s="397" t="s">
        <v>146</v>
      </c>
      <c r="O140" s="383">
        <v>4900000</v>
      </c>
      <c r="P140" s="369" t="s">
        <v>367</v>
      </c>
      <c r="Q140" s="400"/>
      <c r="R140" s="401"/>
      <c r="S140" s="401"/>
      <c r="T140" s="410"/>
      <c r="U140" s="378" t="str">
        <f t="shared" si="2"/>
        <v>0</v>
      </c>
      <c r="V140" s="411"/>
      <c r="W140" s="411"/>
      <c r="X140" s="411"/>
      <c r="Y140" s="411"/>
      <c r="Z140" s="411"/>
      <c r="AA140" s="411"/>
      <c r="AB140" s="411"/>
      <c r="AC140" s="411"/>
      <c r="AD140" s="411"/>
      <c r="AE140" s="411"/>
      <c r="AF140" s="411"/>
      <c r="AG140" s="411"/>
      <c r="AH140" s="411"/>
      <c r="AI140" s="411"/>
      <c r="AJ140" s="411"/>
    </row>
    <row r="141" spans="1:36" s="412" customFormat="1" ht="21.75" customHeight="1" x14ac:dyDescent="0.2">
      <c r="A141" s="388">
        <v>142</v>
      </c>
      <c r="B141" s="389" t="s">
        <v>628</v>
      </c>
      <c r="C141" s="389" t="s">
        <v>431</v>
      </c>
      <c r="D141" s="389"/>
      <c r="E141" s="391" t="s">
        <v>195</v>
      </c>
      <c r="F141" s="392"/>
      <c r="G141" s="366"/>
      <c r="H141" s="393">
        <v>2003</v>
      </c>
      <c r="I141" s="366"/>
      <c r="J141" s="394"/>
      <c r="K141" s="366"/>
      <c r="L141" s="394"/>
      <c r="M141" s="366"/>
      <c r="N141" s="397" t="s">
        <v>146</v>
      </c>
      <c r="O141" s="383">
        <v>120000</v>
      </c>
      <c r="P141" s="369" t="s">
        <v>124</v>
      </c>
      <c r="Q141" s="400"/>
      <c r="R141" s="401"/>
      <c r="S141" s="401"/>
      <c r="T141" s="413" t="s">
        <v>543</v>
      </c>
      <c r="U141" s="378">
        <f t="shared" si="2"/>
        <v>120000</v>
      </c>
      <c r="V141" s="411"/>
      <c r="W141" s="411"/>
      <c r="X141" s="411"/>
      <c r="Y141" s="411"/>
      <c r="Z141" s="411"/>
      <c r="AA141" s="411"/>
      <c r="AB141" s="411"/>
      <c r="AC141" s="411"/>
      <c r="AD141" s="411"/>
      <c r="AE141" s="411"/>
      <c r="AF141" s="411"/>
      <c r="AG141" s="411"/>
      <c r="AH141" s="411"/>
      <c r="AI141" s="411"/>
      <c r="AJ141" s="411"/>
    </row>
    <row r="142" spans="1:36" s="412" customFormat="1" ht="21.75" customHeight="1" x14ac:dyDescent="0.2">
      <c r="A142" s="388">
        <v>143</v>
      </c>
      <c r="B142" s="389" t="s">
        <v>622</v>
      </c>
      <c r="C142" s="389" t="s">
        <v>426</v>
      </c>
      <c r="D142" s="389"/>
      <c r="E142" s="391" t="s">
        <v>195</v>
      </c>
      <c r="F142" s="392"/>
      <c r="G142" s="366"/>
      <c r="H142" s="393">
        <v>2003</v>
      </c>
      <c r="I142" s="366"/>
      <c r="J142" s="394"/>
      <c r="K142" s="366"/>
      <c r="L142" s="394"/>
      <c r="M142" s="366"/>
      <c r="N142" s="397" t="s">
        <v>146</v>
      </c>
      <c r="O142" s="383">
        <v>180000</v>
      </c>
      <c r="P142" s="369" t="s">
        <v>367</v>
      </c>
      <c r="Q142" s="400"/>
      <c r="R142" s="401"/>
      <c r="S142" s="401"/>
      <c r="T142" s="413" t="s">
        <v>543</v>
      </c>
      <c r="U142" s="378">
        <f t="shared" si="2"/>
        <v>180000</v>
      </c>
      <c r="V142" s="411"/>
      <c r="W142" s="411"/>
      <c r="X142" s="411"/>
      <c r="Y142" s="411"/>
      <c r="Z142" s="411"/>
      <c r="AA142" s="411"/>
      <c r="AB142" s="411"/>
      <c r="AC142" s="411"/>
      <c r="AD142" s="411"/>
      <c r="AE142" s="411"/>
      <c r="AF142" s="411"/>
      <c r="AG142" s="411"/>
      <c r="AH142" s="411"/>
      <c r="AI142" s="411"/>
      <c r="AJ142" s="411"/>
    </row>
    <row r="143" spans="1:36" s="412" customFormat="1" ht="21.75" customHeight="1" x14ac:dyDescent="0.2">
      <c r="A143" s="388">
        <v>144</v>
      </c>
      <c r="B143" s="389" t="s">
        <v>619</v>
      </c>
      <c r="C143" s="389" t="s">
        <v>162</v>
      </c>
      <c r="D143" s="389"/>
      <c r="E143" s="391" t="s">
        <v>206</v>
      </c>
      <c r="F143" s="392"/>
      <c r="G143" s="366"/>
      <c r="H143" s="393">
        <v>2003</v>
      </c>
      <c r="I143" s="366"/>
      <c r="J143" s="394"/>
      <c r="K143" s="366"/>
      <c r="L143" s="394"/>
      <c r="M143" s="366"/>
      <c r="N143" s="397" t="s">
        <v>146</v>
      </c>
      <c r="O143" s="383">
        <v>630000</v>
      </c>
      <c r="P143" s="369" t="s">
        <v>367</v>
      </c>
      <c r="Q143" s="400"/>
      <c r="R143" s="401"/>
      <c r="S143" s="401"/>
      <c r="T143" s="410"/>
      <c r="U143" s="378" t="str">
        <f t="shared" si="2"/>
        <v>0</v>
      </c>
      <c r="V143" s="411"/>
      <c r="W143" s="411"/>
      <c r="X143" s="411"/>
      <c r="Y143" s="411"/>
      <c r="Z143" s="411"/>
      <c r="AA143" s="411"/>
      <c r="AB143" s="411"/>
      <c r="AC143" s="411"/>
      <c r="AD143" s="411"/>
      <c r="AE143" s="411"/>
      <c r="AF143" s="411"/>
      <c r="AG143" s="411"/>
      <c r="AH143" s="411"/>
      <c r="AI143" s="411"/>
      <c r="AJ143" s="411"/>
    </row>
    <row r="144" spans="1:36" s="412" customFormat="1" ht="21.75" customHeight="1" x14ac:dyDescent="0.2">
      <c r="A144" s="388">
        <v>145</v>
      </c>
      <c r="B144" s="389" t="s">
        <v>633</v>
      </c>
      <c r="C144" s="389" t="s">
        <v>423</v>
      </c>
      <c r="D144" s="389"/>
      <c r="E144" s="391" t="s">
        <v>376</v>
      </c>
      <c r="F144" s="392"/>
      <c r="G144" s="366"/>
      <c r="H144" s="393">
        <v>2003</v>
      </c>
      <c r="I144" s="366"/>
      <c r="J144" s="394"/>
      <c r="K144" s="366"/>
      <c r="L144" s="394"/>
      <c r="M144" s="366"/>
      <c r="N144" s="397" t="s">
        <v>146</v>
      </c>
      <c r="O144" s="383">
        <v>45500</v>
      </c>
      <c r="P144" s="369"/>
      <c r="Q144" s="400"/>
      <c r="R144" s="401"/>
      <c r="S144" s="401"/>
      <c r="T144" s="413" t="s">
        <v>543</v>
      </c>
      <c r="U144" s="378">
        <f t="shared" si="2"/>
        <v>45500</v>
      </c>
      <c r="V144" s="411"/>
      <c r="W144" s="411"/>
      <c r="X144" s="411"/>
      <c r="Y144" s="411"/>
      <c r="Z144" s="411"/>
      <c r="AA144" s="411"/>
      <c r="AB144" s="411"/>
      <c r="AC144" s="411"/>
      <c r="AD144" s="411"/>
      <c r="AE144" s="411"/>
      <c r="AF144" s="411"/>
      <c r="AG144" s="411"/>
      <c r="AH144" s="411"/>
      <c r="AI144" s="411"/>
      <c r="AJ144" s="411"/>
    </row>
    <row r="145" spans="1:36" s="412" customFormat="1" ht="21.75" customHeight="1" x14ac:dyDescent="0.2">
      <c r="A145" s="388">
        <v>146</v>
      </c>
      <c r="B145" s="389" t="s">
        <v>616</v>
      </c>
      <c r="C145" s="389" t="s">
        <v>419</v>
      </c>
      <c r="D145" s="389"/>
      <c r="E145" s="391" t="s">
        <v>473</v>
      </c>
      <c r="F145" s="392"/>
      <c r="G145" s="366"/>
      <c r="H145" s="393">
        <v>2003</v>
      </c>
      <c r="I145" s="366"/>
      <c r="J145" s="394"/>
      <c r="K145" s="366"/>
      <c r="L145" s="394"/>
      <c r="M145" s="366"/>
      <c r="N145" s="397" t="s">
        <v>146</v>
      </c>
      <c r="O145" s="383">
        <v>1050000</v>
      </c>
      <c r="P145" s="369"/>
      <c r="Q145" s="400"/>
      <c r="R145" s="401"/>
      <c r="S145" s="401"/>
      <c r="T145" s="410"/>
      <c r="U145" s="378" t="str">
        <f t="shared" si="2"/>
        <v>0</v>
      </c>
      <c r="V145" s="411"/>
      <c r="W145" s="411"/>
      <c r="X145" s="411"/>
      <c r="Y145" s="411"/>
      <c r="Z145" s="411"/>
      <c r="AA145" s="411"/>
      <c r="AB145" s="411"/>
      <c r="AC145" s="411"/>
      <c r="AD145" s="411"/>
      <c r="AE145" s="411"/>
      <c r="AF145" s="411"/>
      <c r="AG145" s="411"/>
      <c r="AH145" s="411"/>
      <c r="AI145" s="411"/>
      <c r="AJ145" s="411"/>
    </row>
    <row r="146" spans="1:36" s="412" customFormat="1" ht="21.75" customHeight="1" x14ac:dyDescent="0.2">
      <c r="A146" s="388">
        <v>147</v>
      </c>
      <c r="B146" s="389" t="s">
        <v>618</v>
      </c>
      <c r="C146" s="389" t="s">
        <v>152</v>
      </c>
      <c r="D146" s="389"/>
      <c r="E146" s="391" t="s">
        <v>195</v>
      </c>
      <c r="F146" s="392"/>
      <c r="G146" s="366"/>
      <c r="H146" s="393">
        <v>2003</v>
      </c>
      <c r="I146" s="366"/>
      <c r="J146" s="394"/>
      <c r="K146" s="366"/>
      <c r="L146" s="394"/>
      <c r="M146" s="366"/>
      <c r="N146" s="397" t="s">
        <v>146</v>
      </c>
      <c r="O146" s="383">
        <v>1530000</v>
      </c>
      <c r="P146" s="369" t="s">
        <v>367</v>
      </c>
      <c r="Q146" s="400"/>
      <c r="R146" s="401"/>
      <c r="S146" s="401"/>
      <c r="T146" s="410"/>
      <c r="U146" s="378" t="str">
        <f t="shared" si="2"/>
        <v>0</v>
      </c>
      <c r="V146" s="411"/>
      <c r="W146" s="411"/>
      <c r="X146" s="411"/>
      <c r="Y146" s="411"/>
      <c r="Z146" s="411"/>
      <c r="AA146" s="411"/>
      <c r="AB146" s="411"/>
      <c r="AC146" s="411"/>
      <c r="AD146" s="411"/>
      <c r="AE146" s="411"/>
      <c r="AF146" s="411"/>
      <c r="AG146" s="411"/>
      <c r="AH146" s="411"/>
      <c r="AI146" s="411"/>
      <c r="AJ146" s="411"/>
    </row>
    <row r="147" spans="1:36" s="412" customFormat="1" ht="21.75" customHeight="1" x14ac:dyDescent="0.2">
      <c r="A147" s="388">
        <v>148</v>
      </c>
      <c r="B147" s="389" t="s">
        <v>618</v>
      </c>
      <c r="C147" s="389" t="s">
        <v>152</v>
      </c>
      <c r="D147" s="389"/>
      <c r="E147" s="391" t="s">
        <v>195</v>
      </c>
      <c r="F147" s="392"/>
      <c r="G147" s="366"/>
      <c r="H147" s="393">
        <v>2003</v>
      </c>
      <c r="I147" s="366"/>
      <c r="J147" s="394"/>
      <c r="K147" s="366"/>
      <c r="L147" s="394"/>
      <c r="M147" s="366"/>
      <c r="N147" s="397" t="s">
        <v>146</v>
      </c>
      <c r="O147" s="383">
        <v>850000</v>
      </c>
      <c r="P147" s="369" t="s">
        <v>124</v>
      </c>
      <c r="Q147" s="400"/>
      <c r="R147" s="401"/>
      <c r="S147" s="401"/>
      <c r="T147" s="410"/>
      <c r="U147" s="378" t="str">
        <f t="shared" si="2"/>
        <v>0</v>
      </c>
      <c r="V147" s="411"/>
      <c r="W147" s="411"/>
      <c r="X147" s="411"/>
      <c r="Y147" s="411"/>
      <c r="Z147" s="411"/>
      <c r="AA147" s="411"/>
      <c r="AB147" s="411"/>
      <c r="AC147" s="411"/>
      <c r="AD147" s="411"/>
      <c r="AE147" s="411"/>
      <c r="AF147" s="411"/>
      <c r="AG147" s="411"/>
      <c r="AH147" s="411"/>
      <c r="AI147" s="411"/>
      <c r="AJ147" s="411"/>
    </row>
    <row r="148" spans="1:36" s="412" customFormat="1" ht="21.75" customHeight="1" x14ac:dyDescent="0.2">
      <c r="A148" s="388">
        <v>149</v>
      </c>
      <c r="B148" s="389" t="s">
        <v>619</v>
      </c>
      <c r="C148" s="389" t="s">
        <v>162</v>
      </c>
      <c r="D148" s="389"/>
      <c r="E148" s="391" t="s">
        <v>207</v>
      </c>
      <c r="F148" s="392"/>
      <c r="G148" s="366"/>
      <c r="H148" s="393">
        <v>2003</v>
      </c>
      <c r="I148" s="366"/>
      <c r="J148" s="394"/>
      <c r="K148" s="366"/>
      <c r="L148" s="394"/>
      <c r="M148" s="366"/>
      <c r="N148" s="397" t="s">
        <v>146</v>
      </c>
      <c r="O148" s="383">
        <v>840000</v>
      </c>
      <c r="P148" s="369" t="s">
        <v>367</v>
      </c>
      <c r="Q148" s="400"/>
      <c r="R148" s="401"/>
      <c r="S148" s="401"/>
      <c r="T148" s="410"/>
      <c r="U148" s="378" t="str">
        <f t="shared" si="2"/>
        <v>0</v>
      </c>
      <c r="V148" s="411"/>
      <c r="W148" s="411"/>
      <c r="X148" s="411"/>
      <c r="Y148" s="411"/>
      <c r="Z148" s="411"/>
      <c r="AA148" s="411"/>
      <c r="AB148" s="411"/>
      <c r="AC148" s="411"/>
      <c r="AD148" s="411"/>
      <c r="AE148" s="411"/>
      <c r="AF148" s="411"/>
      <c r="AG148" s="411"/>
      <c r="AH148" s="411"/>
      <c r="AI148" s="411"/>
      <c r="AJ148" s="411"/>
    </row>
    <row r="149" spans="1:36" s="412" customFormat="1" ht="21.75" customHeight="1" x14ac:dyDescent="0.2">
      <c r="A149" s="388">
        <v>150</v>
      </c>
      <c r="B149" s="389" t="s">
        <v>628</v>
      </c>
      <c r="C149" s="389" t="s">
        <v>431</v>
      </c>
      <c r="D149" s="389"/>
      <c r="E149" s="391" t="s">
        <v>195</v>
      </c>
      <c r="F149" s="392"/>
      <c r="G149" s="366"/>
      <c r="H149" s="393">
        <v>2003</v>
      </c>
      <c r="I149" s="366"/>
      <c r="J149" s="394"/>
      <c r="K149" s="366"/>
      <c r="L149" s="394"/>
      <c r="M149" s="366"/>
      <c r="N149" s="397" t="s">
        <v>146</v>
      </c>
      <c r="O149" s="383">
        <v>140000</v>
      </c>
      <c r="P149" s="369" t="s">
        <v>367</v>
      </c>
      <c r="Q149" s="400"/>
      <c r="R149" s="401"/>
      <c r="S149" s="401"/>
      <c r="T149" s="413" t="s">
        <v>543</v>
      </c>
      <c r="U149" s="378">
        <f t="shared" si="2"/>
        <v>140000</v>
      </c>
      <c r="V149" s="411"/>
      <c r="W149" s="411"/>
      <c r="X149" s="411"/>
      <c r="Y149" s="411"/>
      <c r="Z149" s="411"/>
      <c r="AA149" s="411"/>
      <c r="AB149" s="411"/>
      <c r="AC149" s="411"/>
      <c r="AD149" s="411"/>
      <c r="AE149" s="411"/>
      <c r="AF149" s="411"/>
      <c r="AG149" s="411"/>
      <c r="AH149" s="411"/>
      <c r="AI149" s="411"/>
      <c r="AJ149" s="411"/>
    </row>
    <row r="150" spans="1:36" s="412" customFormat="1" ht="21.75" customHeight="1" x14ac:dyDescent="0.2">
      <c r="A150" s="388">
        <v>151</v>
      </c>
      <c r="B150" s="389" t="s">
        <v>633</v>
      </c>
      <c r="C150" s="389" t="s">
        <v>423</v>
      </c>
      <c r="D150" s="389"/>
      <c r="E150" s="391" t="s">
        <v>376</v>
      </c>
      <c r="F150" s="392"/>
      <c r="G150" s="366"/>
      <c r="H150" s="393">
        <v>2003</v>
      </c>
      <c r="I150" s="366"/>
      <c r="J150" s="394"/>
      <c r="K150" s="366"/>
      <c r="L150" s="394"/>
      <c r="M150" s="366"/>
      <c r="N150" s="397" t="s">
        <v>146</v>
      </c>
      <c r="O150" s="383">
        <v>91000</v>
      </c>
      <c r="P150" s="369"/>
      <c r="Q150" s="400"/>
      <c r="R150" s="401"/>
      <c r="S150" s="401"/>
      <c r="T150" s="413" t="s">
        <v>543</v>
      </c>
      <c r="U150" s="378">
        <f t="shared" si="2"/>
        <v>91000</v>
      </c>
      <c r="V150" s="411"/>
      <c r="W150" s="411"/>
      <c r="X150" s="411"/>
      <c r="Y150" s="411"/>
      <c r="Z150" s="411"/>
      <c r="AA150" s="411"/>
      <c r="AB150" s="411"/>
      <c r="AC150" s="411"/>
      <c r="AD150" s="411"/>
      <c r="AE150" s="411"/>
      <c r="AF150" s="411"/>
      <c r="AG150" s="411"/>
      <c r="AH150" s="411"/>
      <c r="AI150" s="411"/>
      <c r="AJ150" s="411"/>
    </row>
    <row r="151" spans="1:36" s="412" customFormat="1" ht="21.75" customHeight="1" x14ac:dyDescent="0.2">
      <c r="A151" s="388">
        <v>152</v>
      </c>
      <c r="B151" s="389" t="s">
        <v>619</v>
      </c>
      <c r="C151" s="389" t="s">
        <v>162</v>
      </c>
      <c r="D151" s="389"/>
      <c r="E151" s="391" t="s">
        <v>207</v>
      </c>
      <c r="F151" s="392"/>
      <c r="G151" s="366"/>
      <c r="H151" s="393">
        <v>2003</v>
      </c>
      <c r="I151" s="366"/>
      <c r="J151" s="394"/>
      <c r="K151" s="366"/>
      <c r="L151" s="394"/>
      <c r="M151" s="366"/>
      <c r="N151" s="397" t="s">
        <v>146</v>
      </c>
      <c r="O151" s="383">
        <v>780000</v>
      </c>
      <c r="P151" s="369"/>
      <c r="Q151" s="400"/>
      <c r="R151" s="401"/>
      <c r="S151" s="401"/>
      <c r="T151" s="410"/>
      <c r="U151" s="378" t="str">
        <f t="shared" si="2"/>
        <v>0</v>
      </c>
      <c r="V151" s="411"/>
      <c r="W151" s="411"/>
      <c r="X151" s="411"/>
      <c r="Y151" s="411"/>
      <c r="Z151" s="411"/>
      <c r="AA151" s="411"/>
      <c r="AB151" s="411"/>
      <c r="AC151" s="411"/>
      <c r="AD151" s="411"/>
      <c r="AE151" s="411"/>
      <c r="AF151" s="411"/>
      <c r="AG151" s="411"/>
      <c r="AH151" s="411"/>
      <c r="AI151" s="411"/>
      <c r="AJ151" s="411"/>
    </row>
    <row r="152" spans="1:36" s="412" customFormat="1" ht="21.75" customHeight="1" x14ac:dyDescent="0.2">
      <c r="A152" s="388">
        <v>153</v>
      </c>
      <c r="B152" s="389" t="s">
        <v>618</v>
      </c>
      <c r="C152" s="389" t="s">
        <v>152</v>
      </c>
      <c r="D152" s="389"/>
      <c r="E152" s="391" t="s">
        <v>195</v>
      </c>
      <c r="F152" s="392"/>
      <c r="G152" s="366"/>
      <c r="H152" s="393">
        <v>2003</v>
      </c>
      <c r="I152" s="366"/>
      <c r="J152" s="394"/>
      <c r="K152" s="366"/>
      <c r="L152" s="394"/>
      <c r="M152" s="366"/>
      <c r="N152" s="397" t="s">
        <v>146</v>
      </c>
      <c r="O152" s="383">
        <v>552500</v>
      </c>
      <c r="P152" s="369" t="s">
        <v>124</v>
      </c>
      <c r="Q152" s="400"/>
      <c r="R152" s="401"/>
      <c r="S152" s="401"/>
      <c r="T152" s="410"/>
      <c r="U152" s="378" t="str">
        <f t="shared" si="2"/>
        <v>0</v>
      </c>
      <c r="V152" s="411"/>
      <c r="W152" s="411"/>
      <c r="X152" s="411"/>
      <c r="Y152" s="411"/>
      <c r="Z152" s="411"/>
      <c r="AA152" s="411"/>
      <c r="AB152" s="411"/>
      <c r="AC152" s="411"/>
      <c r="AD152" s="411"/>
      <c r="AE152" s="411"/>
      <c r="AF152" s="411"/>
      <c r="AG152" s="411"/>
      <c r="AH152" s="411"/>
      <c r="AI152" s="411"/>
      <c r="AJ152" s="411"/>
    </row>
    <row r="153" spans="1:36" s="412" customFormat="1" ht="21.75" customHeight="1" x14ac:dyDescent="0.2">
      <c r="A153" s="388">
        <v>154</v>
      </c>
      <c r="B153" s="389" t="s">
        <v>619</v>
      </c>
      <c r="C153" s="389" t="s">
        <v>162</v>
      </c>
      <c r="D153" s="389"/>
      <c r="E153" s="391" t="s">
        <v>195</v>
      </c>
      <c r="F153" s="392"/>
      <c r="G153" s="366"/>
      <c r="H153" s="393">
        <v>2003</v>
      </c>
      <c r="I153" s="366"/>
      <c r="J153" s="394"/>
      <c r="K153" s="366"/>
      <c r="L153" s="394"/>
      <c r="M153" s="366"/>
      <c r="N153" s="397" t="s">
        <v>146</v>
      </c>
      <c r="O153" s="383">
        <v>19500</v>
      </c>
      <c r="P153" s="369"/>
      <c r="Q153" s="400"/>
      <c r="R153" s="401"/>
      <c r="S153" s="401"/>
      <c r="T153" s="413" t="s">
        <v>543</v>
      </c>
      <c r="U153" s="378">
        <f t="shared" si="2"/>
        <v>19500</v>
      </c>
      <c r="V153" s="411"/>
      <c r="W153" s="411"/>
      <c r="X153" s="411"/>
      <c r="Y153" s="411"/>
      <c r="Z153" s="411"/>
      <c r="AA153" s="411"/>
      <c r="AB153" s="411"/>
      <c r="AC153" s="411"/>
      <c r="AD153" s="411"/>
      <c r="AE153" s="411"/>
      <c r="AF153" s="411"/>
      <c r="AG153" s="411"/>
      <c r="AH153" s="411"/>
      <c r="AI153" s="411"/>
      <c r="AJ153" s="411"/>
    </row>
    <row r="154" spans="1:36" s="412" customFormat="1" ht="21.75" customHeight="1" x14ac:dyDescent="0.2">
      <c r="A154" s="388">
        <v>155</v>
      </c>
      <c r="B154" s="389" t="s">
        <v>639</v>
      </c>
      <c r="C154" s="389" t="s">
        <v>151</v>
      </c>
      <c r="D154" s="389"/>
      <c r="E154" s="391" t="s">
        <v>220</v>
      </c>
      <c r="F154" s="392"/>
      <c r="G154" s="366"/>
      <c r="H154" s="393">
        <v>2003</v>
      </c>
      <c r="I154" s="366"/>
      <c r="J154" s="394"/>
      <c r="K154" s="366"/>
      <c r="L154" s="394"/>
      <c r="M154" s="366"/>
      <c r="N154" s="397" t="s">
        <v>146</v>
      </c>
      <c r="O154" s="383">
        <v>160000</v>
      </c>
      <c r="P154" s="369"/>
      <c r="Q154" s="400"/>
      <c r="R154" s="401"/>
      <c r="S154" s="401"/>
      <c r="T154" s="413" t="s">
        <v>543</v>
      </c>
      <c r="U154" s="378">
        <f t="shared" si="2"/>
        <v>160000</v>
      </c>
      <c r="V154" s="411"/>
      <c r="W154" s="411"/>
      <c r="X154" s="411"/>
      <c r="Y154" s="411"/>
      <c r="Z154" s="411"/>
      <c r="AA154" s="411"/>
      <c r="AB154" s="411"/>
      <c r="AC154" s="411"/>
      <c r="AD154" s="411"/>
      <c r="AE154" s="411"/>
      <c r="AF154" s="411"/>
      <c r="AG154" s="411"/>
      <c r="AH154" s="411"/>
      <c r="AI154" s="411"/>
      <c r="AJ154" s="411"/>
    </row>
    <row r="155" spans="1:36" s="412" customFormat="1" ht="21.75" customHeight="1" x14ac:dyDescent="0.2">
      <c r="A155" s="388">
        <v>156</v>
      </c>
      <c r="B155" s="389" t="s">
        <v>618</v>
      </c>
      <c r="C155" s="389" t="s">
        <v>152</v>
      </c>
      <c r="D155" s="389"/>
      <c r="E155" s="391" t="s">
        <v>195</v>
      </c>
      <c r="F155" s="392"/>
      <c r="G155" s="366"/>
      <c r="H155" s="393">
        <v>2003</v>
      </c>
      <c r="I155" s="366"/>
      <c r="J155" s="394"/>
      <c r="K155" s="366"/>
      <c r="L155" s="394"/>
      <c r="M155" s="366"/>
      <c r="N155" s="397" t="s">
        <v>146</v>
      </c>
      <c r="O155" s="383">
        <v>595000</v>
      </c>
      <c r="P155" s="369" t="s">
        <v>124</v>
      </c>
      <c r="Q155" s="400"/>
      <c r="R155" s="401"/>
      <c r="S155" s="401"/>
      <c r="T155" s="410"/>
      <c r="U155" s="378" t="str">
        <f t="shared" si="2"/>
        <v>0</v>
      </c>
      <c r="V155" s="411"/>
      <c r="W155" s="411"/>
      <c r="X155" s="411"/>
      <c r="Y155" s="411"/>
      <c r="Z155" s="411"/>
      <c r="AA155" s="411"/>
      <c r="AB155" s="411"/>
      <c r="AC155" s="411"/>
      <c r="AD155" s="411"/>
      <c r="AE155" s="411"/>
      <c r="AF155" s="411"/>
      <c r="AG155" s="411"/>
      <c r="AH155" s="411"/>
      <c r="AI155" s="411"/>
      <c r="AJ155" s="411"/>
    </row>
    <row r="156" spans="1:36" s="412" customFormat="1" ht="21.75" customHeight="1" x14ac:dyDescent="0.2">
      <c r="A156" s="388">
        <v>157</v>
      </c>
      <c r="B156" s="389" t="s">
        <v>619</v>
      </c>
      <c r="C156" s="389" t="s">
        <v>162</v>
      </c>
      <c r="D156" s="389"/>
      <c r="E156" s="391" t="s">
        <v>493</v>
      </c>
      <c r="F156" s="392"/>
      <c r="G156" s="366"/>
      <c r="H156" s="393">
        <v>2003</v>
      </c>
      <c r="I156" s="366"/>
      <c r="J156" s="394"/>
      <c r="K156" s="366"/>
      <c r="L156" s="394"/>
      <c r="M156" s="366"/>
      <c r="N156" s="397" t="s">
        <v>146</v>
      </c>
      <c r="O156" s="383">
        <v>375000</v>
      </c>
      <c r="P156" s="369"/>
      <c r="Q156" s="400"/>
      <c r="R156" s="401"/>
      <c r="S156" s="401"/>
      <c r="T156" s="410"/>
      <c r="U156" s="378" t="str">
        <f t="shared" si="2"/>
        <v>0</v>
      </c>
      <c r="V156" s="411"/>
      <c r="W156" s="411"/>
      <c r="X156" s="411"/>
      <c r="Y156" s="411"/>
      <c r="Z156" s="411"/>
      <c r="AA156" s="411"/>
      <c r="AB156" s="411"/>
      <c r="AC156" s="411"/>
      <c r="AD156" s="411"/>
      <c r="AE156" s="411"/>
      <c r="AF156" s="411"/>
      <c r="AG156" s="411"/>
      <c r="AH156" s="411"/>
      <c r="AI156" s="411"/>
      <c r="AJ156" s="411"/>
    </row>
    <row r="157" spans="1:36" s="412" customFormat="1" ht="21.75" customHeight="1" x14ac:dyDescent="0.2">
      <c r="A157" s="388">
        <v>158</v>
      </c>
      <c r="B157" s="389" t="s">
        <v>619</v>
      </c>
      <c r="C157" s="389" t="s">
        <v>162</v>
      </c>
      <c r="D157" s="389"/>
      <c r="E157" s="391" t="s">
        <v>206</v>
      </c>
      <c r="F157" s="392"/>
      <c r="G157" s="366"/>
      <c r="H157" s="393">
        <v>2004</v>
      </c>
      <c r="I157" s="366"/>
      <c r="J157" s="394"/>
      <c r="K157" s="366"/>
      <c r="L157" s="394"/>
      <c r="M157" s="366"/>
      <c r="N157" s="397" t="s">
        <v>146</v>
      </c>
      <c r="O157" s="383">
        <v>36000</v>
      </c>
      <c r="P157" s="369"/>
      <c r="Q157" s="400"/>
      <c r="R157" s="401"/>
      <c r="S157" s="401"/>
      <c r="T157" s="413" t="s">
        <v>543</v>
      </c>
      <c r="U157" s="378">
        <f t="shared" si="2"/>
        <v>36000</v>
      </c>
      <c r="V157" s="411"/>
      <c r="W157" s="411"/>
      <c r="X157" s="411"/>
      <c r="Y157" s="411"/>
      <c r="Z157" s="411"/>
      <c r="AA157" s="411"/>
      <c r="AB157" s="411"/>
      <c r="AC157" s="411"/>
      <c r="AD157" s="411"/>
      <c r="AE157" s="411"/>
      <c r="AF157" s="411"/>
      <c r="AG157" s="411"/>
      <c r="AH157" s="411"/>
      <c r="AI157" s="411"/>
      <c r="AJ157" s="411"/>
    </row>
    <row r="158" spans="1:36" s="412" customFormat="1" ht="21.75" customHeight="1" x14ac:dyDescent="0.2">
      <c r="A158" s="388">
        <v>159</v>
      </c>
      <c r="B158" s="389" t="s">
        <v>628</v>
      </c>
      <c r="C158" s="389" t="s">
        <v>431</v>
      </c>
      <c r="D158" s="389"/>
      <c r="E158" s="391" t="s">
        <v>195</v>
      </c>
      <c r="F158" s="392"/>
      <c r="G158" s="366"/>
      <c r="H158" s="393">
        <v>2004</v>
      </c>
      <c r="I158" s="366"/>
      <c r="J158" s="394"/>
      <c r="K158" s="366"/>
      <c r="L158" s="394"/>
      <c r="M158" s="366"/>
      <c r="N158" s="397" t="s">
        <v>146</v>
      </c>
      <c r="O158" s="383">
        <v>60000</v>
      </c>
      <c r="P158" s="369" t="s">
        <v>367</v>
      </c>
      <c r="Q158" s="400"/>
      <c r="R158" s="401"/>
      <c r="S158" s="401"/>
      <c r="T158" s="413" t="s">
        <v>543</v>
      </c>
      <c r="U158" s="378">
        <f t="shared" si="2"/>
        <v>60000</v>
      </c>
      <c r="V158" s="411"/>
      <c r="W158" s="411"/>
      <c r="X158" s="411"/>
      <c r="Y158" s="411"/>
      <c r="Z158" s="411"/>
      <c r="AA158" s="411"/>
      <c r="AB158" s="411"/>
      <c r="AC158" s="411"/>
      <c r="AD158" s="411"/>
      <c r="AE158" s="411"/>
      <c r="AF158" s="411"/>
      <c r="AG158" s="411"/>
      <c r="AH158" s="411"/>
      <c r="AI158" s="411"/>
      <c r="AJ158" s="411"/>
    </row>
    <row r="159" spans="1:36" s="412" customFormat="1" ht="21.75" customHeight="1" x14ac:dyDescent="0.2">
      <c r="A159" s="388">
        <v>160</v>
      </c>
      <c r="B159" s="389" t="s">
        <v>644</v>
      </c>
      <c r="C159" s="389" t="s">
        <v>422</v>
      </c>
      <c r="D159" s="389"/>
      <c r="E159" s="391" t="s">
        <v>195</v>
      </c>
      <c r="F159" s="392"/>
      <c r="G159" s="366"/>
      <c r="H159" s="393">
        <v>2004</v>
      </c>
      <c r="I159" s="366"/>
      <c r="J159" s="394"/>
      <c r="K159" s="366"/>
      <c r="L159" s="394"/>
      <c r="M159" s="366"/>
      <c r="N159" s="397" t="s">
        <v>146</v>
      </c>
      <c r="O159" s="383">
        <v>700000</v>
      </c>
      <c r="P159" s="369" t="s">
        <v>367</v>
      </c>
      <c r="Q159" s="400"/>
      <c r="R159" s="401"/>
      <c r="S159" s="401"/>
      <c r="T159" s="410"/>
      <c r="U159" s="378" t="str">
        <f t="shared" si="2"/>
        <v>0</v>
      </c>
      <c r="V159" s="411"/>
      <c r="W159" s="411"/>
      <c r="X159" s="411"/>
      <c r="Y159" s="411"/>
      <c r="Z159" s="411"/>
      <c r="AA159" s="411"/>
      <c r="AB159" s="411"/>
      <c r="AC159" s="411"/>
      <c r="AD159" s="411"/>
      <c r="AE159" s="411"/>
      <c r="AF159" s="411"/>
      <c r="AG159" s="411"/>
      <c r="AH159" s="411"/>
      <c r="AI159" s="411"/>
      <c r="AJ159" s="411"/>
    </row>
    <row r="160" spans="1:36" s="412" customFormat="1" ht="21.75" customHeight="1" x14ac:dyDescent="0.2">
      <c r="A160" s="388">
        <v>161</v>
      </c>
      <c r="B160" s="389" t="s">
        <v>621</v>
      </c>
      <c r="C160" s="389" t="s">
        <v>148</v>
      </c>
      <c r="D160" s="389"/>
      <c r="E160" s="391" t="s">
        <v>195</v>
      </c>
      <c r="F160" s="392"/>
      <c r="G160" s="366"/>
      <c r="H160" s="393">
        <v>2004</v>
      </c>
      <c r="I160" s="366"/>
      <c r="J160" s="394"/>
      <c r="K160" s="366"/>
      <c r="L160" s="394"/>
      <c r="M160" s="366"/>
      <c r="N160" s="397" t="s">
        <v>146</v>
      </c>
      <c r="O160" s="383">
        <v>350000</v>
      </c>
      <c r="P160" s="369" t="s">
        <v>124</v>
      </c>
      <c r="Q160" s="400"/>
      <c r="R160" s="401"/>
      <c r="S160" s="401"/>
      <c r="T160" s="410"/>
      <c r="U160" s="378" t="str">
        <f t="shared" si="2"/>
        <v>0</v>
      </c>
      <c r="V160" s="411"/>
      <c r="W160" s="411"/>
      <c r="X160" s="411"/>
      <c r="Y160" s="411"/>
      <c r="Z160" s="411"/>
      <c r="AA160" s="411"/>
      <c r="AB160" s="411"/>
      <c r="AC160" s="411"/>
      <c r="AD160" s="411"/>
      <c r="AE160" s="411"/>
      <c r="AF160" s="411"/>
      <c r="AG160" s="411"/>
      <c r="AH160" s="411"/>
      <c r="AI160" s="411"/>
      <c r="AJ160" s="411"/>
    </row>
    <row r="161" spans="1:36" s="412" customFormat="1" ht="21.75" customHeight="1" thickBot="1" x14ac:dyDescent="0.25">
      <c r="A161" s="448">
        <v>162</v>
      </c>
      <c r="B161" s="449" t="s">
        <v>632</v>
      </c>
      <c r="C161" s="449" t="s">
        <v>160</v>
      </c>
      <c r="D161" s="449"/>
      <c r="E161" s="450" t="s">
        <v>218</v>
      </c>
      <c r="F161" s="451"/>
      <c r="G161" s="430"/>
      <c r="H161" s="452">
        <v>2004</v>
      </c>
      <c r="I161" s="430"/>
      <c r="J161" s="453"/>
      <c r="K161" s="430"/>
      <c r="L161" s="453"/>
      <c r="M161" s="430"/>
      <c r="N161" s="454" t="s">
        <v>146</v>
      </c>
      <c r="O161" s="455">
        <v>87500</v>
      </c>
      <c r="P161" s="432" t="s">
        <v>367</v>
      </c>
      <c r="Q161" s="400"/>
      <c r="R161" s="401"/>
      <c r="S161" s="401"/>
      <c r="T161" s="413" t="s">
        <v>543</v>
      </c>
      <c r="U161" s="378">
        <f t="shared" si="2"/>
        <v>87500</v>
      </c>
      <c r="V161" s="411"/>
      <c r="W161" s="411"/>
      <c r="X161" s="411"/>
      <c r="Y161" s="411"/>
      <c r="Z161" s="411"/>
      <c r="AA161" s="411"/>
      <c r="AB161" s="411"/>
      <c r="AC161" s="411"/>
      <c r="AD161" s="411"/>
      <c r="AE161" s="411"/>
      <c r="AF161" s="411"/>
      <c r="AG161" s="411"/>
      <c r="AH161" s="411"/>
      <c r="AI161" s="411"/>
      <c r="AJ161" s="411"/>
    </row>
    <row r="162" spans="1:36" s="412" customFormat="1" ht="21.75" customHeight="1" x14ac:dyDescent="0.2">
      <c r="A162" s="438">
        <v>163</v>
      </c>
      <c r="B162" s="439" t="s">
        <v>628</v>
      </c>
      <c r="C162" s="439" t="s">
        <v>431</v>
      </c>
      <c r="D162" s="439"/>
      <c r="E162" s="440" t="s">
        <v>195</v>
      </c>
      <c r="F162" s="441"/>
      <c r="G162" s="442"/>
      <c r="H162" s="443">
        <v>2004</v>
      </c>
      <c r="I162" s="442"/>
      <c r="J162" s="444"/>
      <c r="K162" s="442"/>
      <c r="L162" s="444"/>
      <c r="M162" s="442"/>
      <c r="N162" s="445" t="s">
        <v>146</v>
      </c>
      <c r="O162" s="446">
        <v>195000</v>
      </c>
      <c r="P162" s="447" t="s">
        <v>124</v>
      </c>
      <c r="Q162" s="400"/>
      <c r="R162" s="401"/>
      <c r="S162" s="401"/>
      <c r="T162" s="413" t="s">
        <v>543</v>
      </c>
      <c r="U162" s="378">
        <f t="shared" si="2"/>
        <v>195000</v>
      </c>
      <c r="V162" s="411"/>
      <c r="W162" s="411"/>
      <c r="X162" s="411"/>
      <c r="Y162" s="411"/>
      <c r="Z162" s="411"/>
      <c r="AA162" s="411"/>
      <c r="AB162" s="411"/>
      <c r="AC162" s="411"/>
      <c r="AD162" s="411"/>
      <c r="AE162" s="411"/>
      <c r="AF162" s="411"/>
      <c r="AG162" s="411"/>
      <c r="AH162" s="411"/>
      <c r="AI162" s="411"/>
      <c r="AJ162" s="411"/>
    </row>
    <row r="163" spans="1:36" s="412" customFormat="1" ht="21.75" customHeight="1" x14ac:dyDescent="0.2">
      <c r="A163" s="388">
        <v>164</v>
      </c>
      <c r="B163" s="389" t="s">
        <v>618</v>
      </c>
      <c r="C163" s="389" t="s">
        <v>152</v>
      </c>
      <c r="D163" s="389"/>
      <c r="E163" s="391" t="s">
        <v>195</v>
      </c>
      <c r="F163" s="366"/>
      <c r="G163" s="366"/>
      <c r="H163" s="393">
        <v>2004</v>
      </c>
      <c r="I163" s="366"/>
      <c r="J163" s="394"/>
      <c r="K163" s="366"/>
      <c r="L163" s="366"/>
      <c r="M163" s="366"/>
      <c r="N163" s="397" t="s">
        <v>146</v>
      </c>
      <c r="O163" s="383">
        <v>1657500</v>
      </c>
      <c r="P163" s="369" t="s">
        <v>124</v>
      </c>
      <c r="Q163" s="400"/>
      <c r="R163" s="401"/>
      <c r="S163" s="401"/>
      <c r="T163" s="410"/>
      <c r="U163" s="378" t="str">
        <f t="shared" si="2"/>
        <v>0</v>
      </c>
      <c r="V163" s="411"/>
      <c r="W163" s="411"/>
      <c r="X163" s="411"/>
      <c r="Y163" s="411"/>
      <c r="Z163" s="411"/>
      <c r="AA163" s="411"/>
      <c r="AB163" s="411"/>
      <c r="AC163" s="411"/>
      <c r="AD163" s="411"/>
      <c r="AE163" s="411"/>
      <c r="AF163" s="411"/>
      <c r="AG163" s="411"/>
      <c r="AH163" s="411"/>
      <c r="AI163" s="411"/>
      <c r="AJ163" s="411"/>
    </row>
    <row r="164" spans="1:36" s="412" customFormat="1" ht="21.75" customHeight="1" x14ac:dyDescent="0.2">
      <c r="A164" s="388">
        <v>165</v>
      </c>
      <c r="B164" s="389" t="s">
        <v>618</v>
      </c>
      <c r="C164" s="389" t="s">
        <v>152</v>
      </c>
      <c r="D164" s="389"/>
      <c r="E164" s="391" t="s">
        <v>195</v>
      </c>
      <c r="F164" s="366"/>
      <c r="G164" s="366"/>
      <c r="H164" s="393">
        <v>2005</v>
      </c>
      <c r="I164" s="366"/>
      <c r="J164" s="394"/>
      <c r="K164" s="366"/>
      <c r="L164" s="366"/>
      <c r="M164" s="366"/>
      <c r="N164" s="397" t="s">
        <v>146</v>
      </c>
      <c r="O164" s="383">
        <v>595000</v>
      </c>
      <c r="P164" s="369" t="s">
        <v>124</v>
      </c>
      <c r="Q164" s="400"/>
      <c r="R164" s="401"/>
      <c r="S164" s="401"/>
      <c r="T164" s="410"/>
      <c r="U164" s="378" t="str">
        <f t="shared" si="2"/>
        <v>0</v>
      </c>
      <c r="V164" s="411"/>
      <c r="W164" s="411"/>
      <c r="X164" s="411"/>
      <c r="Y164" s="411"/>
      <c r="Z164" s="411"/>
      <c r="AA164" s="411"/>
      <c r="AB164" s="411"/>
      <c r="AC164" s="411"/>
      <c r="AD164" s="411"/>
      <c r="AE164" s="411"/>
      <c r="AF164" s="411"/>
      <c r="AG164" s="411"/>
      <c r="AH164" s="411"/>
      <c r="AI164" s="411"/>
      <c r="AJ164" s="411"/>
    </row>
    <row r="165" spans="1:36" s="412" customFormat="1" ht="21.75" customHeight="1" x14ac:dyDescent="0.2">
      <c r="A165" s="388">
        <v>166</v>
      </c>
      <c r="B165" s="389" t="s">
        <v>619</v>
      </c>
      <c r="C165" s="389" t="s">
        <v>162</v>
      </c>
      <c r="D165" s="389"/>
      <c r="E165" s="391" t="s">
        <v>207</v>
      </c>
      <c r="F165" s="366"/>
      <c r="G165" s="366"/>
      <c r="H165" s="393">
        <v>2005</v>
      </c>
      <c r="I165" s="366"/>
      <c r="J165" s="394"/>
      <c r="K165" s="366"/>
      <c r="L165" s="366"/>
      <c r="M165" s="366"/>
      <c r="N165" s="397" t="s">
        <v>146</v>
      </c>
      <c r="O165" s="383">
        <v>1050000</v>
      </c>
      <c r="P165" s="369"/>
      <c r="Q165" s="400"/>
      <c r="R165" s="401"/>
      <c r="S165" s="401"/>
      <c r="T165" s="410"/>
      <c r="U165" s="378" t="str">
        <f t="shared" si="2"/>
        <v>0</v>
      </c>
      <c r="V165" s="411"/>
      <c r="W165" s="411"/>
      <c r="X165" s="411"/>
      <c r="Y165" s="411"/>
      <c r="Z165" s="411"/>
      <c r="AA165" s="411"/>
      <c r="AB165" s="411"/>
      <c r="AC165" s="411"/>
      <c r="AD165" s="411"/>
      <c r="AE165" s="411"/>
      <c r="AF165" s="411"/>
      <c r="AG165" s="411"/>
      <c r="AH165" s="411"/>
      <c r="AI165" s="411"/>
      <c r="AJ165" s="411"/>
    </row>
    <row r="166" spans="1:36" s="412" customFormat="1" ht="21.75" customHeight="1" x14ac:dyDescent="0.2">
      <c r="A166" s="388">
        <v>167</v>
      </c>
      <c r="B166" s="389" t="s">
        <v>628</v>
      </c>
      <c r="C166" s="389" t="s">
        <v>431</v>
      </c>
      <c r="D166" s="389"/>
      <c r="E166" s="391" t="s">
        <v>195</v>
      </c>
      <c r="F166" s="366"/>
      <c r="G166" s="366"/>
      <c r="H166" s="393">
        <v>2005</v>
      </c>
      <c r="I166" s="366"/>
      <c r="J166" s="394"/>
      <c r="K166" s="366"/>
      <c r="L166" s="366"/>
      <c r="M166" s="366"/>
      <c r="N166" s="397" t="s">
        <v>146</v>
      </c>
      <c r="O166" s="383">
        <v>70000</v>
      </c>
      <c r="P166" s="369" t="s">
        <v>367</v>
      </c>
      <c r="Q166" s="400"/>
      <c r="R166" s="401"/>
      <c r="S166" s="401"/>
      <c r="T166" s="413" t="s">
        <v>543</v>
      </c>
      <c r="U166" s="378">
        <f t="shared" si="2"/>
        <v>70000</v>
      </c>
      <c r="V166" s="411"/>
      <c r="W166" s="411"/>
      <c r="X166" s="411"/>
      <c r="Y166" s="411"/>
      <c r="Z166" s="411"/>
      <c r="AA166" s="411"/>
      <c r="AB166" s="411"/>
      <c r="AC166" s="411"/>
      <c r="AD166" s="411"/>
      <c r="AE166" s="411"/>
      <c r="AF166" s="411"/>
      <c r="AG166" s="411"/>
      <c r="AH166" s="411"/>
      <c r="AI166" s="411"/>
      <c r="AJ166" s="411"/>
    </row>
    <row r="167" spans="1:36" s="412" customFormat="1" ht="21.75" customHeight="1" x14ac:dyDescent="0.2">
      <c r="A167" s="388">
        <v>168</v>
      </c>
      <c r="B167" s="389" t="s">
        <v>628</v>
      </c>
      <c r="C167" s="389" t="s">
        <v>431</v>
      </c>
      <c r="D167" s="389"/>
      <c r="E167" s="391" t="s">
        <v>195</v>
      </c>
      <c r="F167" s="366"/>
      <c r="G167" s="366"/>
      <c r="H167" s="393">
        <v>2005</v>
      </c>
      <c r="I167" s="366"/>
      <c r="J167" s="394"/>
      <c r="K167" s="366"/>
      <c r="L167" s="366"/>
      <c r="M167" s="366"/>
      <c r="N167" s="397" t="s">
        <v>146</v>
      </c>
      <c r="O167" s="383">
        <v>350000</v>
      </c>
      <c r="P167" s="369" t="s">
        <v>367</v>
      </c>
      <c r="Q167" s="400"/>
      <c r="R167" s="401"/>
      <c r="S167" s="401"/>
      <c r="T167" s="410"/>
      <c r="U167" s="378" t="str">
        <f t="shared" si="2"/>
        <v>0</v>
      </c>
      <c r="V167" s="411"/>
      <c r="W167" s="411"/>
      <c r="X167" s="411"/>
      <c r="Y167" s="411"/>
      <c r="Z167" s="411"/>
      <c r="AA167" s="411"/>
      <c r="AB167" s="411"/>
      <c r="AC167" s="411"/>
      <c r="AD167" s="411"/>
      <c r="AE167" s="411"/>
      <c r="AF167" s="411"/>
      <c r="AG167" s="411"/>
      <c r="AH167" s="411"/>
      <c r="AI167" s="411"/>
      <c r="AJ167" s="411"/>
    </row>
    <row r="168" spans="1:36" s="412" customFormat="1" ht="21.75" customHeight="1" x14ac:dyDescent="0.2">
      <c r="A168" s="388">
        <v>169</v>
      </c>
      <c r="B168" s="389" t="s">
        <v>622</v>
      </c>
      <c r="C168" s="389" t="s">
        <v>438</v>
      </c>
      <c r="D168" s="389"/>
      <c r="E168" s="391" t="s">
        <v>195</v>
      </c>
      <c r="F168" s="366"/>
      <c r="G168" s="366"/>
      <c r="H168" s="393">
        <v>2005</v>
      </c>
      <c r="I168" s="366"/>
      <c r="J168" s="394"/>
      <c r="K168" s="366"/>
      <c r="L168" s="366"/>
      <c r="M168" s="366"/>
      <c r="N168" s="397" t="s">
        <v>146</v>
      </c>
      <c r="O168" s="383">
        <v>420000</v>
      </c>
      <c r="P168" s="369" t="s">
        <v>367</v>
      </c>
      <c r="Q168" s="400"/>
      <c r="R168" s="401"/>
      <c r="S168" s="401"/>
      <c r="T168" s="410"/>
      <c r="U168" s="378" t="str">
        <f t="shared" si="2"/>
        <v>0</v>
      </c>
      <c r="V168" s="411"/>
      <c r="W168" s="411"/>
      <c r="X168" s="411"/>
      <c r="Y168" s="411"/>
      <c r="Z168" s="411"/>
      <c r="AA168" s="411"/>
      <c r="AB168" s="411"/>
      <c r="AC168" s="411"/>
      <c r="AD168" s="411"/>
      <c r="AE168" s="411"/>
      <c r="AF168" s="411"/>
      <c r="AG168" s="411"/>
      <c r="AH168" s="411"/>
      <c r="AI168" s="411"/>
      <c r="AJ168" s="411"/>
    </row>
    <row r="169" spans="1:36" s="412" customFormat="1" ht="21.75" customHeight="1" x14ac:dyDescent="0.2">
      <c r="A169" s="388">
        <v>170</v>
      </c>
      <c r="B169" s="389" t="s">
        <v>619</v>
      </c>
      <c r="C169" s="389" t="s">
        <v>162</v>
      </c>
      <c r="D169" s="389"/>
      <c r="E169" s="391" t="s">
        <v>206</v>
      </c>
      <c r="F169" s="366"/>
      <c r="G169" s="366"/>
      <c r="H169" s="393">
        <v>2005</v>
      </c>
      <c r="I169" s="366"/>
      <c r="J169" s="394"/>
      <c r="K169" s="366"/>
      <c r="L169" s="366"/>
      <c r="M169" s="366"/>
      <c r="N169" s="397" t="s">
        <v>146</v>
      </c>
      <c r="O169" s="383">
        <v>945000</v>
      </c>
      <c r="P169" s="369"/>
      <c r="Q169" s="400"/>
      <c r="R169" s="401"/>
      <c r="S169" s="401"/>
      <c r="T169" s="410"/>
      <c r="U169" s="378" t="str">
        <f t="shared" si="2"/>
        <v>0</v>
      </c>
      <c r="V169" s="411"/>
      <c r="W169" s="411"/>
      <c r="X169" s="411"/>
      <c r="Y169" s="411"/>
      <c r="Z169" s="411"/>
      <c r="AA169" s="411"/>
      <c r="AB169" s="411"/>
      <c r="AC169" s="411"/>
      <c r="AD169" s="411"/>
      <c r="AE169" s="411"/>
      <c r="AF169" s="411"/>
      <c r="AG169" s="411"/>
      <c r="AH169" s="411"/>
      <c r="AI169" s="411"/>
      <c r="AJ169" s="411"/>
    </row>
    <row r="170" spans="1:36" s="412" customFormat="1" ht="21.75" customHeight="1" x14ac:dyDescent="0.2">
      <c r="A170" s="388">
        <v>171</v>
      </c>
      <c r="B170" s="389" t="s">
        <v>617</v>
      </c>
      <c r="C170" s="389" t="s">
        <v>163</v>
      </c>
      <c r="D170" s="389"/>
      <c r="E170" s="391" t="s">
        <v>491</v>
      </c>
      <c r="F170" s="366"/>
      <c r="G170" s="366"/>
      <c r="H170" s="393">
        <v>2005</v>
      </c>
      <c r="I170" s="366"/>
      <c r="J170" s="394"/>
      <c r="K170" s="366"/>
      <c r="L170" s="366"/>
      <c r="M170" s="366"/>
      <c r="N170" s="397" t="s">
        <v>146</v>
      </c>
      <c r="O170" s="383">
        <v>910000</v>
      </c>
      <c r="P170" s="369" t="s">
        <v>367</v>
      </c>
      <c r="Q170" s="400"/>
      <c r="R170" s="401"/>
      <c r="S170" s="401"/>
      <c r="T170" s="410"/>
      <c r="U170" s="378" t="str">
        <f t="shared" si="2"/>
        <v>0</v>
      </c>
      <c r="V170" s="411"/>
      <c r="W170" s="411"/>
      <c r="X170" s="411"/>
      <c r="Y170" s="411"/>
      <c r="Z170" s="411"/>
      <c r="AA170" s="411"/>
      <c r="AB170" s="411"/>
      <c r="AC170" s="411"/>
      <c r="AD170" s="411"/>
      <c r="AE170" s="411"/>
      <c r="AF170" s="411"/>
      <c r="AG170" s="411"/>
      <c r="AH170" s="411"/>
      <c r="AI170" s="411"/>
      <c r="AJ170" s="411"/>
    </row>
    <row r="171" spans="1:36" s="412" customFormat="1" ht="21.75" customHeight="1" x14ac:dyDescent="0.2">
      <c r="A171" s="388">
        <v>172</v>
      </c>
      <c r="B171" s="389" t="s">
        <v>619</v>
      </c>
      <c r="C171" s="389" t="s">
        <v>162</v>
      </c>
      <c r="D171" s="389"/>
      <c r="E171" s="391" t="s">
        <v>206</v>
      </c>
      <c r="F171" s="366"/>
      <c r="G171" s="366"/>
      <c r="H171" s="393">
        <v>2005</v>
      </c>
      <c r="I171" s="366"/>
      <c r="J171" s="394"/>
      <c r="K171" s="366"/>
      <c r="L171" s="366"/>
      <c r="M171" s="366"/>
      <c r="N171" s="397" t="s">
        <v>146</v>
      </c>
      <c r="O171" s="383">
        <v>58500</v>
      </c>
      <c r="P171" s="369"/>
      <c r="Q171" s="400"/>
      <c r="R171" s="401"/>
      <c r="S171" s="401"/>
      <c r="T171" s="413" t="s">
        <v>543</v>
      </c>
      <c r="U171" s="378">
        <f t="shared" si="2"/>
        <v>58500</v>
      </c>
      <c r="V171" s="411"/>
      <c r="W171" s="411"/>
      <c r="X171" s="411"/>
      <c r="Y171" s="411"/>
      <c r="Z171" s="411"/>
      <c r="AA171" s="411"/>
      <c r="AB171" s="411"/>
      <c r="AC171" s="411"/>
      <c r="AD171" s="411"/>
      <c r="AE171" s="411"/>
      <c r="AF171" s="411"/>
      <c r="AG171" s="411"/>
      <c r="AH171" s="411"/>
      <c r="AI171" s="411"/>
      <c r="AJ171" s="411"/>
    </row>
    <row r="172" spans="1:36" s="412" customFormat="1" ht="21.75" customHeight="1" x14ac:dyDescent="0.2">
      <c r="A172" s="388">
        <v>173</v>
      </c>
      <c r="B172" s="389" t="s">
        <v>619</v>
      </c>
      <c r="C172" s="389" t="s">
        <v>162</v>
      </c>
      <c r="D172" s="389"/>
      <c r="E172" s="391" t="s">
        <v>206</v>
      </c>
      <c r="F172" s="366"/>
      <c r="G172" s="366"/>
      <c r="H172" s="393">
        <v>2005</v>
      </c>
      <c r="I172" s="366"/>
      <c r="J172" s="394"/>
      <c r="K172" s="366"/>
      <c r="L172" s="366"/>
      <c r="M172" s="366"/>
      <c r="N172" s="397" t="s">
        <v>146</v>
      </c>
      <c r="O172" s="383">
        <v>252000</v>
      </c>
      <c r="P172" s="369"/>
      <c r="Q172" s="400"/>
      <c r="R172" s="401"/>
      <c r="S172" s="401"/>
      <c r="T172" s="413" t="s">
        <v>543</v>
      </c>
      <c r="U172" s="378">
        <f t="shared" si="2"/>
        <v>252000</v>
      </c>
      <c r="V172" s="411"/>
      <c r="W172" s="411"/>
      <c r="X172" s="411"/>
      <c r="Y172" s="411"/>
      <c r="Z172" s="411"/>
      <c r="AA172" s="411"/>
      <c r="AB172" s="411"/>
      <c r="AC172" s="411"/>
      <c r="AD172" s="411"/>
      <c r="AE172" s="411"/>
      <c r="AF172" s="411"/>
      <c r="AG172" s="411"/>
      <c r="AH172" s="411"/>
      <c r="AI172" s="411"/>
      <c r="AJ172" s="411"/>
    </row>
    <row r="173" spans="1:36" s="412" customFormat="1" ht="21.75" customHeight="1" x14ac:dyDescent="0.2">
      <c r="A173" s="388">
        <v>174</v>
      </c>
      <c r="B173" s="389" t="s">
        <v>618</v>
      </c>
      <c r="C173" s="389" t="s">
        <v>152</v>
      </c>
      <c r="D173" s="389"/>
      <c r="E173" s="391" t="s">
        <v>195</v>
      </c>
      <c r="F173" s="366"/>
      <c r="G173" s="366"/>
      <c r="H173" s="393">
        <v>2005</v>
      </c>
      <c r="I173" s="366"/>
      <c r="J173" s="394"/>
      <c r="K173" s="366"/>
      <c r="L173" s="366"/>
      <c r="M173" s="366"/>
      <c r="N173" s="397" t="s">
        <v>146</v>
      </c>
      <c r="O173" s="383">
        <v>1785000</v>
      </c>
      <c r="P173" s="369" t="s">
        <v>124</v>
      </c>
      <c r="Q173" s="400"/>
      <c r="R173" s="401"/>
      <c r="S173" s="401"/>
      <c r="T173" s="410"/>
      <c r="U173" s="378" t="str">
        <f t="shared" si="2"/>
        <v>0</v>
      </c>
      <c r="V173" s="411"/>
      <c r="W173" s="411"/>
      <c r="X173" s="411"/>
      <c r="Y173" s="411"/>
      <c r="Z173" s="411"/>
      <c r="AA173" s="411"/>
      <c r="AB173" s="411"/>
      <c r="AC173" s="411"/>
      <c r="AD173" s="411"/>
      <c r="AE173" s="411"/>
      <c r="AF173" s="411"/>
      <c r="AG173" s="411"/>
      <c r="AH173" s="411"/>
      <c r="AI173" s="411"/>
      <c r="AJ173" s="411"/>
    </row>
    <row r="174" spans="1:36" s="412" customFormat="1" ht="21.75" customHeight="1" x14ac:dyDescent="0.2">
      <c r="A174" s="388">
        <v>175</v>
      </c>
      <c r="B174" s="389" t="s">
        <v>618</v>
      </c>
      <c r="C174" s="389" t="s">
        <v>152</v>
      </c>
      <c r="D174" s="389"/>
      <c r="E174" s="391" t="s">
        <v>377</v>
      </c>
      <c r="F174" s="366"/>
      <c r="G174" s="366"/>
      <c r="H174" s="393">
        <v>2005</v>
      </c>
      <c r="I174" s="366"/>
      <c r="J174" s="394"/>
      <c r="K174" s="366"/>
      <c r="L174" s="366"/>
      <c r="M174" s="366"/>
      <c r="N174" s="397" t="s">
        <v>146</v>
      </c>
      <c r="O174" s="383">
        <v>450000</v>
      </c>
      <c r="P174" s="369" t="s">
        <v>124</v>
      </c>
      <c r="Q174" s="400"/>
      <c r="R174" s="401"/>
      <c r="S174" s="401"/>
      <c r="T174" s="410"/>
      <c r="U174" s="378" t="str">
        <f t="shared" si="2"/>
        <v>0</v>
      </c>
      <c r="V174" s="411"/>
      <c r="W174" s="411"/>
      <c r="X174" s="411"/>
      <c r="Y174" s="411"/>
      <c r="Z174" s="411"/>
      <c r="AA174" s="411"/>
      <c r="AB174" s="411"/>
      <c r="AC174" s="411"/>
      <c r="AD174" s="411"/>
      <c r="AE174" s="411"/>
      <c r="AF174" s="411"/>
      <c r="AG174" s="411"/>
      <c r="AH174" s="411"/>
      <c r="AI174" s="411"/>
      <c r="AJ174" s="411"/>
    </row>
    <row r="175" spans="1:36" s="412" customFormat="1" ht="21.75" customHeight="1" x14ac:dyDescent="0.2">
      <c r="A175" s="388">
        <v>176</v>
      </c>
      <c r="B175" s="389" t="s">
        <v>621</v>
      </c>
      <c r="C175" s="389" t="s">
        <v>148</v>
      </c>
      <c r="D175" s="389"/>
      <c r="E175" s="391" t="s">
        <v>195</v>
      </c>
      <c r="F175" s="366"/>
      <c r="G175" s="366"/>
      <c r="H175" s="393">
        <v>2005</v>
      </c>
      <c r="I175" s="366"/>
      <c r="J175" s="394"/>
      <c r="K175" s="366"/>
      <c r="L175" s="366"/>
      <c r="M175" s="366"/>
      <c r="N175" s="397" t="s">
        <v>146</v>
      </c>
      <c r="O175" s="383">
        <v>490000</v>
      </c>
      <c r="P175" s="369" t="s">
        <v>367</v>
      </c>
      <c r="Q175" s="400"/>
      <c r="R175" s="401"/>
      <c r="S175" s="401"/>
      <c r="T175" s="410"/>
      <c r="U175" s="378" t="str">
        <f t="shared" si="2"/>
        <v>0</v>
      </c>
      <c r="V175" s="411"/>
      <c r="W175" s="411"/>
      <c r="X175" s="411"/>
      <c r="Y175" s="411"/>
      <c r="Z175" s="411"/>
      <c r="AA175" s="411"/>
      <c r="AB175" s="411"/>
      <c r="AC175" s="411"/>
      <c r="AD175" s="411"/>
      <c r="AE175" s="411"/>
      <c r="AF175" s="411"/>
      <c r="AG175" s="411"/>
      <c r="AH175" s="411"/>
      <c r="AI175" s="411"/>
      <c r="AJ175" s="411"/>
    </row>
    <row r="176" spans="1:36" s="412" customFormat="1" ht="21.75" customHeight="1" x14ac:dyDescent="0.2">
      <c r="A176" s="388">
        <v>177</v>
      </c>
      <c r="B176" s="389" t="s">
        <v>622</v>
      </c>
      <c r="C176" s="389" t="s">
        <v>426</v>
      </c>
      <c r="D176" s="389"/>
      <c r="E176" s="391" t="s">
        <v>218</v>
      </c>
      <c r="F176" s="366"/>
      <c r="G176" s="366"/>
      <c r="H176" s="393">
        <v>2006</v>
      </c>
      <c r="I176" s="366"/>
      <c r="J176" s="394"/>
      <c r="K176" s="366"/>
      <c r="L176" s="366"/>
      <c r="M176" s="366"/>
      <c r="N176" s="397" t="s">
        <v>146</v>
      </c>
      <c r="O176" s="383">
        <v>420000</v>
      </c>
      <c r="P176" s="369" t="s">
        <v>124</v>
      </c>
      <c r="Q176" s="400"/>
      <c r="R176" s="401"/>
      <c r="S176" s="401"/>
      <c r="T176" s="410"/>
      <c r="U176" s="378" t="str">
        <f t="shared" si="2"/>
        <v>0</v>
      </c>
      <c r="V176" s="411"/>
      <c r="W176" s="411"/>
      <c r="X176" s="411"/>
      <c r="Y176" s="411"/>
      <c r="Z176" s="411"/>
      <c r="AA176" s="411"/>
      <c r="AB176" s="411"/>
      <c r="AC176" s="411"/>
      <c r="AD176" s="411"/>
      <c r="AE176" s="411"/>
      <c r="AF176" s="411"/>
      <c r="AG176" s="411"/>
      <c r="AH176" s="411"/>
      <c r="AI176" s="411"/>
      <c r="AJ176" s="411"/>
    </row>
    <row r="177" spans="1:36" s="412" customFormat="1" ht="21.75" customHeight="1" x14ac:dyDescent="0.2">
      <c r="A177" s="388">
        <v>178</v>
      </c>
      <c r="B177" s="389" t="s">
        <v>626</v>
      </c>
      <c r="C177" s="389" t="s">
        <v>153</v>
      </c>
      <c r="D177" s="389"/>
      <c r="E177" s="391" t="s">
        <v>202</v>
      </c>
      <c r="F177" s="366"/>
      <c r="G177" s="366"/>
      <c r="H177" s="393">
        <v>2006</v>
      </c>
      <c r="I177" s="366"/>
      <c r="J177" s="394"/>
      <c r="K177" s="366"/>
      <c r="L177" s="366"/>
      <c r="M177" s="366"/>
      <c r="N177" s="397" t="s">
        <v>146</v>
      </c>
      <c r="O177" s="383">
        <v>800000</v>
      </c>
      <c r="P177" s="369" t="s">
        <v>367</v>
      </c>
      <c r="Q177" s="400"/>
      <c r="R177" s="401"/>
      <c r="S177" s="401"/>
      <c r="T177" s="410"/>
      <c r="U177" s="378" t="str">
        <f t="shared" si="2"/>
        <v>0</v>
      </c>
      <c r="V177" s="411"/>
      <c r="W177" s="411"/>
      <c r="X177" s="411"/>
      <c r="Y177" s="411"/>
      <c r="Z177" s="411"/>
      <c r="AA177" s="411"/>
      <c r="AB177" s="411"/>
      <c r="AC177" s="411"/>
      <c r="AD177" s="411"/>
      <c r="AE177" s="411"/>
      <c r="AF177" s="411"/>
      <c r="AG177" s="411"/>
      <c r="AH177" s="411"/>
      <c r="AI177" s="411"/>
      <c r="AJ177" s="411"/>
    </row>
    <row r="178" spans="1:36" s="412" customFormat="1" ht="21.75" customHeight="1" x14ac:dyDescent="0.2">
      <c r="A178" s="388">
        <v>179</v>
      </c>
      <c r="B178" s="389" t="s">
        <v>646</v>
      </c>
      <c r="C178" s="389" t="s">
        <v>439</v>
      </c>
      <c r="D178" s="389"/>
      <c r="E178" s="391" t="s">
        <v>494</v>
      </c>
      <c r="F178" s="366"/>
      <c r="G178" s="366"/>
      <c r="H178" s="393">
        <v>2006</v>
      </c>
      <c r="I178" s="366"/>
      <c r="J178" s="394"/>
      <c r="K178" s="366"/>
      <c r="L178" s="366"/>
      <c r="M178" s="366"/>
      <c r="N178" s="397" t="s">
        <v>146</v>
      </c>
      <c r="O178" s="383">
        <v>87500</v>
      </c>
      <c r="P178" s="369"/>
      <c r="Q178" s="400"/>
      <c r="R178" s="401"/>
      <c r="S178" s="401"/>
      <c r="T178" s="413" t="s">
        <v>543</v>
      </c>
      <c r="U178" s="378">
        <f t="shared" si="2"/>
        <v>87500</v>
      </c>
      <c r="V178" s="411"/>
      <c r="W178" s="411"/>
      <c r="X178" s="411"/>
      <c r="Y178" s="411"/>
      <c r="Z178" s="411"/>
      <c r="AA178" s="411"/>
      <c r="AB178" s="411"/>
      <c r="AC178" s="411"/>
      <c r="AD178" s="411"/>
      <c r="AE178" s="411"/>
      <c r="AF178" s="411"/>
      <c r="AG178" s="411"/>
      <c r="AH178" s="411"/>
      <c r="AI178" s="411"/>
      <c r="AJ178" s="411"/>
    </row>
    <row r="179" spans="1:36" s="412" customFormat="1" ht="21.75" customHeight="1" x14ac:dyDescent="0.2">
      <c r="A179" s="388">
        <v>180</v>
      </c>
      <c r="B179" s="389" t="s">
        <v>621</v>
      </c>
      <c r="C179" s="389" t="s">
        <v>148</v>
      </c>
      <c r="D179" s="389"/>
      <c r="E179" s="391" t="s">
        <v>477</v>
      </c>
      <c r="F179" s="366"/>
      <c r="G179" s="366"/>
      <c r="H179" s="393">
        <v>2006</v>
      </c>
      <c r="I179" s="366"/>
      <c r="J179" s="394"/>
      <c r="K179" s="366"/>
      <c r="L179" s="366"/>
      <c r="M179" s="366"/>
      <c r="N179" s="397" t="s">
        <v>146</v>
      </c>
      <c r="O179" s="383">
        <v>2080000</v>
      </c>
      <c r="P179" s="369" t="s">
        <v>367</v>
      </c>
      <c r="Q179" s="400"/>
      <c r="R179" s="401"/>
      <c r="S179" s="401"/>
      <c r="T179" s="410"/>
      <c r="U179" s="378" t="str">
        <f t="shared" si="2"/>
        <v>0</v>
      </c>
      <c r="V179" s="411"/>
      <c r="W179" s="411"/>
      <c r="X179" s="411"/>
      <c r="Y179" s="411"/>
      <c r="Z179" s="411"/>
      <c r="AA179" s="411"/>
      <c r="AB179" s="411"/>
      <c r="AC179" s="411"/>
      <c r="AD179" s="411"/>
      <c r="AE179" s="411"/>
      <c r="AF179" s="411"/>
      <c r="AG179" s="411"/>
      <c r="AH179" s="411"/>
      <c r="AI179" s="411"/>
      <c r="AJ179" s="411"/>
    </row>
    <row r="180" spans="1:36" s="412" customFormat="1" ht="21.75" customHeight="1" x14ac:dyDescent="0.2">
      <c r="A180" s="388">
        <v>181</v>
      </c>
      <c r="B180" s="389" t="s">
        <v>618</v>
      </c>
      <c r="C180" s="389" t="s">
        <v>152</v>
      </c>
      <c r="D180" s="389"/>
      <c r="E180" s="391" t="s">
        <v>489</v>
      </c>
      <c r="F180" s="366"/>
      <c r="G180" s="366"/>
      <c r="H180" s="393">
        <v>2006</v>
      </c>
      <c r="I180" s="366"/>
      <c r="J180" s="394"/>
      <c r="K180" s="366"/>
      <c r="L180" s="366"/>
      <c r="M180" s="366"/>
      <c r="N180" s="397" t="s">
        <v>146</v>
      </c>
      <c r="O180" s="383">
        <v>1280000</v>
      </c>
      <c r="P180" s="369" t="s">
        <v>124</v>
      </c>
      <c r="Q180" s="400"/>
      <c r="R180" s="401"/>
      <c r="S180" s="401"/>
      <c r="T180" s="410"/>
      <c r="U180" s="378" t="str">
        <f t="shared" si="2"/>
        <v>0</v>
      </c>
      <c r="V180" s="411"/>
      <c r="W180" s="411"/>
      <c r="X180" s="411"/>
      <c r="Y180" s="411"/>
      <c r="Z180" s="411"/>
      <c r="AA180" s="411"/>
      <c r="AB180" s="411"/>
      <c r="AC180" s="411"/>
      <c r="AD180" s="411"/>
      <c r="AE180" s="411"/>
      <c r="AF180" s="411"/>
      <c r="AG180" s="411"/>
      <c r="AH180" s="411"/>
      <c r="AI180" s="411"/>
      <c r="AJ180" s="411"/>
    </row>
    <row r="181" spans="1:36" s="412" customFormat="1" ht="21.75" customHeight="1" x14ac:dyDescent="0.2">
      <c r="A181" s="388">
        <v>182</v>
      </c>
      <c r="B181" s="389" t="s">
        <v>627</v>
      </c>
      <c r="C181" s="389" t="s">
        <v>154</v>
      </c>
      <c r="D181" s="389"/>
      <c r="E181" s="391" t="s">
        <v>215</v>
      </c>
      <c r="F181" s="366"/>
      <c r="G181" s="366"/>
      <c r="H181" s="393">
        <v>2006</v>
      </c>
      <c r="I181" s="366"/>
      <c r="J181" s="394"/>
      <c r="K181" s="366"/>
      <c r="L181" s="366"/>
      <c r="M181" s="366"/>
      <c r="N181" s="397" t="s">
        <v>498</v>
      </c>
      <c r="O181" s="383">
        <v>3750000</v>
      </c>
      <c r="P181" s="369" t="s">
        <v>367</v>
      </c>
      <c r="Q181" s="400"/>
      <c r="R181" s="401"/>
      <c r="S181" s="401"/>
      <c r="T181" s="410"/>
      <c r="U181" s="378" t="str">
        <f t="shared" si="2"/>
        <v>0</v>
      </c>
      <c r="V181" s="411"/>
      <c r="W181" s="411"/>
      <c r="X181" s="411"/>
      <c r="Y181" s="411"/>
      <c r="Z181" s="411"/>
      <c r="AA181" s="411"/>
      <c r="AB181" s="411"/>
      <c r="AC181" s="411"/>
      <c r="AD181" s="411"/>
      <c r="AE181" s="411"/>
      <c r="AF181" s="411"/>
      <c r="AG181" s="411"/>
      <c r="AH181" s="411"/>
      <c r="AI181" s="411"/>
      <c r="AJ181" s="411"/>
    </row>
    <row r="182" spans="1:36" s="412" customFormat="1" ht="21.75" customHeight="1" x14ac:dyDescent="0.2">
      <c r="A182" s="388">
        <v>183</v>
      </c>
      <c r="B182" s="389" t="s">
        <v>623</v>
      </c>
      <c r="C182" s="389" t="s">
        <v>149</v>
      </c>
      <c r="D182" s="389"/>
      <c r="E182" s="391" t="s">
        <v>479</v>
      </c>
      <c r="F182" s="366"/>
      <c r="G182" s="366"/>
      <c r="H182" s="393">
        <v>2006</v>
      </c>
      <c r="I182" s="366"/>
      <c r="J182" s="394"/>
      <c r="K182" s="366"/>
      <c r="L182" s="366"/>
      <c r="M182" s="366"/>
      <c r="N182" s="397" t="s">
        <v>498</v>
      </c>
      <c r="O182" s="383">
        <v>277500</v>
      </c>
      <c r="P182" s="369" t="s">
        <v>367</v>
      </c>
      <c r="Q182" s="400"/>
      <c r="R182" s="401"/>
      <c r="S182" s="401"/>
      <c r="T182" s="413" t="s">
        <v>543</v>
      </c>
      <c r="U182" s="378">
        <f t="shared" si="2"/>
        <v>277500</v>
      </c>
      <c r="V182" s="411"/>
      <c r="W182" s="411"/>
      <c r="X182" s="411"/>
      <c r="Y182" s="411"/>
      <c r="Z182" s="411"/>
      <c r="AA182" s="411"/>
      <c r="AB182" s="411"/>
      <c r="AC182" s="411"/>
      <c r="AD182" s="411"/>
      <c r="AE182" s="411"/>
      <c r="AF182" s="411"/>
      <c r="AG182" s="411"/>
      <c r="AH182" s="411"/>
      <c r="AI182" s="411"/>
      <c r="AJ182" s="411"/>
    </row>
    <row r="183" spans="1:36" s="412" customFormat="1" ht="21.75" customHeight="1" x14ac:dyDescent="0.2">
      <c r="A183" s="388">
        <v>184</v>
      </c>
      <c r="B183" s="389" t="s">
        <v>616</v>
      </c>
      <c r="C183" s="389" t="s">
        <v>419</v>
      </c>
      <c r="D183" s="389"/>
      <c r="E183" s="391" t="s">
        <v>473</v>
      </c>
      <c r="F183" s="366"/>
      <c r="G183" s="366"/>
      <c r="H183" s="393">
        <v>2006</v>
      </c>
      <c r="I183" s="366"/>
      <c r="J183" s="394"/>
      <c r="K183" s="366"/>
      <c r="L183" s="366"/>
      <c r="M183" s="366"/>
      <c r="N183" s="397" t="s">
        <v>146</v>
      </c>
      <c r="O183" s="383">
        <v>2100000</v>
      </c>
      <c r="P183" s="369"/>
      <c r="Q183" s="400"/>
      <c r="R183" s="401"/>
      <c r="S183" s="401"/>
      <c r="T183" s="410"/>
      <c r="U183" s="378" t="str">
        <f t="shared" si="2"/>
        <v>0</v>
      </c>
      <c r="V183" s="411"/>
      <c r="W183" s="411"/>
      <c r="X183" s="411"/>
      <c r="Y183" s="411"/>
      <c r="Z183" s="411"/>
      <c r="AA183" s="411"/>
      <c r="AB183" s="411"/>
      <c r="AC183" s="411"/>
      <c r="AD183" s="411"/>
      <c r="AE183" s="411"/>
      <c r="AF183" s="411"/>
      <c r="AG183" s="411"/>
      <c r="AH183" s="411"/>
      <c r="AI183" s="411"/>
      <c r="AJ183" s="411"/>
    </row>
    <row r="184" spans="1:36" s="412" customFormat="1" ht="21.75" customHeight="1" x14ac:dyDescent="0.2">
      <c r="A184" s="388">
        <v>185</v>
      </c>
      <c r="B184" s="389" t="s">
        <v>616</v>
      </c>
      <c r="C184" s="389" t="s">
        <v>419</v>
      </c>
      <c r="D184" s="389"/>
      <c r="E184" s="391" t="s">
        <v>473</v>
      </c>
      <c r="F184" s="366"/>
      <c r="G184" s="366"/>
      <c r="H184" s="393">
        <v>2006</v>
      </c>
      <c r="I184" s="366"/>
      <c r="J184" s="394"/>
      <c r="K184" s="366"/>
      <c r="L184" s="366"/>
      <c r="M184" s="366"/>
      <c r="N184" s="397" t="s">
        <v>146</v>
      </c>
      <c r="O184" s="383">
        <v>2100000</v>
      </c>
      <c r="P184" s="369"/>
      <c r="Q184" s="400"/>
      <c r="R184" s="401"/>
      <c r="S184" s="401"/>
      <c r="T184" s="410"/>
      <c r="U184" s="378" t="str">
        <f t="shared" si="2"/>
        <v>0</v>
      </c>
      <c r="V184" s="411"/>
      <c r="W184" s="411"/>
      <c r="X184" s="411"/>
      <c r="Y184" s="411"/>
      <c r="Z184" s="411"/>
      <c r="AA184" s="411"/>
      <c r="AB184" s="411"/>
      <c r="AC184" s="411"/>
      <c r="AD184" s="411"/>
      <c r="AE184" s="411"/>
      <c r="AF184" s="411"/>
      <c r="AG184" s="411"/>
      <c r="AH184" s="411"/>
      <c r="AI184" s="411"/>
      <c r="AJ184" s="411"/>
    </row>
    <row r="185" spans="1:36" s="412" customFormat="1" ht="21.75" customHeight="1" x14ac:dyDescent="0.2">
      <c r="A185" s="388">
        <v>186</v>
      </c>
      <c r="B185" s="389" t="s">
        <v>618</v>
      </c>
      <c r="C185" s="389" t="s">
        <v>152</v>
      </c>
      <c r="D185" s="389"/>
      <c r="E185" s="391" t="s">
        <v>195</v>
      </c>
      <c r="F185" s="366"/>
      <c r="G185" s="366"/>
      <c r="H185" s="393">
        <v>2006</v>
      </c>
      <c r="I185" s="366"/>
      <c r="J185" s="394"/>
      <c r="K185" s="366"/>
      <c r="L185" s="366"/>
      <c r="M185" s="366"/>
      <c r="N185" s="397" t="s">
        <v>146</v>
      </c>
      <c r="O185" s="383">
        <v>3570000</v>
      </c>
      <c r="P185" s="369" t="s">
        <v>124</v>
      </c>
      <c r="Q185" s="400"/>
      <c r="R185" s="401"/>
      <c r="S185" s="401"/>
      <c r="T185" s="410"/>
      <c r="U185" s="378" t="str">
        <f t="shared" si="2"/>
        <v>0</v>
      </c>
      <c r="V185" s="411"/>
      <c r="W185" s="411"/>
      <c r="X185" s="411"/>
      <c r="Y185" s="411"/>
      <c r="Z185" s="411"/>
      <c r="AA185" s="411"/>
      <c r="AB185" s="411"/>
      <c r="AC185" s="411"/>
      <c r="AD185" s="411"/>
      <c r="AE185" s="411"/>
      <c r="AF185" s="411"/>
      <c r="AG185" s="411"/>
      <c r="AH185" s="411"/>
      <c r="AI185" s="411"/>
      <c r="AJ185" s="411"/>
    </row>
    <row r="186" spans="1:36" s="412" customFormat="1" ht="21.75" customHeight="1" x14ac:dyDescent="0.2">
      <c r="A186" s="388">
        <v>187</v>
      </c>
      <c r="B186" s="389" t="s">
        <v>618</v>
      </c>
      <c r="C186" s="389" t="s">
        <v>152</v>
      </c>
      <c r="D186" s="389"/>
      <c r="E186" s="391" t="s">
        <v>195</v>
      </c>
      <c r="F186" s="366"/>
      <c r="G186" s="366"/>
      <c r="H186" s="393">
        <v>2006</v>
      </c>
      <c r="I186" s="366"/>
      <c r="J186" s="394"/>
      <c r="K186" s="366"/>
      <c r="L186" s="366"/>
      <c r="M186" s="366"/>
      <c r="N186" s="397" t="s">
        <v>146</v>
      </c>
      <c r="O186" s="383">
        <v>875000</v>
      </c>
      <c r="P186" s="369" t="s">
        <v>124</v>
      </c>
      <c r="Q186" s="400"/>
      <c r="R186" s="401"/>
      <c r="S186" s="401"/>
      <c r="T186" s="410"/>
      <c r="U186" s="378" t="str">
        <f t="shared" si="2"/>
        <v>0</v>
      </c>
      <c r="V186" s="411"/>
      <c r="W186" s="411"/>
      <c r="X186" s="411"/>
      <c r="Y186" s="411"/>
      <c r="Z186" s="411"/>
      <c r="AA186" s="411"/>
      <c r="AB186" s="411"/>
      <c r="AC186" s="411"/>
      <c r="AD186" s="411"/>
      <c r="AE186" s="411"/>
      <c r="AF186" s="411"/>
      <c r="AG186" s="411"/>
      <c r="AH186" s="411"/>
      <c r="AI186" s="411"/>
      <c r="AJ186" s="411"/>
    </row>
    <row r="187" spans="1:36" s="412" customFormat="1" ht="21.75" customHeight="1" x14ac:dyDescent="0.2">
      <c r="A187" s="388">
        <v>188</v>
      </c>
      <c r="B187" s="389" t="s">
        <v>622</v>
      </c>
      <c r="C187" s="389" t="s">
        <v>426</v>
      </c>
      <c r="D187" s="389"/>
      <c r="E187" s="391" t="s">
        <v>218</v>
      </c>
      <c r="F187" s="366"/>
      <c r="G187" s="366"/>
      <c r="H187" s="393">
        <v>2006</v>
      </c>
      <c r="I187" s="366"/>
      <c r="J187" s="394"/>
      <c r="K187" s="366"/>
      <c r="L187" s="366"/>
      <c r="M187" s="366"/>
      <c r="N187" s="397" t="s">
        <v>146</v>
      </c>
      <c r="O187" s="383">
        <v>2205000</v>
      </c>
      <c r="P187" s="369"/>
      <c r="Q187" s="400"/>
      <c r="R187" s="401"/>
      <c r="S187" s="401"/>
      <c r="T187" s="410"/>
      <c r="U187" s="378" t="str">
        <f t="shared" si="2"/>
        <v>0</v>
      </c>
      <c r="V187" s="411"/>
      <c r="W187" s="411"/>
      <c r="X187" s="411"/>
      <c r="Y187" s="411"/>
      <c r="Z187" s="411"/>
      <c r="AA187" s="411"/>
      <c r="AB187" s="411"/>
      <c r="AC187" s="411"/>
      <c r="AD187" s="411"/>
      <c r="AE187" s="411"/>
      <c r="AF187" s="411"/>
      <c r="AG187" s="411"/>
      <c r="AH187" s="411"/>
      <c r="AI187" s="411"/>
      <c r="AJ187" s="411"/>
    </row>
    <row r="188" spans="1:36" s="412" customFormat="1" ht="21.75" customHeight="1" x14ac:dyDescent="0.2">
      <c r="A188" s="388">
        <v>189</v>
      </c>
      <c r="B188" s="389" t="s">
        <v>616</v>
      </c>
      <c r="C188" s="389" t="s">
        <v>419</v>
      </c>
      <c r="D188" s="389"/>
      <c r="E188" s="391" t="s">
        <v>473</v>
      </c>
      <c r="F188" s="366"/>
      <c r="G188" s="366"/>
      <c r="H188" s="393">
        <v>2006</v>
      </c>
      <c r="I188" s="366"/>
      <c r="J188" s="394"/>
      <c r="K188" s="366"/>
      <c r="L188" s="366"/>
      <c r="M188" s="366"/>
      <c r="N188" s="397" t="s">
        <v>146</v>
      </c>
      <c r="O188" s="383">
        <v>1050000</v>
      </c>
      <c r="P188" s="369"/>
      <c r="Q188" s="400"/>
      <c r="R188" s="401"/>
      <c r="S188" s="401"/>
      <c r="T188" s="410"/>
      <c r="U188" s="378" t="str">
        <f t="shared" si="2"/>
        <v>0</v>
      </c>
      <c r="V188" s="411"/>
      <c r="W188" s="411"/>
      <c r="X188" s="411"/>
      <c r="Y188" s="411"/>
      <c r="Z188" s="411"/>
      <c r="AA188" s="411"/>
      <c r="AB188" s="411"/>
      <c r="AC188" s="411"/>
      <c r="AD188" s="411"/>
      <c r="AE188" s="411"/>
      <c r="AF188" s="411"/>
      <c r="AG188" s="411"/>
      <c r="AH188" s="411"/>
      <c r="AI188" s="411"/>
      <c r="AJ188" s="411"/>
    </row>
    <row r="189" spans="1:36" s="412" customFormat="1" ht="21.75" customHeight="1" x14ac:dyDescent="0.2">
      <c r="A189" s="388">
        <v>190</v>
      </c>
      <c r="B189" s="389" t="s">
        <v>618</v>
      </c>
      <c r="C189" s="389" t="s">
        <v>152</v>
      </c>
      <c r="D189" s="389"/>
      <c r="E189" s="391" t="s">
        <v>195</v>
      </c>
      <c r="F189" s="366"/>
      <c r="G189" s="366"/>
      <c r="H189" s="393">
        <v>2006</v>
      </c>
      <c r="I189" s="366"/>
      <c r="J189" s="394"/>
      <c r="K189" s="366"/>
      <c r="L189" s="366"/>
      <c r="M189" s="366"/>
      <c r="N189" s="397" t="s">
        <v>146</v>
      </c>
      <c r="O189" s="383">
        <v>945000</v>
      </c>
      <c r="P189" s="369" t="s">
        <v>124</v>
      </c>
      <c r="Q189" s="400"/>
      <c r="R189" s="401"/>
      <c r="S189" s="401"/>
      <c r="T189" s="410"/>
      <c r="U189" s="378" t="str">
        <f t="shared" si="2"/>
        <v>0</v>
      </c>
      <c r="V189" s="411"/>
      <c r="W189" s="411"/>
      <c r="X189" s="411"/>
      <c r="Y189" s="411"/>
      <c r="Z189" s="411"/>
      <c r="AA189" s="411"/>
      <c r="AB189" s="411"/>
      <c r="AC189" s="411"/>
      <c r="AD189" s="411"/>
      <c r="AE189" s="411"/>
      <c r="AF189" s="411"/>
      <c r="AG189" s="411"/>
      <c r="AH189" s="411"/>
      <c r="AI189" s="411"/>
      <c r="AJ189" s="411"/>
    </row>
    <row r="190" spans="1:36" s="412" customFormat="1" ht="21.75" customHeight="1" x14ac:dyDescent="0.2">
      <c r="A190" s="388">
        <v>191</v>
      </c>
      <c r="B190" s="389" t="s">
        <v>618</v>
      </c>
      <c r="C190" s="389" t="s">
        <v>152</v>
      </c>
      <c r="D190" s="389"/>
      <c r="E190" s="391" t="s">
        <v>195</v>
      </c>
      <c r="F190" s="366"/>
      <c r="G190" s="366"/>
      <c r="H190" s="393">
        <v>2006</v>
      </c>
      <c r="I190" s="366"/>
      <c r="J190" s="394"/>
      <c r="K190" s="366"/>
      <c r="L190" s="366"/>
      <c r="M190" s="366"/>
      <c r="N190" s="397" t="s">
        <v>146</v>
      </c>
      <c r="O190" s="383">
        <v>595000</v>
      </c>
      <c r="P190" s="369" t="s">
        <v>124</v>
      </c>
      <c r="Q190" s="400"/>
      <c r="R190" s="401"/>
      <c r="S190" s="401"/>
      <c r="T190" s="410"/>
      <c r="U190" s="378" t="str">
        <f t="shared" si="2"/>
        <v>0</v>
      </c>
      <c r="V190" s="411"/>
      <c r="W190" s="411"/>
      <c r="X190" s="411"/>
      <c r="Y190" s="411"/>
      <c r="Z190" s="411"/>
      <c r="AA190" s="411"/>
      <c r="AB190" s="411"/>
      <c r="AC190" s="411"/>
      <c r="AD190" s="411"/>
      <c r="AE190" s="411"/>
      <c r="AF190" s="411"/>
      <c r="AG190" s="411"/>
      <c r="AH190" s="411"/>
      <c r="AI190" s="411"/>
      <c r="AJ190" s="411"/>
    </row>
    <row r="191" spans="1:36" s="412" customFormat="1" ht="21.75" customHeight="1" x14ac:dyDescent="0.2">
      <c r="A191" s="388">
        <v>192</v>
      </c>
      <c r="B191" s="389" t="s">
        <v>621</v>
      </c>
      <c r="C191" s="389" t="s">
        <v>148</v>
      </c>
      <c r="D191" s="389"/>
      <c r="E191" s="391" t="s">
        <v>477</v>
      </c>
      <c r="F191" s="366"/>
      <c r="G191" s="366"/>
      <c r="H191" s="393">
        <v>2006</v>
      </c>
      <c r="I191" s="366"/>
      <c r="J191" s="394"/>
      <c r="K191" s="366"/>
      <c r="L191" s="366"/>
      <c r="M191" s="366"/>
      <c r="N191" s="397" t="s">
        <v>146</v>
      </c>
      <c r="O191" s="383">
        <v>487500</v>
      </c>
      <c r="P191" s="369" t="s">
        <v>367</v>
      </c>
      <c r="Q191" s="400"/>
      <c r="R191" s="401"/>
      <c r="S191" s="401"/>
      <c r="T191" s="410"/>
      <c r="U191" s="378" t="str">
        <f t="shared" si="2"/>
        <v>0</v>
      </c>
      <c r="V191" s="411"/>
      <c r="W191" s="411"/>
      <c r="X191" s="411"/>
      <c r="Y191" s="411"/>
      <c r="Z191" s="411"/>
      <c r="AA191" s="411"/>
      <c r="AB191" s="411"/>
      <c r="AC191" s="411"/>
      <c r="AD191" s="411"/>
      <c r="AE191" s="411"/>
      <c r="AF191" s="411"/>
      <c r="AG191" s="411"/>
      <c r="AH191" s="411"/>
      <c r="AI191" s="411"/>
      <c r="AJ191" s="411"/>
    </row>
    <row r="192" spans="1:36" s="412" customFormat="1" ht="21.75" customHeight="1" thickBot="1" x14ac:dyDescent="0.25">
      <c r="A192" s="448">
        <v>193</v>
      </c>
      <c r="B192" s="449" t="s">
        <v>648</v>
      </c>
      <c r="C192" s="449" t="s">
        <v>440</v>
      </c>
      <c r="D192" s="449"/>
      <c r="E192" s="450" t="s">
        <v>218</v>
      </c>
      <c r="F192" s="430"/>
      <c r="G192" s="430"/>
      <c r="H192" s="452">
        <v>2006</v>
      </c>
      <c r="I192" s="430"/>
      <c r="J192" s="453"/>
      <c r="K192" s="430"/>
      <c r="L192" s="430"/>
      <c r="M192" s="430"/>
      <c r="N192" s="454" t="s">
        <v>146</v>
      </c>
      <c r="O192" s="455">
        <v>490000</v>
      </c>
      <c r="P192" s="432"/>
      <c r="Q192" s="400"/>
      <c r="R192" s="401"/>
      <c r="S192" s="401"/>
      <c r="T192" s="410"/>
      <c r="U192" s="378" t="str">
        <f t="shared" si="2"/>
        <v>0</v>
      </c>
      <c r="V192" s="411"/>
      <c r="W192" s="411"/>
      <c r="X192" s="411"/>
      <c r="Y192" s="411"/>
      <c r="Z192" s="411"/>
      <c r="AA192" s="411"/>
      <c r="AB192" s="411"/>
      <c r="AC192" s="411"/>
      <c r="AD192" s="411"/>
      <c r="AE192" s="411"/>
      <c r="AF192" s="411"/>
      <c r="AG192" s="411"/>
      <c r="AH192" s="411"/>
      <c r="AI192" s="411"/>
      <c r="AJ192" s="411"/>
    </row>
    <row r="193" spans="1:36" s="412" customFormat="1" ht="21.75" customHeight="1" x14ac:dyDescent="0.2">
      <c r="A193" s="438">
        <v>194</v>
      </c>
      <c r="B193" s="439" t="s">
        <v>618</v>
      </c>
      <c r="C193" s="439" t="s">
        <v>152</v>
      </c>
      <c r="D193" s="439"/>
      <c r="E193" s="440" t="s">
        <v>195</v>
      </c>
      <c r="F193" s="442"/>
      <c r="G193" s="442"/>
      <c r="H193" s="443">
        <v>2006</v>
      </c>
      <c r="I193" s="442"/>
      <c r="J193" s="444"/>
      <c r="K193" s="442"/>
      <c r="L193" s="442"/>
      <c r="M193" s="442"/>
      <c r="N193" s="445" t="s">
        <v>146</v>
      </c>
      <c r="O193" s="446">
        <v>1190000</v>
      </c>
      <c r="P193" s="447" t="s">
        <v>124</v>
      </c>
      <c r="Q193" s="400"/>
      <c r="R193" s="401"/>
      <c r="S193" s="401"/>
      <c r="T193" s="410"/>
      <c r="U193" s="378" t="str">
        <f t="shared" si="2"/>
        <v>0</v>
      </c>
      <c r="V193" s="411"/>
      <c r="W193" s="411"/>
      <c r="X193" s="411"/>
      <c r="Y193" s="411"/>
      <c r="Z193" s="411"/>
      <c r="AA193" s="411"/>
      <c r="AB193" s="411"/>
      <c r="AC193" s="411"/>
      <c r="AD193" s="411"/>
      <c r="AE193" s="411"/>
      <c r="AF193" s="411"/>
      <c r="AG193" s="411"/>
      <c r="AH193" s="411"/>
      <c r="AI193" s="411"/>
      <c r="AJ193" s="411"/>
    </row>
    <row r="194" spans="1:36" s="412" customFormat="1" ht="21.75" customHeight="1" x14ac:dyDescent="0.2">
      <c r="A194" s="388">
        <v>195</v>
      </c>
      <c r="B194" s="389" t="s">
        <v>649</v>
      </c>
      <c r="C194" s="389" t="s">
        <v>441</v>
      </c>
      <c r="D194" s="389"/>
      <c r="E194" s="391" t="s">
        <v>495</v>
      </c>
      <c r="F194" s="366"/>
      <c r="G194" s="366"/>
      <c r="H194" s="393">
        <v>2006</v>
      </c>
      <c r="I194" s="366"/>
      <c r="J194" s="394"/>
      <c r="K194" s="366"/>
      <c r="L194" s="366"/>
      <c r="M194" s="366"/>
      <c r="N194" s="397" t="s">
        <v>146</v>
      </c>
      <c r="O194" s="383">
        <v>162500</v>
      </c>
      <c r="P194" s="369" t="s">
        <v>367</v>
      </c>
      <c r="Q194" s="400"/>
      <c r="R194" s="401"/>
      <c r="S194" s="401"/>
      <c r="T194" s="413" t="s">
        <v>543</v>
      </c>
      <c r="U194" s="378">
        <f t="shared" si="2"/>
        <v>162500</v>
      </c>
      <c r="V194" s="411"/>
      <c r="W194" s="411"/>
      <c r="X194" s="411"/>
      <c r="Y194" s="411"/>
      <c r="Z194" s="411"/>
      <c r="AA194" s="411"/>
      <c r="AB194" s="411"/>
      <c r="AC194" s="411"/>
      <c r="AD194" s="411"/>
      <c r="AE194" s="411"/>
      <c r="AF194" s="411"/>
      <c r="AG194" s="411"/>
      <c r="AH194" s="411"/>
      <c r="AI194" s="411"/>
      <c r="AJ194" s="411"/>
    </row>
    <row r="195" spans="1:36" s="412" customFormat="1" ht="21.75" customHeight="1" x14ac:dyDescent="0.2">
      <c r="A195" s="388">
        <v>196</v>
      </c>
      <c r="B195" s="389" t="s">
        <v>622</v>
      </c>
      <c r="C195" s="389" t="s">
        <v>426</v>
      </c>
      <c r="D195" s="389"/>
      <c r="E195" s="391" t="s">
        <v>218</v>
      </c>
      <c r="F195" s="366"/>
      <c r="G195" s="366"/>
      <c r="H195" s="393">
        <v>2006</v>
      </c>
      <c r="I195" s="366"/>
      <c r="J195" s="394"/>
      <c r="K195" s="366"/>
      <c r="L195" s="366"/>
      <c r="M195" s="366"/>
      <c r="N195" s="397" t="s">
        <v>146</v>
      </c>
      <c r="O195" s="383">
        <v>245000</v>
      </c>
      <c r="P195" s="369" t="s">
        <v>124</v>
      </c>
      <c r="Q195" s="400"/>
      <c r="R195" s="401"/>
      <c r="S195" s="401"/>
      <c r="T195" s="413" t="s">
        <v>543</v>
      </c>
      <c r="U195" s="378">
        <f t="shared" si="2"/>
        <v>245000</v>
      </c>
      <c r="V195" s="411"/>
      <c r="W195" s="411"/>
      <c r="X195" s="411"/>
      <c r="Y195" s="411"/>
      <c r="Z195" s="411"/>
      <c r="AA195" s="411"/>
      <c r="AB195" s="411"/>
      <c r="AC195" s="411"/>
      <c r="AD195" s="411"/>
      <c r="AE195" s="411"/>
      <c r="AF195" s="411"/>
      <c r="AG195" s="411"/>
      <c r="AH195" s="411"/>
      <c r="AI195" s="411"/>
      <c r="AJ195" s="411"/>
    </row>
    <row r="196" spans="1:36" s="412" customFormat="1" ht="21.75" customHeight="1" x14ac:dyDescent="0.2">
      <c r="A196" s="388">
        <v>197</v>
      </c>
      <c r="B196" s="389" t="s">
        <v>628</v>
      </c>
      <c r="C196" s="389" t="s">
        <v>431</v>
      </c>
      <c r="D196" s="389"/>
      <c r="E196" s="391" t="s">
        <v>195</v>
      </c>
      <c r="F196" s="366"/>
      <c r="G196" s="366"/>
      <c r="H196" s="393">
        <v>2006</v>
      </c>
      <c r="I196" s="366"/>
      <c r="J196" s="394"/>
      <c r="K196" s="366"/>
      <c r="L196" s="366"/>
      <c r="M196" s="366"/>
      <c r="N196" s="397" t="s">
        <v>146</v>
      </c>
      <c r="O196" s="383">
        <v>70000</v>
      </c>
      <c r="P196" s="369" t="s">
        <v>367</v>
      </c>
      <c r="Q196" s="400"/>
      <c r="R196" s="401"/>
      <c r="S196" s="401"/>
      <c r="T196" s="413" t="s">
        <v>543</v>
      </c>
      <c r="U196" s="378">
        <f t="shared" si="2"/>
        <v>70000</v>
      </c>
      <c r="V196" s="411"/>
      <c r="W196" s="411"/>
      <c r="X196" s="411"/>
      <c r="Y196" s="411"/>
      <c r="Z196" s="411"/>
      <c r="AA196" s="411"/>
      <c r="AB196" s="411"/>
      <c r="AC196" s="411"/>
      <c r="AD196" s="411"/>
      <c r="AE196" s="411"/>
      <c r="AF196" s="411"/>
      <c r="AG196" s="411"/>
      <c r="AH196" s="411"/>
      <c r="AI196" s="411"/>
      <c r="AJ196" s="411"/>
    </row>
    <row r="197" spans="1:36" s="412" customFormat="1" ht="21.75" customHeight="1" x14ac:dyDescent="0.2">
      <c r="A197" s="388">
        <v>198</v>
      </c>
      <c r="B197" s="389" t="s">
        <v>618</v>
      </c>
      <c r="C197" s="389" t="s">
        <v>152</v>
      </c>
      <c r="D197" s="389"/>
      <c r="E197" s="391" t="s">
        <v>195</v>
      </c>
      <c r="F197" s="366"/>
      <c r="G197" s="366"/>
      <c r="H197" s="393">
        <v>2006</v>
      </c>
      <c r="I197" s="366"/>
      <c r="J197" s="394"/>
      <c r="K197" s="366"/>
      <c r="L197" s="366"/>
      <c r="M197" s="366"/>
      <c r="N197" s="397" t="s">
        <v>146</v>
      </c>
      <c r="O197" s="383">
        <v>760000</v>
      </c>
      <c r="P197" s="369" t="s">
        <v>124</v>
      </c>
      <c r="Q197" s="400"/>
      <c r="R197" s="401"/>
      <c r="S197" s="401"/>
      <c r="T197" s="410"/>
      <c r="U197" s="378" t="str">
        <f t="shared" si="2"/>
        <v>0</v>
      </c>
      <c r="V197" s="411"/>
      <c r="W197" s="411"/>
      <c r="X197" s="411"/>
      <c r="Y197" s="411"/>
      <c r="Z197" s="411"/>
      <c r="AA197" s="411"/>
      <c r="AB197" s="411"/>
      <c r="AC197" s="411"/>
      <c r="AD197" s="411"/>
      <c r="AE197" s="411"/>
      <c r="AF197" s="411"/>
      <c r="AG197" s="411"/>
      <c r="AH197" s="411"/>
      <c r="AI197" s="411"/>
      <c r="AJ197" s="411"/>
    </row>
    <row r="198" spans="1:36" s="412" customFormat="1" ht="21.75" customHeight="1" x14ac:dyDescent="0.2">
      <c r="A198" s="388">
        <v>199</v>
      </c>
      <c r="B198" s="389" t="s">
        <v>618</v>
      </c>
      <c r="C198" s="389" t="s">
        <v>152</v>
      </c>
      <c r="D198" s="389"/>
      <c r="E198" s="391" t="s">
        <v>195</v>
      </c>
      <c r="F198" s="366"/>
      <c r="G198" s="366"/>
      <c r="H198" s="393">
        <v>2006</v>
      </c>
      <c r="I198" s="366"/>
      <c r="J198" s="394"/>
      <c r="K198" s="366"/>
      <c r="L198" s="366"/>
      <c r="M198" s="366"/>
      <c r="N198" s="397" t="s">
        <v>146</v>
      </c>
      <c r="O198" s="383">
        <v>595000</v>
      </c>
      <c r="P198" s="369" t="s">
        <v>124</v>
      </c>
      <c r="Q198" s="400"/>
      <c r="R198" s="401"/>
      <c r="S198" s="401"/>
      <c r="T198" s="410"/>
      <c r="U198" s="378" t="str">
        <f t="shared" si="2"/>
        <v>0</v>
      </c>
      <c r="V198" s="411"/>
      <c r="W198" s="411"/>
      <c r="X198" s="411"/>
      <c r="Y198" s="411"/>
      <c r="Z198" s="411"/>
      <c r="AA198" s="411"/>
      <c r="AB198" s="411"/>
      <c r="AC198" s="411"/>
      <c r="AD198" s="411"/>
      <c r="AE198" s="411"/>
      <c r="AF198" s="411"/>
      <c r="AG198" s="411"/>
      <c r="AH198" s="411"/>
      <c r="AI198" s="411"/>
      <c r="AJ198" s="411"/>
    </row>
    <row r="199" spans="1:36" s="412" customFormat="1" ht="21.75" customHeight="1" x14ac:dyDescent="0.2">
      <c r="A199" s="388">
        <v>200</v>
      </c>
      <c r="B199" s="389" t="s">
        <v>616</v>
      </c>
      <c r="C199" s="389" t="s">
        <v>419</v>
      </c>
      <c r="D199" s="389"/>
      <c r="E199" s="391" t="s">
        <v>473</v>
      </c>
      <c r="F199" s="366"/>
      <c r="G199" s="366"/>
      <c r="H199" s="393">
        <v>2006</v>
      </c>
      <c r="I199" s="366"/>
      <c r="J199" s="394"/>
      <c r="K199" s="366"/>
      <c r="L199" s="366"/>
      <c r="M199" s="366"/>
      <c r="N199" s="397" t="s">
        <v>146</v>
      </c>
      <c r="O199" s="383">
        <v>2100000</v>
      </c>
      <c r="P199" s="369"/>
      <c r="Q199" s="400"/>
      <c r="R199" s="401"/>
      <c r="S199" s="401"/>
      <c r="T199" s="410"/>
      <c r="U199" s="378" t="str">
        <f t="shared" si="2"/>
        <v>0</v>
      </c>
      <c r="V199" s="411"/>
      <c r="W199" s="411"/>
      <c r="X199" s="411"/>
      <c r="Y199" s="411"/>
      <c r="Z199" s="411"/>
      <c r="AA199" s="411"/>
      <c r="AB199" s="411"/>
      <c r="AC199" s="411"/>
      <c r="AD199" s="411"/>
      <c r="AE199" s="411"/>
      <c r="AF199" s="411"/>
      <c r="AG199" s="411"/>
      <c r="AH199" s="411"/>
      <c r="AI199" s="411"/>
      <c r="AJ199" s="411"/>
    </row>
    <row r="200" spans="1:36" s="412" customFormat="1" ht="21.75" customHeight="1" x14ac:dyDescent="0.2">
      <c r="A200" s="388">
        <v>201</v>
      </c>
      <c r="B200" s="389" t="s">
        <v>619</v>
      </c>
      <c r="C200" s="389" t="s">
        <v>162</v>
      </c>
      <c r="D200" s="389"/>
      <c r="E200" s="391" t="s">
        <v>206</v>
      </c>
      <c r="F200" s="366"/>
      <c r="G200" s="366"/>
      <c r="H200" s="393">
        <v>2006</v>
      </c>
      <c r="I200" s="366"/>
      <c r="J200" s="394"/>
      <c r="K200" s="366"/>
      <c r="L200" s="366"/>
      <c r="M200" s="366"/>
      <c r="N200" s="397" t="s">
        <v>146</v>
      </c>
      <c r="O200" s="383">
        <v>420000</v>
      </c>
      <c r="P200" s="369"/>
      <c r="Q200" s="400"/>
      <c r="R200" s="401"/>
      <c r="S200" s="401"/>
      <c r="T200" s="410"/>
      <c r="U200" s="378" t="str">
        <f t="shared" si="2"/>
        <v>0</v>
      </c>
      <c r="V200" s="411"/>
      <c r="W200" s="411"/>
      <c r="X200" s="411"/>
      <c r="Y200" s="411"/>
      <c r="Z200" s="411"/>
      <c r="AA200" s="411"/>
      <c r="AB200" s="411"/>
      <c r="AC200" s="411"/>
      <c r="AD200" s="411"/>
      <c r="AE200" s="411"/>
      <c r="AF200" s="411"/>
      <c r="AG200" s="411"/>
      <c r="AH200" s="411"/>
      <c r="AI200" s="411"/>
      <c r="AJ200" s="411"/>
    </row>
    <row r="201" spans="1:36" s="412" customFormat="1" ht="21.75" customHeight="1" x14ac:dyDescent="0.2">
      <c r="A201" s="388">
        <v>202</v>
      </c>
      <c r="B201" s="389" t="s">
        <v>616</v>
      </c>
      <c r="C201" s="389" t="s">
        <v>419</v>
      </c>
      <c r="D201" s="389"/>
      <c r="E201" s="391" t="s">
        <v>473</v>
      </c>
      <c r="F201" s="366"/>
      <c r="G201" s="366"/>
      <c r="H201" s="393">
        <v>2006</v>
      </c>
      <c r="I201" s="366"/>
      <c r="J201" s="394"/>
      <c r="K201" s="366"/>
      <c r="L201" s="366"/>
      <c r="M201" s="366"/>
      <c r="N201" s="397" t="s">
        <v>146</v>
      </c>
      <c r="O201" s="383">
        <v>1050000</v>
      </c>
      <c r="P201" s="369"/>
      <c r="Q201" s="400"/>
      <c r="R201" s="401"/>
      <c r="S201" s="401"/>
      <c r="T201" s="410"/>
      <c r="U201" s="378" t="str">
        <f t="shared" si="2"/>
        <v>0</v>
      </c>
      <c r="V201" s="411"/>
      <c r="W201" s="411"/>
      <c r="X201" s="411"/>
      <c r="Y201" s="411"/>
      <c r="Z201" s="411"/>
      <c r="AA201" s="411"/>
      <c r="AB201" s="411"/>
      <c r="AC201" s="411"/>
      <c r="AD201" s="411"/>
      <c r="AE201" s="411"/>
      <c r="AF201" s="411"/>
      <c r="AG201" s="411"/>
      <c r="AH201" s="411"/>
      <c r="AI201" s="411"/>
      <c r="AJ201" s="411"/>
    </row>
    <row r="202" spans="1:36" s="412" customFormat="1" ht="21.75" customHeight="1" x14ac:dyDescent="0.2">
      <c r="A202" s="388">
        <v>203</v>
      </c>
      <c r="B202" s="389" t="s">
        <v>616</v>
      </c>
      <c r="C202" s="389" t="s">
        <v>419</v>
      </c>
      <c r="D202" s="389"/>
      <c r="E202" s="391" t="s">
        <v>473</v>
      </c>
      <c r="F202" s="366"/>
      <c r="G202" s="366"/>
      <c r="H202" s="393">
        <v>2006</v>
      </c>
      <c r="I202" s="366"/>
      <c r="J202" s="394"/>
      <c r="K202" s="366"/>
      <c r="L202" s="366"/>
      <c r="M202" s="366"/>
      <c r="N202" s="397" t="s">
        <v>146</v>
      </c>
      <c r="O202" s="383">
        <v>1050000</v>
      </c>
      <c r="P202" s="369"/>
      <c r="Q202" s="400"/>
      <c r="R202" s="401"/>
      <c r="S202" s="401"/>
      <c r="T202" s="410"/>
      <c r="U202" s="378" t="str">
        <f t="shared" ref="U202:U228" si="3">IF(O202&lt;300000,O202,"0")</f>
        <v>0</v>
      </c>
      <c r="V202" s="411"/>
      <c r="W202" s="411"/>
      <c r="X202" s="411"/>
      <c r="Y202" s="411"/>
      <c r="Z202" s="411"/>
      <c r="AA202" s="411"/>
      <c r="AB202" s="411"/>
      <c r="AC202" s="411"/>
      <c r="AD202" s="411"/>
      <c r="AE202" s="411"/>
      <c r="AF202" s="411"/>
      <c r="AG202" s="411"/>
      <c r="AH202" s="411"/>
      <c r="AI202" s="411"/>
      <c r="AJ202" s="411"/>
    </row>
    <row r="203" spans="1:36" s="412" customFormat="1" ht="21.75" customHeight="1" x14ac:dyDescent="0.2">
      <c r="A203" s="388">
        <v>204</v>
      </c>
      <c r="B203" s="389" t="s">
        <v>629</v>
      </c>
      <c r="C203" s="389" t="s">
        <v>432</v>
      </c>
      <c r="D203" s="389"/>
      <c r="E203" s="391" t="s">
        <v>195</v>
      </c>
      <c r="F203" s="366"/>
      <c r="G203" s="366"/>
      <c r="H203" s="393">
        <v>2006</v>
      </c>
      <c r="I203" s="366"/>
      <c r="J203" s="394"/>
      <c r="K203" s="366"/>
      <c r="L203" s="366"/>
      <c r="M203" s="366"/>
      <c r="N203" s="397" t="s">
        <v>146</v>
      </c>
      <c r="O203" s="383">
        <v>700000</v>
      </c>
      <c r="P203" s="369" t="s">
        <v>367</v>
      </c>
      <c r="Q203" s="400"/>
      <c r="R203" s="401"/>
      <c r="S203" s="401"/>
      <c r="T203" s="410"/>
      <c r="U203" s="378" t="str">
        <f t="shared" si="3"/>
        <v>0</v>
      </c>
      <c r="V203" s="411"/>
      <c r="W203" s="411"/>
      <c r="X203" s="411"/>
      <c r="Y203" s="411"/>
      <c r="Z203" s="411"/>
      <c r="AA203" s="411"/>
      <c r="AB203" s="411"/>
      <c r="AC203" s="411"/>
      <c r="AD203" s="411"/>
      <c r="AE203" s="411"/>
      <c r="AF203" s="411"/>
      <c r="AG203" s="411"/>
      <c r="AH203" s="411"/>
      <c r="AI203" s="411"/>
      <c r="AJ203" s="411"/>
    </row>
    <row r="204" spans="1:36" s="412" customFormat="1" ht="21.75" customHeight="1" x14ac:dyDescent="0.2">
      <c r="A204" s="388">
        <v>205</v>
      </c>
      <c r="B204" s="389" t="s">
        <v>622</v>
      </c>
      <c r="C204" s="389" t="s">
        <v>426</v>
      </c>
      <c r="D204" s="389"/>
      <c r="E204" s="391" t="s">
        <v>218</v>
      </c>
      <c r="F204" s="366"/>
      <c r="G204" s="366"/>
      <c r="H204" s="393">
        <v>2006</v>
      </c>
      <c r="I204" s="366"/>
      <c r="J204" s="394"/>
      <c r="K204" s="366"/>
      <c r="L204" s="366"/>
      <c r="M204" s="366"/>
      <c r="N204" s="397" t="s">
        <v>146</v>
      </c>
      <c r="O204" s="383">
        <v>735000</v>
      </c>
      <c r="P204" s="369" t="s">
        <v>124</v>
      </c>
      <c r="Q204" s="400"/>
      <c r="R204" s="401"/>
      <c r="S204" s="401"/>
      <c r="T204" s="410"/>
      <c r="U204" s="378" t="str">
        <f t="shared" si="3"/>
        <v>0</v>
      </c>
      <c r="V204" s="411"/>
      <c r="W204" s="411"/>
      <c r="X204" s="411"/>
      <c r="Y204" s="411"/>
      <c r="Z204" s="411"/>
      <c r="AA204" s="411"/>
      <c r="AB204" s="411"/>
      <c r="AC204" s="411"/>
      <c r="AD204" s="411"/>
      <c r="AE204" s="411"/>
      <c r="AF204" s="411"/>
      <c r="AG204" s="411"/>
      <c r="AH204" s="411"/>
      <c r="AI204" s="411"/>
      <c r="AJ204" s="411"/>
    </row>
    <row r="205" spans="1:36" s="412" customFormat="1" ht="21.75" customHeight="1" x14ac:dyDescent="0.2">
      <c r="A205" s="388">
        <v>206</v>
      </c>
      <c r="B205" s="389" t="s">
        <v>621</v>
      </c>
      <c r="C205" s="389" t="s">
        <v>148</v>
      </c>
      <c r="D205" s="389"/>
      <c r="E205" s="391" t="s">
        <v>195</v>
      </c>
      <c r="F205" s="366"/>
      <c r="G205" s="366"/>
      <c r="H205" s="393">
        <v>2006</v>
      </c>
      <c r="I205" s="366"/>
      <c r="J205" s="394"/>
      <c r="K205" s="366"/>
      <c r="L205" s="366"/>
      <c r="M205" s="366"/>
      <c r="N205" s="397" t="s">
        <v>146</v>
      </c>
      <c r="O205" s="383">
        <v>420000</v>
      </c>
      <c r="P205" s="369" t="s">
        <v>367</v>
      </c>
      <c r="Q205" s="400"/>
      <c r="R205" s="401"/>
      <c r="S205" s="401"/>
      <c r="T205" s="410"/>
      <c r="U205" s="378" t="str">
        <f t="shared" si="3"/>
        <v>0</v>
      </c>
      <c r="V205" s="411"/>
      <c r="W205" s="411"/>
      <c r="X205" s="411"/>
      <c r="Y205" s="411"/>
      <c r="Z205" s="411"/>
      <c r="AA205" s="411"/>
      <c r="AB205" s="411"/>
      <c r="AC205" s="411"/>
      <c r="AD205" s="411"/>
      <c r="AE205" s="411"/>
      <c r="AF205" s="411"/>
      <c r="AG205" s="411"/>
      <c r="AH205" s="411"/>
      <c r="AI205" s="411"/>
      <c r="AJ205" s="411"/>
    </row>
    <row r="206" spans="1:36" s="412" customFormat="1" ht="21.75" customHeight="1" x14ac:dyDescent="0.2">
      <c r="A206" s="388">
        <v>207</v>
      </c>
      <c r="B206" s="389" t="s">
        <v>619</v>
      </c>
      <c r="C206" s="389" t="s">
        <v>162</v>
      </c>
      <c r="D206" s="389"/>
      <c r="E206" s="391" t="s">
        <v>207</v>
      </c>
      <c r="F206" s="366"/>
      <c r="G206" s="366"/>
      <c r="H206" s="393">
        <v>2006</v>
      </c>
      <c r="I206" s="366"/>
      <c r="J206" s="394"/>
      <c r="K206" s="366"/>
      <c r="L206" s="366"/>
      <c r="M206" s="366"/>
      <c r="N206" s="397" t="s">
        <v>146</v>
      </c>
      <c r="O206" s="383">
        <v>36000</v>
      </c>
      <c r="P206" s="369"/>
      <c r="Q206" s="400"/>
      <c r="R206" s="401"/>
      <c r="S206" s="401"/>
      <c r="T206" s="413" t="s">
        <v>543</v>
      </c>
      <c r="U206" s="378">
        <f t="shared" si="3"/>
        <v>36000</v>
      </c>
      <c r="V206" s="411"/>
      <c r="W206" s="411"/>
      <c r="X206" s="411"/>
      <c r="Y206" s="411"/>
      <c r="Z206" s="411"/>
      <c r="AA206" s="411"/>
      <c r="AB206" s="411"/>
      <c r="AC206" s="411"/>
      <c r="AD206" s="411"/>
      <c r="AE206" s="411"/>
      <c r="AF206" s="411"/>
      <c r="AG206" s="411"/>
      <c r="AH206" s="411"/>
      <c r="AI206" s="411"/>
      <c r="AJ206" s="411"/>
    </row>
    <row r="207" spans="1:36" s="412" customFormat="1" ht="21.75" customHeight="1" x14ac:dyDescent="0.2">
      <c r="A207" s="388">
        <v>208</v>
      </c>
      <c r="B207" s="389" t="s">
        <v>616</v>
      </c>
      <c r="C207" s="389" t="s">
        <v>419</v>
      </c>
      <c r="D207" s="389"/>
      <c r="E207" s="391" t="s">
        <v>473</v>
      </c>
      <c r="F207" s="366"/>
      <c r="G207" s="366"/>
      <c r="H207" s="393">
        <v>2006</v>
      </c>
      <c r="I207" s="366"/>
      <c r="J207" s="394"/>
      <c r="K207" s="366"/>
      <c r="L207" s="366"/>
      <c r="M207" s="366"/>
      <c r="N207" s="397" t="s">
        <v>146</v>
      </c>
      <c r="O207" s="383">
        <v>2100000</v>
      </c>
      <c r="P207" s="369"/>
      <c r="Q207" s="400"/>
      <c r="R207" s="401"/>
      <c r="S207" s="401"/>
      <c r="T207" s="410"/>
      <c r="U207" s="378" t="str">
        <f t="shared" si="3"/>
        <v>0</v>
      </c>
      <c r="V207" s="411"/>
      <c r="W207" s="411"/>
      <c r="X207" s="411"/>
      <c r="Y207" s="411"/>
      <c r="Z207" s="411"/>
      <c r="AA207" s="411"/>
      <c r="AB207" s="411"/>
      <c r="AC207" s="411"/>
      <c r="AD207" s="411"/>
      <c r="AE207" s="411"/>
      <c r="AF207" s="411"/>
      <c r="AG207" s="411"/>
      <c r="AH207" s="411"/>
      <c r="AI207" s="411"/>
      <c r="AJ207" s="411"/>
    </row>
    <row r="208" spans="1:36" s="412" customFormat="1" ht="21.75" customHeight="1" x14ac:dyDescent="0.2">
      <c r="A208" s="388">
        <v>209</v>
      </c>
      <c r="B208" s="389" t="s">
        <v>629</v>
      </c>
      <c r="C208" s="389" t="s">
        <v>432</v>
      </c>
      <c r="D208" s="389"/>
      <c r="E208" s="391" t="s">
        <v>195</v>
      </c>
      <c r="F208" s="366"/>
      <c r="G208" s="366"/>
      <c r="H208" s="393">
        <v>2006</v>
      </c>
      <c r="I208" s="366"/>
      <c r="J208" s="394"/>
      <c r="K208" s="366"/>
      <c r="L208" s="366"/>
      <c r="M208" s="366"/>
      <c r="N208" s="397" t="s">
        <v>146</v>
      </c>
      <c r="O208" s="383">
        <v>487500</v>
      </c>
      <c r="P208" s="369" t="s">
        <v>367</v>
      </c>
      <c r="Q208" s="400"/>
      <c r="R208" s="401"/>
      <c r="S208" s="401"/>
      <c r="T208" s="410"/>
      <c r="U208" s="378" t="str">
        <f t="shared" si="3"/>
        <v>0</v>
      </c>
      <c r="V208" s="411"/>
      <c r="W208" s="411"/>
      <c r="X208" s="411"/>
      <c r="Y208" s="411"/>
      <c r="Z208" s="411"/>
      <c r="AA208" s="411"/>
      <c r="AB208" s="411"/>
      <c r="AC208" s="411"/>
      <c r="AD208" s="411"/>
      <c r="AE208" s="411"/>
      <c r="AF208" s="411"/>
      <c r="AG208" s="411"/>
      <c r="AH208" s="411"/>
      <c r="AI208" s="411"/>
      <c r="AJ208" s="411"/>
    </row>
    <row r="209" spans="1:36" s="412" customFormat="1" ht="21.75" customHeight="1" x14ac:dyDescent="0.2">
      <c r="A209" s="388">
        <v>210</v>
      </c>
      <c r="B209" s="389" t="s">
        <v>621</v>
      </c>
      <c r="C209" s="389" t="s">
        <v>148</v>
      </c>
      <c r="D209" s="389"/>
      <c r="E209" s="391" t="s">
        <v>477</v>
      </c>
      <c r="F209" s="366"/>
      <c r="G209" s="366"/>
      <c r="H209" s="393">
        <v>2006</v>
      </c>
      <c r="I209" s="366"/>
      <c r="J209" s="394"/>
      <c r="K209" s="366"/>
      <c r="L209" s="366"/>
      <c r="M209" s="366"/>
      <c r="N209" s="397" t="s">
        <v>146</v>
      </c>
      <c r="O209" s="383">
        <v>487500</v>
      </c>
      <c r="P209" s="369" t="s">
        <v>367</v>
      </c>
      <c r="Q209" s="400"/>
      <c r="R209" s="401"/>
      <c r="S209" s="401"/>
      <c r="T209" s="410"/>
      <c r="U209" s="378" t="str">
        <f t="shared" si="3"/>
        <v>0</v>
      </c>
      <c r="V209" s="411"/>
      <c r="W209" s="411"/>
      <c r="X209" s="411"/>
      <c r="Y209" s="411"/>
      <c r="Z209" s="411"/>
      <c r="AA209" s="411"/>
      <c r="AB209" s="411"/>
      <c r="AC209" s="411"/>
      <c r="AD209" s="411"/>
      <c r="AE209" s="411"/>
      <c r="AF209" s="411"/>
      <c r="AG209" s="411"/>
      <c r="AH209" s="411"/>
      <c r="AI209" s="411"/>
      <c r="AJ209" s="411"/>
    </row>
    <row r="210" spans="1:36" s="412" customFormat="1" ht="21.75" customHeight="1" x14ac:dyDescent="0.2">
      <c r="A210" s="388">
        <v>211</v>
      </c>
      <c r="B210" s="389" t="s">
        <v>622</v>
      </c>
      <c r="C210" s="389" t="s">
        <v>426</v>
      </c>
      <c r="D210" s="389"/>
      <c r="E210" s="391" t="s">
        <v>218</v>
      </c>
      <c r="F210" s="366"/>
      <c r="G210" s="366"/>
      <c r="H210" s="393">
        <v>2006</v>
      </c>
      <c r="I210" s="366"/>
      <c r="J210" s="394"/>
      <c r="K210" s="366"/>
      <c r="L210" s="366"/>
      <c r="M210" s="366"/>
      <c r="N210" s="397" t="s">
        <v>146</v>
      </c>
      <c r="O210" s="383">
        <v>490000</v>
      </c>
      <c r="P210" s="369" t="s">
        <v>367</v>
      </c>
      <c r="Q210" s="400"/>
      <c r="R210" s="401"/>
      <c r="S210" s="401"/>
      <c r="T210" s="410"/>
      <c r="U210" s="378" t="str">
        <f t="shared" si="3"/>
        <v>0</v>
      </c>
      <c r="V210" s="411"/>
      <c r="W210" s="411"/>
      <c r="X210" s="411"/>
      <c r="Y210" s="411"/>
      <c r="Z210" s="411"/>
      <c r="AA210" s="411"/>
      <c r="AB210" s="411"/>
      <c r="AC210" s="411"/>
      <c r="AD210" s="411"/>
      <c r="AE210" s="411"/>
      <c r="AF210" s="411"/>
      <c r="AG210" s="411"/>
      <c r="AH210" s="411"/>
      <c r="AI210" s="411"/>
      <c r="AJ210" s="411"/>
    </row>
    <row r="211" spans="1:36" s="412" customFormat="1" ht="21.75" customHeight="1" x14ac:dyDescent="0.2">
      <c r="A211" s="388">
        <v>212</v>
      </c>
      <c r="B211" s="389" t="s">
        <v>616</v>
      </c>
      <c r="C211" s="389" t="s">
        <v>419</v>
      </c>
      <c r="D211" s="389"/>
      <c r="E211" s="391" t="s">
        <v>473</v>
      </c>
      <c r="F211" s="366"/>
      <c r="G211" s="366"/>
      <c r="H211" s="393">
        <v>2006</v>
      </c>
      <c r="I211" s="366"/>
      <c r="J211" s="394"/>
      <c r="K211" s="366"/>
      <c r="L211" s="366"/>
      <c r="M211" s="366"/>
      <c r="N211" s="397" t="s">
        <v>146</v>
      </c>
      <c r="O211" s="383">
        <v>1050000</v>
      </c>
      <c r="P211" s="369" t="s">
        <v>367</v>
      </c>
      <c r="Q211" s="400"/>
      <c r="R211" s="401"/>
      <c r="S211" s="401"/>
      <c r="T211" s="410"/>
      <c r="U211" s="378" t="str">
        <f t="shared" si="3"/>
        <v>0</v>
      </c>
      <c r="V211" s="411"/>
      <c r="W211" s="411"/>
      <c r="X211" s="411"/>
      <c r="Y211" s="411"/>
      <c r="Z211" s="411"/>
      <c r="AA211" s="411"/>
      <c r="AB211" s="411"/>
      <c r="AC211" s="411"/>
      <c r="AD211" s="411"/>
      <c r="AE211" s="411"/>
      <c r="AF211" s="411"/>
      <c r="AG211" s="411"/>
      <c r="AH211" s="411"/>
      <c r="AI211" s="411"/>
      <c r="AJ211" s="411"/>
    </row>
    <row r="212" spans="1:36" s="412" customFormat="1" ht="21.75" customHeight="1" x14ac:dyDescent="0.2">
      <c r="A212" s="388">
        <v>213</v>
      </c>
      <c r="B212" s="389" t="s">
        <v>616</v>
      </c>
      <c r="C212" s="389" t="s">
        <v>419</v>
      </c>
      <c r="D212" s="389"/>
      <c r="E212" s="391" t="s">
        <v>473</v>
      </c>
      <c r="F212" s="366"/>
      <c r="G212" s="366"/>
      <c r="H212" s="393">
        <v>2006</v>
      </c>
      <c r="I212" s="366"/>
      <c r="J212" s="394"/>
      <c r="K212" s="366"/>
      <c r="L212" s="366"/>
      <c r="M212" s="366"/>
      <c r="N212" s="397" t="s">
        <v>146</v>
      </c>
      <c r="O212" s="383">
        <v>1050000</v>
      </c>
      <c r="P212" s="369"/>
      <c r="Q212" s="400"/>
      <c r="R212" s="401"/>
      <c r="S212" s="401"/>
      <c r="T212" s="410"/>
      <c r="U212" s="378" t="str">
        <f t="shared" si="3"/>
        <v>0</v>
      </c>
      <c r="V212" s="411"/>
      <c r="W212" s="411"/>
      <c r="X212" s="411"/>
      <c r="Y212" s="411"/>
      <c r="Z212" s="411"/>
      <c r="AA212" s="411"/>
      <c r="AB212" s="411"/>
      <c r="AC212" s="411"/>
      <c r="AD212" s="411"/>
      <c r="AE212" s="411"/>
      <c r="AF212" s="411"/>
      <c r="AG212" s="411"/>
      <c r="AH212" s="411"/>
      <c r="AI212" s="411"/>
      <c r="AJ212" s="411"/>
    </row>
    <row r="213" spans="1:36" s="412" customFormat="1" ht="21.75" customHeight="1" x14ac:dyDescent="0.2">
      <c r="A213" s="388">
        <v>214</v>
      </c>
      <c r="B213" s="389" t="s">
        <v>618</v>
      </c>
      <c r="C213" s="389" t="s">
        <v>152</v>
      </c>
      <c r="D213" s="389"/>
      <c r="E213" s="391" t="s">
        <v>195</v>
      </c>
      <c r="F213" s="366"/>
      <c r="G213" s="366"/>
      <c r="H213" s="393">
        <v>2006</v>
      </c>
      <c r="I213" s="366"/>
      <c r="J213" s="394"/>
      <c r="K213" s="366"/>
      <c r="L213" s="366"/>
      <c r="M213" s="366"/>
      <c r="N213" s="397" t="s">
        <v>146</v>
      </c>
      <c r="O213" s="383">
        <v>1190000</v>
      </c>
      <c r="P213" s="369" t="s">
        <v>367</v>
      </c>
      <c r="Q213" s="400"/>
      <c r="R213" s="401"/>
      <c r="S213" s="401"/>
      <c r="T213" s="410"/>
      <c r="U213" s="378" t="str">
        <f t="shared" si="3"/>
        <v>0</v>
      </c>
      <c r="V213" s="411"/>
      <c r="W213" s="411"/>
      <c r="X213" s="411"/>
      <c r="Y213" s="411"/>
      <c r="Z213" s="411"/>
      <c r="AA213" s="411"/>
      <c r="AB213" s="411"/>
      <c r="AC213" s="411"/>
      <c r="AD213" s="411"/>
      <c r="AE213" s="411"/>
      <c r="AF213" s="411"/>
      <c r="AG213" s="411"/>
      <c r="AH213" s="411"/>
      <c r="AI213" s="411"/>
      <c r="AJ213" s="411"/>
    </row>
    <row r="214" spans="1:36" s="412" customFormat="1" ht="21.75" customHeight="1" x14ac:dyDescent="0.2">
      <c r="A214" s="388">
        <v>215</v>
      </c>
      <c r="B214" s="389" t="s">
        <v>616</v>
      </c>
      <c r="C214" s="389" t="s">
        <v>419</v>
      </c>
      <c r="D214" s="389"/>
      <c r="E214" s="391" t="s">
        <v>473</v>
      </c>
      <c r="F214" s="366"/>
      <c r="G214" s="366"/>
      <c r="H214" s="393">
        <v>2006</v>
      </c>
      <c r="I214" s="366"/>
      <c r="J214" s="394"/>
      <c r="K214" s="366"/>
      <c r="L214" s="366"/>
      <c r="M214" s="366"/>
      <c r="N214" s="397" t="s">
        <v>146</v>
      </c>
      <c r="O214" s="383">
        <v>1050000</v>
      </c>
      <c r="P214" s="369" t="s">
        <v>367</v>
      </c>
      <c r="Q214" s="400"/>
      <c r="R214" s="401"/>
      <c r="S214" s="401"/>
      <c r="T214" s="410"/>
      <c r="U214" s="378" t="str">
        <f t="shared" si="3"/>
        <v>0</v>
      </c>
      <c r="V214" s="411"/>
      <c r="W214" s="411"/>
      <c r="X214" s="411"/>
      <c r="Y214" s="411"/>
      <c r="Z214" s="411"/>
      <c r="AA214" s="411"/>
      <c r="AB214" s="411"/>
      <c r="AC214" s="411"/>
      <c r="AD214" s="411"/>
      <c r="AE214" s="411"/>
      <c r="AF214" s="411"/>
      <c r="AG214" s="411"/>
      <c r="AH214" s="411"/>
      <c r="AI214" s="411"/>
      <c r="AJ214" s="411"/>
    </row>
    <row r="215" spans="1:36" s="412" customFormat="1" ht="21.75" customHeight="1" x14ac:dyDescent="0.2">
      <c r="A215" s="388">
        <v>216</v>
      </c>
      <c r="B215" s="389" t="s">
        <v>616</v>
      </c>
      <c r="C215" s="389" t="s">
        <v>419</v>
      </c>
      <c r="D215" s="389"/>
      <c r="E215" s="391" t="s">
        <v>473</v>
      </c>
      <c r="F215" s="366"/>
      <c r="G215" s="366"/>
      <c r="H215" s="393">
        <v>2006</v>
      </c>
      <c r="I215" s="366"/>
      <c r="J215" s="394"/>
      <c r="K215" s="366"/>
      <c r="L215" s="366"/>
      <c r="M215" s="366"/>
      <c r="N215" s="397" t="s">
        <v>146</v>
      </c>
      <c r="O215" s="383">
        <v>1050000</v>
      </c>
      <c r="P215" s="369"/>
      <c r="Q215" s="400"/>
      <c r="R215" s="401"/>
      <c r="S215" s="401"/>
      <c r="T215" s="410"/>
      <c r="U215" s="378" t="str">
        <f t="shared" si="3"/>
        <v>0</v>
      </c>
      <c r="V215" s="411"/>
      <c r="W215" s="411"/>
      <c r="X215" s="411"/>
      <c r="Y215" s="411"/>
      <c r="Z215" s="411"/>
      <c r="AA215" s="411"/>
      <c r="AB215" s="411"/>
      <c r="AC215" s="411"/>
      <c r="AD215" s="411"/>
      <c r="AE215" s="411"/>
      <c r="AF215" s="411"/>
      <c r="AG215" s="411"/>
      <c r="AH215" s="411"/>
      <c r="AI215" s="411"/>
      <c r="AJ215" s="411"/>
    </row>
    <row r="216" spans="1:36" s="412" customFormat="1" ht="21.75" customHeight="1" x14ac:dyDescent="0.2">
      <c r="A216" s="388">
        <v>217</v>
      </c>
      <c r="B216" s="389" t="s">
        <v>628</v>
      </c>
      <c r="C216" s="389" t="s">
        <v>431</v>
      </c>
      <c r="D216" s="389"/>
      <c r="E216" s="391" t="s">
        <v>195</v>
      </c>
      <c r="F216" s="366"/>
      <c r="G216" s="366"/>
      <c r="H216" s="393">
        <v>2006</v>
      </c>
      <c r="I216" s="366"/>
      <c r="J216" s="394"/>
      <c r="K216" s="366"/>
      <c r="L216" s="366"/>
      <c r="M216" s="366"/>
      <c r="N216" s="397" t="s">
        <v>146</v>
      </c>
      <c r="O216" s="383">
        <v>490000</v>
      </c>
      <c r="P216" s="369" t="s">
        <v>367</v>
      </c>
      <c r="Q216" s="400"/>
      <c r="R216" s="401"/>
      <c r="S216" s="401"/>
      <c r="T216" s="410"/>
      <c r="U216" s="378" t="str">
        <f t="shared" si="3"/>
        <v>0</v>
      </c>
      <c r="V216" s="411"/>
      <c r="W216" s="411"/>
      <c r="X216" s="411"/>
      <c r="Y216" s="411"/>
      <c r="Z216" s="411"/>
      <c r="AA216" s="411"/>
      <c r="AB216" s="411"/>
      <c r="AC216" s="411"/>
      <c r="AD216" s="411"/>
      <c r="AE216" s="411"/>
      <c r="AF216" s="411"/>
      <c r="AG216" s="411"/>
      <c r="AH216" s="411"/>
      <c r="AI216" s="411"/>
      <c r="AJ216" s="411"/>
    </row>
    <row r="217" spans="1:36" s="412" customFormat="1" ht="21.75" customHeight="1" x14ac:dyDescent="0.2">
      <c r="A217" s="388">
        <v>218</v>
      </c>
      <c r="B217" s="389" t="s">
        <v>616</v>
      </c>
      <c r="C217" s="389" t="s">
        <v>419</v>
      </c>
      <c r="D217" s="389"/>
      <c r="E217" s="391" t="s">
        <v>473</v>
      </c>
      <c r="F217" s="366"/>
      <c r="G217" s="366"/>
      <c r="H217" s="393">
        <v>2006</v>
      </c>
      <c r="I217" s="366"/>
      <c r="J217" s="394"/>
      <c r="K217" s="366"/>
      <c r="L217" s="366"/>
      <c r="M217" s="366"/>
      <c r="N217" s="397" t="s">
        <v>146</v>
      </c>
      <c r="O217" s="383">
        <v>1050000</v>
      </c>
      <c r="P217" s="369"/>
      <c r="Q217" s="400"/>
      <c r="R217" s="401"/>
      <c r="S217" s="401"/>
      <c r="T217" s="410"/>
      <c r="U217" s="378" t="str">
        <f t="shared" si="3"/>
        <v>0</v>
      </c>
      <c r="V217" s="411"/>
      <c r="W217" s="411"/>
      <c r="X217" s="411"/>
      <c r="Y217" s="411"/>
      <c r="Z217" s="411"/>
      <c r="AA217" s="411"/>
      <c r="AB217" s="411"/>
      <c r="AC217" s="411"/>
      <c r="AD217" s="411"/>
      <c r="AE217" s="411"/>
      <c r="AF217" s="411"/>
      <c r="AG217" s="411"/>
      <c r="AH217" s="411"/>
      <c r="AI217" s="411"/>
      <c r="AJ217" s="411"/>
    </row>
    <row r="218" spans="1:36" s="412" customFormat="1" ht="21.75" customHeight="1" x14ac:dyDescent="0.2">
      <c r="A218" s="388">
        <v>219</v>
      </c>
      <c r="B218" s="389" t="s">
        <v>616</v>
      </c>
      <c r="C218" s="389" t="s">
        <v>419</v>
      </c>
      <c r="D218" s="389"/>
      <c r="E218" s="391" t="s">
        <v>473</v>
      </c>
      <c r="F218" s="366"/>
      <c r="G218" s="366"/>
      <c r="H218" s="393">
        <v>2006</v>
      </c>
      <c r="I218" s="366"/>
      <c r="J218" s="394"/>
      <c r="K218" s="366"/>
      <c r="L218" s="366"/>
      <c r="M218" s="366"/>
      <c r="N218" s="397" t="s">
        <v>146</v>
      </c>
      <c r="O218" s="383">
        <v>1050000</v>
      </c>
      <c r="P218" s="369"/>
      <c r="Q218" s="400"/>
      <c r="R218" s="401"/>
      <c r="S218" s="401"/>
      <c r="T218" s="410"/>
      <c r="U218" s="378" t="str">
        <f t="shared" si="3"/>
        <v>0</v>
      </c>
      <c r="V218" s="411"/>
      <c r="W218" s="411"/>
      <c r="X218" s="411"/>
      <c r="Y218" s="411"/>
      <c r="Z218" s="411"/>
      <c r="AA218" s="411"/>
      <c r="AB218" s="411"/>
      <c r="AC218" s="411"/>
      <c r="AD218" s="411"/>
      <c r="AE218" s="411"/>
      <c r="AF218" s="411"/>
      <c r="AG218" s="411"/>
      <c r="AH218" s="411"/>
      <c r="AI218" s="411"/>
      <c r="AJ218" s="411"/>
    </row>
    <row r="219" spans="1:36" s="412" customFormat="1" ht="21.75" customHeight="1" x14ac:dyDescent="0.2">
      <c r="A219" s="388">
        <v>220</v>
      </c>
      <c r="B219" s="389" t="s">
        <v>619</v>
      </c>
      <c r="C219" s="389" t="s">
        <v>162</v>
      </c>
      <c r="D219" s="389"/>
      <c r="E219" s="391" t="s">
        <v>195</v>
      </c>
      <c r="F219" s="366"/>
      <c r="G219" s="366"/>
      <c r="H219" s="393">
        <v>2006</v>
      </c>
      <c r="I219" s="366"/>
      <c r="J219" s="394"/>
      <c r="K219" s="366"/>
      <c r="L219" s="366"/>
      <c r="M219" s="366"/>
      <c r="N219" s="397" t="s">
        <v>146</v>
      </c>
      <c r="O219" s="383">
        <v>19500</v>
      </c>
      <c r="P219" s="369"/>
      <c r="Q219" s="400"/>
      <c r="R219" s="401"/>
      <c r="S219" s="401"/>
      <c r="T219" s="413" t="s">
        <v>543</v>
      </c>
      <c r="U219" s="378">
        <f t="shared" si="3"/>
        <v>19500</v>
      </c>
      <c r="V219" s="411"/>
      <c r="W219" s="411"/>
      <c r="X219" s="411"/>
      <c r="Y219" s="411"/>
      <c r="Z219" s="411"/>
      <c r="AA219" s="411"/>
      <c r="AB219" s="411"/>
      <c r="AC219" s="411"/>
      <c r="AD219" s="411"/>
      <c r="AE219" s="411"/>
      <c r="AF219" s="411"/>
      <c r="AG219" s="411"/>
      <c r="AH219" s="411"/>
      <c r="AI219" s="411"/>
      <c r="AJ219" s="411"/>
    </row>
    <row r="220" spans="1:36" s="412" customFormat="1" ht="21.75" customHeight="1" x14ac:dyDescent="0.2">
      <c r="A220" s="388">
        <v>221</v>
      </c>
      <c r="B220" s="389" t="s">
        <v>622</v>
      </c>
      <c r="C220" s="389" t="s">
        <v>426</v>
      </c>
      <c r="D220" s="389"/>
      <c r="E220" s="391" t="s">
        <v>218</v>
      </c>
      <c r="F220" s="366"/>
      <c r="G220" s="366"/>
      <c r="H220" s="393">
        <v>2006</v>
      </c>
      <c r="I220" s="366"/>
      <c r="J220" s="394"/>
      <c r="K220" s="366"/>
      <c r="L220" s="366"/>
      <c r="M220" s="366"/>
      <c r="N220" s="397" t="s">
        <v>146</v>
      </c>
      <c r="O220" s="383">
        <v>490000</v>
      </c>
      <c r="P220" s="369" t="s">
        <v>124</v>
      </c>
      <c r="Q220" s="400"/>
      <c r="R220" s="401"/>
      <c r="S220" s="401"/>
      <c r="T220" s="410"/>
      <c r="U220" s="378" t="str">
        <f t="shared" si="3"/>
        <v>0</v>
      </c>
      <c r="V220" s="411"/>
      <c r="W220" s="411"/>
      <c r="X220" s="411"/>
      <c r="Y220" s="411"/>
      <c r="Z220" s="411"/>
      <c r="AA220" s="411"/>
      <c r="AB220" s="411"/>
      <c r="AC220" s="411"/>
      <c r="AD220" s="411"/>
      <c r="AE220" s="411"/>
      <c r="AF220" s="411"/>
      <c r="AG220" s="411"/>
      <c r="AH220" s="411"/>
      <c r="AI220" s="411"/>
      <c r="AJ220" s="411"/>
    </row>
    <row r="221" spans="1:36" s="412" customFormat="1" ht="21.75" customHeight="1" x14ac:dyDescent="0.2">
      <c r="A221" s="388">
        <v>222</v>
      </c>
      <c r="B221" s="389" t="s">
        <v>622</v>
      </c>
      <c r="C221" s="389" t="s">
        <v>426</v>
      </c>
      <c r="D221" s="389"/>
      <c r="E221" s="391" t="s">
        <v>218</v>
      </c>
      <c r="F221" s="366"/>
      <c r="G221" s="366"/>
      <c r="H221" s="393">
        <v>2006</v>
      </c>
      <c r="I221" s="366"/>
      <c r="J221" s="394"/>
      <c r="K221" s="366"/>
      <c r="L221" s="366"/>
      <c r="M221" s="366"/>
      <c r="N221" s="397" t="s">
        <v>146</v>
      </c>
      <c r="O221" s="383">
        <v>735000</v>
      </c>
      <c r="P221" s="369" t="s">
        <v>124</v>
      </c>
      <c r="Q221" s="400"/>
      <c r="R221" s="401"/>
      <c r="S221" s="401"/>
      <c r="T221" s="410"/>
      <c r="U221" s="378" t="str">
        <f t="shared" si="3"/>
        <v>0</v>
      </c>
      <c r="V221" s="411"/>
      <c r="W221" s="411"/>
      <c r="X221" s="411"/>
      <c r="Y221" s="411"/>
      <c r="Z221" s="411"/>
      <c r="AA221" s="411"/>
      <c r="AB221" s="411"/>
      <c r="AC221" s="411"/>
      <c r="AD221" s="411"/>
      <c r="AE221" s="411"/>
      <c r="AF221" s="411"/>
      <c r="AG221" s="411"/>
      <c r="AH221" s="411"/>
      <c r="AI221" s="411"/>
      <c r="AJ221" s="411"/>
    </row>
    <row r="222" spans="1:36" s="412" customFormat="1" ht="21.75" customHeight="1" x14ac:dyDescent="0.2">
      <c r="A222" s="388">
        <v>223</v>
      </c>
      <c r="B222" s="389" t="s">
        <v>616</v>
      </c>
      <c r="C222" s="389" t="s">
        <v>419</v>
      </c>
      <c r="D222" s="389"/>
      <c r="E222" s="391" t="s">
        <v>496</v>
      </c>
      <c r="F222" s="366"/>
      <c r="G222" s="366"/>
      <c r="H222" s="393">
        <v>2006</v>
      </c>
      <c r="I222" s="366"/>
      <c r="J222" s="394"/>
      <c r="K222" s="366"/>
      <c r="L222" s="366"/>
      <c r="M222" s="366"/>
      <c r="N222" s="397" t="s">
        <v>146</v>
      </c>
      <c r="O222" s="383">
        <v>595000</v>
      </c>
      <c r="P222" s="369"/>
      <c r="Q222" s="400"/>
      <c r="R222" s="401"/>
      <c r="S222" s="401"/>
      <c r="T222" s="410"/>
      <c r="U222" s="378" t="str">
        <f t="shared" si="3"/>
        <v>0</v>
      </c>
      <c r="V222" s="411"/>
      <c r="W222" s="411"/>
      <c r="X222" s="411"/>
      <c r="Y222" s="411"/>
      <c r="Z222" s="411"/>
      <c r="AA222" s="411"/>
      <c r="AB222" s="411"/>
      <c r="AC222" s="411"/>
      <c r="AD222" s="411"/>
      <c r="AE222" s="411"/>
      <c r="AF222" s="411"/>
      <c r="AG222" s="411"/>
      <c r="AH222" s="411"/>
      <c r="AI222" s="411"/>
      <c r="AJ222" s="411"/>
    </row>
    <row r="223" spans="1:36" s="412" customFormat="1" ht="21.75" customHeight="1" thickBot="1" x14ac:dyDescent="0.25">
      <c r="A223" s="448">
        <v>224</v>
      </c>
      <c r="B223" s="449" t="s">
        <v>622</v>
      </c>
      <c r="C223" s="449" t="s">
        <v>426</v>
      </c>
      <c r="D223" s="449"/>
      <c r="E223" s="450" t="s">
        <v>218</v>
      </c>
      <c r="F223" s="430"/>
      <c r="G223" s="430"/>
      <c r="H223" s="452">
        <v>2006</v>
      </c>
      <c r="I223" s="430"/>
      <c r="J223" s="453"/>
      <c r="K223" s="430"/>
      <c r="L223" s="430"/>
      <c r="M223" s="430"/>
      <c r="N223" s="454" t="s">
        <v>146</v>
      </c>
      <c r="O223" s="455">
        <v>560000</v>
      </c>
      <c r="P223" s="432"/>
      <c r="Q223" s="400"/>
      <c r="R223" s="401"/>
      <c r="S223" s="401"/>
      <c r="T223" s="410"/>
      <c r="U223" s="378" t="str">
        <f t="shared" si="3"/>
        <v>0</v>
      </c>
      <c r="V223" s="411"/>
      <c r="W223" s="411"/>
      <c r="X223" s="411"/>
      <c r="Y223" s="411"/>
      <c r="Z223" s="411"/>
      <c r="AA223" s="411"/>
      <c r="AB223" s="411"/>
      <c r="AC223" s="411"/>
      <c r="AD223" s="411"/>
      <c r="AE223" s="411"/>
      <c r="AF223" s="411"/>
      <c r="AG223" s="411"/>
      <c r="AH223" s="411"/>
      <c r="AI223" s="411"/>
      <c r="AJ223" s="411"/>
    </row>
    <row r="224" spans="1:36" s="412" customFormat="1" ht="21.75" customHeight="1" x14ac:dyDescent="0.2">
      <c r="A224" s="438">
        <v>225</v>
      </c>
      <c r="B224" s="439" t="s">
        <v>622</v>
      </c>
      <c r="C224" s="439" t="s">
        <v>426</v>
      </c>
      <c r="D224" s="439"/>
      <c r="E224" s="440" t="s">
        <v>218</v>
      </c>
      <c r="F224" s="442"/>
      <c r="G224" s="442"/>
      <c r="H224" s="443">
        <v>2006</v>
      </c>
      <c r="I224" s="442"/>
      <c r="J224" s="444"/>
      <c r="K224" s="442"/>
      <c r="L224" s="442"/>
      <c r="M224" s="442"/>
      <c r="N224" s="445" t="s">
        <v>146</v>
      </c>
      <c r="O224" s="446">
        <v>490000</v>
      </c>
      <c r="P224" s="447" t="s">
        <v>124</v>
      </c>
      <c r="Q224" s="400"/>
      <c r="R224" s="401"/>
      <c r="S224" s="401"/>
      <c r="T224" s="410"/>
      <c r="U224" s="378" t="str">
        <f t="shared" si="3"/>
        <v>0</v>
      </c>
      <c r="V224" s="411"/>
      <c r="W224" s="411"/>
      <c r="X224" s="411"/>
      <c r="Y224" s="411"/>
      <c r="Z224" s="411"/>
      <c r="AA224" s="411"/>
      <c r="AB224" s="411"/>
      <c r="AC224" s="411"/>
      <c r="AD224" s="411"/>
      <c r="AE224" s="411"/>
      <c r="AF224" s="411"/>
      <c r="AG224" s="411"/>
      <c r="AH224" s="411"/>
      <c r="AI224" s="411"/>
      <c r="AJ224" s="411"/>
    </row>
    <row r="225" spans="1:36" s="412" customFormat="1" ht="22.5" customHeight="1" x14ac:dyDescent="0.2">
      <c r="A225" s="340"/>
      <c r="B225" s="372"/>
      <c r="C225" s="389"/>
      <c r="D225" s="384"/>
      <c r="E225" s="384"/>
      <c r="F225" s="384"/>
      <c r="G225" s="384"/>
      <c r="H225" s="408"/>
      <c r="I225" s="384"/>
      <c r="J225" s="384"/>
      <c r="K225" s="384"/>
      <c r="L225" s="384"/>
      <c r="M225" s="384"/>
      <c r="N225" s="409"/>
      <c r="O225" s="386"/>
      <c r="P225" s="387"/>
      <c r="Q225" s="400"/>
      <c r="R225" s="401"/>
      <c r="S225" s="401"/>
      <c r="T225" s="410"/>
      <c r="U225" s="378">
        <f t="shared" si="3"/>
        <v>0</v>
      </c>
      <c r="V225" s="411"/>
      <c r="W225" s="411"/>
      <c r="X225" s="411"/>
      <c r="Y225" s="411"/>
      <c r="Z225" s="411"/>
      <c r="AA225" s="411"/>
      <c r="AB225" s="411"/>
      <c r="AC225" s="411"/>
      <c r="AD225" s="411"/>
      <c r="AE225" s="411"/>
      <c r="AF225" s="411"/>
      <c r="AG225" s="411"/>
      <c r="AH225" s="411"/>
      <c r="AI225" s="411"/>
      <c r="AJ225" s="411"/>
    </row>
    <row r="226" spans="1:36" s="412" customFormat="1" ht="32.25" customHeight="1" x14ac:dyDescent="0.2">
      <c r="A226" s="340" t="s">
        <v>37</v>
      </c>
      <c r="B226" s="372" t="s">
        <v>656</v>
      </c>
      <c r="C226" s="402"/>
      <c r="D226" s="414"/>
      <c r="E226" s="415"/>
      <c r="F226" s="416"/>
      <c r="G226" s="402"/>
      <c r="H226" s="417"/>
      <c r="I226" s="416"/>
      <c r="J226" s="384"/>
      <c r="K226" s="384"/>
      <c r="L226" s="384"/>
      <c r="M226" s="384"/>
      <c r="N226" s="408"/>
      <c r="O226" s="418">
        <f>SUBTOTAL(9,O227:O235)</f>
        <v>5890000</v>
      </c>
      <c r="P226" s="387"/>
      <c r="Q226" s="419"/>
      <c r="R226" s="420"/>
      <c r="S226" s="420"/>
      <c r="T226" s="410"/>
      <c r="U226" s="378" t="str">
        <f t="shared" si="3"/>
        <v>0</v>
      </c>
      <c r="V226" s="411"/>
      <c r="W226" s="411"/>
      <c r="X226" s="411"/>
      <c r="Y226" s="411"/>
      <c r="Z226" s="411"/>
      <c r="AA226" s="411"/>
      <c r="AB226" s="411"/>
      <c r="AC226" s="411"/>
      <c r="AD226" s="411"/>
      <c r="AE226" s="411"/>
      <c r="AF226" s="411"/>
      <c r="AG226" s="411"/>
      <c r="AH226" s="411"/>
      <c r="AI226" s="411"/>
      <c r="AJ226" s="411"/>
    </row>
    <row r="227" spans="1:36" s="412" customFormat="1" ht="22.5" customHeight="1" x14ac:dyDescent="0.2">
      <c r="A227" s="388">
        <v>226</v>
      </c>
      <c r="B227" s="389" t="s">
        <v>638</v>
      </c>
      <c r="C227" s="389" t="s">
        <v>305</v>
      </c>
      <c r="D227" s="389"/>
      <c r="E227" s="421" t="s">
        <v>376</v>
      </c>
      <c r="F227" s="366"/>
      <c r="G227" s="366"/>
      <c r="H227" s="393" t="s">
        <v>515</v>
      </c>
      <c r="I227" s="416"/>
      <c r="J227" s="384"/>
      <c r="K227" s="384"/>
      <c r="L227" s="384"/>
      <c r="M227" s="384"/>
      <c r="N227" s="397" t="s">
        <v>146</v>
      </c>
      <c r="O227" s="406">
        <v>280000</v>
      </c>
      <c r="P227" s="369" t="s">
        <v>124</v>
      </c>
      <c r="Q227" s="419"/>
      <c r="R227" s="420"/>
      <c r="S227" s="420"/>
      <c r="T227" s="413" t="s">
        <v>543</v>
      </c>
      <c r="U227" s="378">
        <f t="shared" si="3"/>
        <v>280000</v>
      </c>
      <c r="V227" s="411"/>
      <c r="W227" s="411"/>
      <c r="X227" s="411"/>
      <c r="Y227" s="411"/>
      <c r="Z227" s="411"/>
      <c r="AA227" s="411"/>
      <c r="AB227" s="411"/>
      <c r="AC227" s="411"/>
      <c r="AD227" s="411"/>
      <c r="AE227" s="411"/>
      <c r="AF227" s="411"/>
      <c r="AG227" s="411"/>
      <c r="AH227" s="411"/>
      <c r="AI227" s="411"/>
      <c r="AJ227" s="411"/>
    </row>
    <row r="228" spans="1:36" s="412" customFormat="1" ht="22.5" customHeight="1" x14ac:dyDescent="0.2">
      <c r="A228" s="388">
        <v>227</v>
      </c>
      <c r="B228" s="389" t="s">
        <v>638</v>
      </c>
      <c r="C228" s="389" t="s">
        <v>305</v>
      </c>
      <c r="D228" s="389"/>
      <c r="E228" s="366" t="s">
        <v>511</v>
      </c>
      <c r="F228" s="366"/>
      <c r="G228" s="366"/>
      <c r="H228" s="393">
        <v>1999</v>
      </c>
      <c r="I228" s="416"/>
      <c r="J228" s="384"/>
      <c r="K228" s="384"/>
      <c r="L228" s="384"/>
      <c r="M228" s="384"/>
      <c r="N228" s="397" t="s">
        <v>146</v>
      </c>
      <c r="O228" s="406">
        <v>210000</v>
      </c>
      <c r="P228" s="369" t="s">
        <v>124</v>
      </c>
      <c r="Q228" s="419"/>
      <c r="R228" s="420"/>
      <c r="S228" s="420"/>
      <c r="T228" s="413" t="s">
        <v>543</v>
      </c>
      <c r="U228" s="378">
        <f t="shared" si="3"/>
        <v>210000</v>
      </c>
      <c r="V228" s="411"/>
      <c r="W228" s="411"/>
      <c r="X228" s="411"/>
      <c r="Y228" s="411"/>
      <c r="Z228" s="411"/>
      <c r="AA228" s="411"/>
      <c r="AB228" s="411"/>
      <c r="AC228" s="411"/>
      <c r="AD228" s="411"/>
      <c r="AE228" s="411"/>
      <c r="AF228" s="411"/>
      <c r="AG228" s="411"/>
      <c r="AH228" s="411"/>
      <c r="AI228" s="411"/>
      <c r="AJ228" s="411"/>
    </row>
    <row r="229" spans="1:36" s="412" customFormat="1" ht="22.5" customHeight="1" x14ac:dyDescent="0.2">
      <c r="A229" s="388">
        <v>228</v>
      </c>
      <c r="B229" s="389" t="s">
        <v>641</v>
      </c>
      <c r="C229" s="389" t="s">
        <v>499</v>
      </c>
      <c r="D229" s="389"/>
      <c r="E229" s="366" t="s">
        <v>512</v>
      </c>
      <c r="F229" s="366"/>
      <c r="G229" s="366"/>
      <c r="H229" s="393" t="s">
        <v>374</v>
      </c>
      <c r="I229" s="416"/>
      <c r="J229" s="384"/>
      <c r="K229" s="384"/>
      <c r="L229" s="384"/>
      <c r="M229" s="384"/>
      <c r="N229" s="397" t="s">
        <v>146</v>
      </c>
      <c r="O229" s="406">
        <v>1530000</v>
      </c>
      <c r="P229" s="369" t="s">
        <v>124</v>
      </c>
      <c r="Q229" s="419"/>
      <c r="R229" s="420"/>
      <c r="S229" s="420"/>
      <c r="T229" s="410"/>
      <c r="U229" s="378" t="str">
        <f t="shared" ref="U229:U235" si="4">IF(O229&lt;300000,O229,"0")</f>
        <v>0</v>
      </c>
      <c r="V229" s="411"/>
      <c r="W229" s="411"/>
      <c r="X229" s="411"/>
      <c r="Y229" s="411"/>
      <c r="Z229" s="411"/>
      <c r="AA229" s="411"/>
      <c r="AB229" s="411"/>
      <c r="AC229" s="411"/>
      <c r="AD229" s="411"/>
      <c r="AE229" s="411"/>
      <c r="AF229" s="411"/>
      <c r="AG229" s="411"/>
      <c r="AH229" s="411"/>
      <c r="AI229" s="411"/>
      <c r="AJ229" s="411"/>
    </row>
    <row r="230" spans="1:36" s="412" customFormat="1" ht="22.5" customHeight="1" x14ac:dyDescent="0.2">
      <c r="A230" s="388">
        <v>229</v>
      </c>
      <c r="B230" s="389" t="s">
        <v>642</v>
      </c>
      <c r="C230" s="389" t="s">
        <v>500</v>
      </c>
      <c r="D230" s="389"/>
      <c r="E230" s="391" t="s">
        <v>513</v>
      </c>
      <c r="F230" s="366"/>
      <c r="G230" s="366"/>
      <c r="H230" s="393" t="s">
        <v>374</v>
      </c>
      <c r="I230" s="416"/>
      <c r="J230" s="384"/>
      <c r="K230" s="384"/>
      <c r="L230" s="384"/>
      <c r="M230" s="384"/>
      <c r="N230" s="397" t="s">
        <v>146</v>
      </c>
      <c r="O230" s="406">
        <v>1485000</v>
      </c>
      <c r="P230" s="369" t="s">
        <v>124</v>
      </c>
      <c r="Q230" s="419"/>
      <c r="R230" s="420"/>
      <c r="S230" s="420"/>
      <c r="T230" s="410"/>
      <c r="U230" s="378" t="str">
        <f t="shared" si="4"/>
        <v>0</v>
      </c>
      <c r="V230" s="411"/>
      <c r="W230" s="411"/>
      <c r="X230" s="411"/>
      <c r="Y230" s="411"/>
      <c r="Z230" s="411"/>
      <c r="AA230" s="411"/>
      <c r="AB230" s="411"/>
      <c r="AC230" s="411"/>
      <c r="AD230" s="411"/>
      <c r="AE230" s="411"/>
      <c r="AF230" s="411"/>
      <c r="AG230" s="411"/>
      <c r="AH230" s="411"/>
      <c r="AI230" s="411"/>
      <c r="AJ230" s="411"/>
    </row>
    <row r="231" spans="1:36" s="412" customFormat="1" ht="29.25" customHeight="1" x14ac:dyDescent="0.2">
      <c r="A231" s="388">
        <v>230</v>
      </c>
      <c r="B231" s="389" t="s">
        <v>650</v>
      </c>
      <c r="C231" s="389" t="s">
        <v>501</v>
      </c>
      <c r="D231" s="389"/>
      <c r="E231" s="366" t="s">
        <v>195</v>
      </c>
      <c r="F231" s="366"/>
      <c r="G231" s="366"/>
      <c r="H231" s="393" t="s">
        <v>374</v>
      </c>
      <c r="I231" s="416"/>
      <c r="J231" s="384"/>
      <c r="K231" s="384"/>
      <c r="L231" s="384"/>
      <c r="M231" s="384"/>
      <c r="N231" s="397" t="s">
        <v>146</v>
      </c>
      <c r="O231" s="406">
        <v>90000</v>
      </c>
      <c r="P231" s="369" t="s">
        <v>124</v>
      </c>
      <c r="Q231" s="419"/>
      <c r="R231" s="420"/>
      <c r="S231" s="420"/>
      <c r="T231" s="413" t="s">
        <v>543</v>
      </c>
      <c r="U231" s="378">
        <f t="shared" si="4"/>
        <v>90000</v>
      </c>
      <c r="V231" s="411"/>
      <c r="W231" s="411"/>
      <c r="X231" s="411"/>
      <c r="Y231" s="411"/>
      <c r="Z231" s="411"/>
      <c r="AA231" s="411"/>
      <c r="AB231" s="411"/>
      <c r="AC231" s="411"/>
      <c r="AD231" s="411"/>
      <c r="AE231" s="411"/>
      <c r="AF231" s="411"/>
      <c r="AG231" s="411"/>
      <c r="AH231" s="411"/>
      <c r="AI231" s="411"/>
      <c r="AJ231" s="411"/>
    </row>
    <row r="232" spans="1:36" s="412" customFormat="1" ht="22.5" customHeight="1" x14ac:dyDescent="0.2">
      <c r="A232" s="388">
        <v>231</v>
      </c>
      <c r="B232" s="389" t="s">
        <v>630</v>
      </c>
      <c r="C232" s="389" t="s">
        <v>502</v>
      </c>
      <c r="D232" s="389"/>
      <c r="E232" s="391" t="s">
        <v>513</v>
      </c>
      <c r="F232" s="366"/>
      <c r="G232" s="366"/>
      <c r="H232" s="393" t="s">
        <v>374</v>
      </c>
      <c r="I232" s="416"/>
      <c r="J232" s="384"/>
      <c r="K232" s="384"/>
      <c r="L232" s="384"/>
      <c r="M232" s="384"/>
      <c r="N232" s="397" t="s">
        <v>146</v>
      </c>
      <c r="O232" s="406">
        <v>720000</v>
      </c>
      <c r="P232" s="369" t="s">
        <v>124</v>
      </c>
      <c r="Q232" s="419"/>
      <c r="R232" s="420"/>
      <c r="S232" s="420"/>
      <c r="T232" s="410"/>
      <c r="U232" s="378" t="str">
        <f t="shared" si="4"/>
        <v>0</v>
      </c>
      <c r="V232" s="411"/>
      <c r="W232" s="411"/>
      <c r="X232" s="411"/>
      <c r="Y232" s="411"/>
      <c r="Z232" s="411"/>
      <c r="AA232" s="411"/>
      <c r="AB232" s="411"/>
      <c r="AC232" s="411"/>
      <c r="AD232" s="411"/>
      <c r="AE232" s="411"/>
      <c r="AF232" s="411"/>
      <c r="AG232" s="411"/>
      <c r="AH232" s="411"/>
      <c r="AI232" s="411"/>
      <c r="AJ232" s="411"/>
    </row>
    <row r="233" spans="1:36" s="412" customFormat="1" ht="22.5" customHeight="1" x14ac:dyDescent="0.2">
      <c r="A233" s="388">
        <v>232</v>
      </c>
      <c r="B233" s="389" t="s">
        <v>630</v>
      </c>
      <c r="C233" s="389" t="s">
        <v>502</v>
      </c>
      <c r="D233" s="389"/>
      <c r="E233" s="391" t="s">
        <v>513</v>
      </c>
      <c r="F233" s="366"/>
      <c r="G233" s="366"/>
      <c r="H233" s="393" t="s">
        <v>374</v>
      </c>
      <c r="I233" s="416"/>
      <c r="J233" s="384"/>
      <c r="K233" s="384"/>
      <c r="L233" s="384"/>
      <c r="M233" s="384"/>
      <c r="N233" s="397" t="s">
        <v>146</v>
      </c>
      <c r="O233" s="406">
        <v>720000</v>
      </c>
      <c r="P233" s="369" t="s">
        <v>124</v>
      </c>
      <c r="Q233" s="419"/>
      <c r="R233" s="420"/>
      <c r="S233" s="420"/>
      <c r="T233" s="410"/>
      <c r="U233" s="378" t="str">
        <f t="shared" si="4"/>
        <v>0</v>
      </c>
      <c r="V233" s="411"/>
      <c r="W233" s="411"/>
      <c r="X233" s="411"/>
      <c r="Y233" s="411"/>
      <c r="Z233" s="411"/>
      <c r="AA233" s="411"/>
      <c r="AB233" s="411"/>
      <c r="AC233" s="411"/>
      <c r="AD233" s="411"/>
      <c r="AE233" s="411"/>
      <c r="AF233" s="411"/>
      <c r="AG233" s="411"/>
      <c r="AH233" s="411"/>
      <c r="AI233" s="411"/>
      <c r="AJ233" s="411"/>
    </row>
    <row r="234" spans="1:36" s="412" customFormat="1" ht="22.5" customHeight="1" x14ac:dyDescent="0.2">
      <c r="A234" s="388">
        <v>233</v>
      </c>
      <c r="B234" s="389" t="s">
        <v>630</v>
      </c>
      <c r="C234" s="389" t="s">
        <v>502</v>
      </c>
      <c r="D234" s="389"/>
      <c r="E234" s="391" t="s">
        <v>513</v>
      </c>
      <c r="F234" s="366"/>
      <c r="G234" s="366"/>
      <c r="H234" s="393" t="s">
        <v>374</v>
      </c>
      <c r="I234" s="416"/>
      <c r="J234" s="384"/>
      <c r="K234" s="384"/>
      <c r="L234" s="384"/>
      <c r="M234" s="384"/>
      <c r="N234" s="397" t="s">
        <v>146</v>
      </c>
      <c r="O234" s="406">
        <v>720000</v>
      </c>
      <c r="P234" s="369" t="s">
        <v>124</v>
      </c>
      <c r="Q234" s="419"/>
      <c r="R234" s="420"/>
      <c r="S234" s="420"/>
      <c r="T234" s="410"/>
      <c r="U234" s="378" t="str">
        <f t="shared" si="4"/>
        <v>0</v>
      </c>
      <c r="V234" s="411"/>
      <c r="W234" s="411"/>
      <c r="X234" s="411"/>
      <c r="Y234" s="411"/>
      <c r="Z234" s="411"/>
      <c r="AA234" s="411"/>
      <c r="AB234" s="411"/>
      <c r="AC234" s="411"/>
      <c r="AD234" s="411"/>
      <c r="AE234" s="411"/>
      <c r="AF234" s="411"/>
      <c r="AG234" s="411"/>
      <c r="AH234" s="411"/>
      <c r="AI234" s="411"/>
      <c r="AJ234" s="411"/>
    </row>
    <row r="235" spans="1:36" s="355" customFormat="1" ht="22.5" customHeight="1" x14ac:dyDescent="0.2">
      <c r="A235" s="388">
        <v>234</v>
      </c>
      <c r="B235" s="389" t="s">
        <v>647</v>
      </c>
      <c r="C235" s="389" t="s">
        <v>503</v>
      </c>
      <c r="D235" s="389"/>
      <c r="E235" s="366" t="s">
        <v>514</v>
      </c>
      <c r="F235" s="366"/>
      <c r="G235" s="366"/>
      <c r="H235" s="393" t="s">
        <v>374</v>
      </c>
      <c r="I235" s="394"/>
      <c r="J235" s="366"/>
      <c r="K235" s="366"/>
      <c r="L235" s="366"/>
      <c r="M235" s="366"/>
      <c r="N235" s="397" t="s">
        <v>146</v>
      </c>
      <c r="O235" s="406">
        <v>135000</v>
      </c>
      <c r="P235" s="369" t="s">
        <v>124</v>
      </c>
      <c r="Q235" s="419"/>
      <c r="R235" s="420"/>
      <c r="S235" s="420"/>
      <c r="T235" s="413" t="s">
        <v>543</v>
      </c>
      <c r="U235" s="378">
        <f t="shared" si="4"/>
        <v>135000</v>
      </c>
      <c r="V235" s="379"/>
      <c r="W235" s="379"/>
      <c r="X235" s="379"/>
      <c r="Y235" s="379"/>
      <c r="Z235" s="379"/>
      <c r="AA235" s="379"/>
      <c r="AB235" s="379"/>
      <c r="AC235" s="379"/>
      <c r="AD235" s="379"/>
      <c r="AE235" s="379"/>
      <c r="AF235" s="379"/>
      <c r="AG235" s="379"/>
      <c r="AH235" s="379"/>
      <c r="AI235" s="379"/>
      <c r="AJ235" s="379"/>
    </row>
    <row r="236" spans="1:36" s="355" customFormat="1" ht="22.5" customHeight="1" x14ac:dyDescent="0.2">
      <c r="A236" s="311"/>
      <c r="B236" s="319" t="s">
        <v>570</v>
      </c>
      <c r="C236" s="389"/>
      <c r="D236" s="403"/>
      <c r="E236" s="391"/>
      <c r="F236" s="394"/>
      <c r="G236" s="407"/>
      <c r="H236" s="422"/>
      <c r="I236" s="394"/>
      <c r="J236" s="366"/>
      <c r="K236" s="366"/>
      <c r="L236" s="366"/>
      <c r="M236" s="366"/>
      <c r="N236" s="397"/>
      <c r="O236" s="406"/>
      <c r="P236" s="369"/>
      <c r="Q236" s="419"/>
      <c r="R236" s="420"/>
      <c r="S236" s="420"/>
      <c r="T236" s="377"/>
      <c r="U236" s="378">
        <f t="shared" ref="U236:U244" si="5">IF(O236&lt;300000,O236,"0")</f>
        <v>0</v>
      </c>
      <c r="V236" s="379"/>
      <c r="W236" s="379"/>
      <c r="X236" s="379"/>
      <c r="Y236" s="379"/>
      <c r="Z236" s="379"/>
      <c r="AA236" s="379"/>
      <c r="AB236" s="379"/>
      <c r="AC236" s="379"/>
      <c r="AD236" s="379"/>
      <c r="AE236" s="379"/>
      <c r="AF236" s="379"/>
      <c r="AG236" s="379"/>
      <c r="AH236" s="379"/>
      <c r="AI236" s="379"/>
      <c r="AJ236" s="379"/>
    </row>
    <row r="237" spans="1:36" s="355" customFormat="1" ht="28.5" customHeight="1" x14ac:dyDescent="0.2">
      <c r="A237" s="340" t="s">
        <v>39</v>
      </c>
      <c r="B237" s="372" t="s">
        <v>575</v>
      </c>
      <c r="C237" s="380" t="s">
        <v>372</v>
      </c>
      <c r="D237" s="403"/>
      <c r="E237" s="391"/>
      <c r="F237" s="394"/>
      <c r="G237" s="407"/>
      <c r="H237" s="422"/>
      <c r="I237" s="394"/>
      <c r="J237" s="366"/>
      <c r="K237" s="366"/>
      <c r="L237" s="366"/>
      <c r="M237" s="366"/>
      <c r="N237" s="397"/>
      <c r="O237" s="406"/>
      <c r="P237" s="369"/>
      <c r="Q237" s="419"/>
      <c r="R237" s="420"/>
      <c r="S237" s="420"/>
      <c r="T237" s="377"/>
      <c r="U237" s="378">
        <f t="shared" si="5"/>
        <v>0</v>
      </c>
      <c r="V237" s="379"/>
      <c r="W237" s="379"/>
      <c r="X237" s="379"/>
      <c r="Y237" s="379"/>
      <c r="Z237" s="379"/>
      <c r="AA237" s="379"/>
      <c r="AB237" s="379"/>
      <c r="AC237" s="379"/>
      <c r="AD237" s="379"/>
      <c r="AE237" s="379"/>
      <c r="AF237" s="379"/>
      <c r="AG237" s="379"/>
      <c r="AH237" s="379"/>
      <c r="AI237" s="379"/>
      <c r="AJ237" s="379"/>
    </row>
    <row r="238" spans="1:36" s="355" customFormat="1" ht="28.5" customHeight="1" x14ac:dyDescent="0.2">
      <c r="A238" s="311"/>
      <c r="B238" s="319" t="s">
        <v>570</v>
      </c>
      <c r="C238" s="423"/>
      <c r="D238" s="403"/>
      <c r="E238" s="391"/>
      <c r="F238" s="394"/>
      <c r="G238" s="407"/>
      <c r="H238" s="422"/>
      <c r="I238" s="394"/>
      <c r="J238" s="366"/>
      <c r="K238" s="366"/>
      <c r="L238" s="366"/>
      <c r="M238" s="366"/>
      <c r="N238" s="397"/>
      <c r="O238" s="406"/>
      <c r="P238" s="369"/>
      <c r="Q238" s="419"/>
      <c r="R238" s="420"/>
      <c r="S238" s="420"/>
      <c r="T238" s="377"/>
      <c r="U238" s="378">
        <f t="shared" si="5"/>
        <v>0</v>
      </c>
      <c r="V238" s="379"/>
      <c r="W238" s="379"/>
      <c r="X238" s="379"/>
      <c r="Y238" s="379"/>
      <c r="Z238" s="379"/>
      <c r="AA238" s="379"/>
      <c r="AB238" s="379"/>
      <c r="AC238" s="379"/>
      <c r="AD238" s="379"/>
      <c r="AE238" s="379"/>
      <c r="AF238" s="379"/>
      <c r="AG238" s="379"/>
      <c r="AH238" s="379"/>
      <c r="AI238" s="379"/>
      <c r="AJ238" s="379"/>
    </row>
    <row r="239" spans="1:36" s="355" customFormat="1" ht="28.5" customHeight="1" x14ac:dyDescent="0.2">
      <c r="A239" s="340" t="s">
        <v>41</v>
      </c>
      <c r="B239" s="372" t="s">
        <v>576</v>
      </c>
      <c r="C239" s="380" t="s">
        <v>372</v>
      </c>
      <c r="D239" s="403"/>
      <c r="E239" s="391"/>
      <c r="F239" s="394"/>
      <c r="G239" s="407"/>
      <c r="H239" s="422"/>
      <c r="I239" s="394"/>
      <c r="J239" s="366"/>
      <c r="K239" s="366"/>
      <c r="L239" s="366"/>
      <c r="M239" s="366"/>
      <c r="N239" s="397"/>
      <c r="O239" s="418"/>
      <c r="P239" s="369"/>
      <c r="Q239" s="419"/>
      <c r="R239" s="420"/>
      <c r="S239" s="420"/>
      <c r="T239" s="377"/>
      <c r="U239" s="378">
        <f t="shared" si="5"/>
        <v>0</v>
      </c>
      <c r="V239" s="379"/>
      <c r="W239" s="379"/>
      <c r="X239" s="379"/>
      <c r="Y239" s="379"/>
      <c r="Z239" s="379"/>
      <c r="AA239" s="379"/>
      <c r="AB239" s="379"/>
      <c r="AC239" s="379"/>
      <c r="AD239" s="379"/>
      <c r="AE239" s="379"/>
      <c r="AF239" s="379"/>
      <c r="AG239" s="379"/>
      <c r="AH239" s="379"/>
      <c r="AI239" s="379"/>
      <c r="AJ239" s="379"/>
    </row>
    <row r="240" spans="1:36" s="355" customFormat="1" ht="24" customHeight="1" x14ac:dyDescent="0.2">
      <c r="A240" s="388"/>
      <c r="B240" s="424" t="s">
        <v>570</v>
      </c>
      <c r="C240" s="425"/>
      <c r="D240" s="426"/>
      <c r="E240" s="391"/>
      <c r="F240" s="394"/>
      <c r="G240" s="396"/>
      <c r="H240" s="427"/>
      <c r="I240" s="394"/>
      <c r="J240" s="366"/>
      <c r="K240" s="366"/>
      <c r="L240" s="366"/>
      <c r="M240" s="366"/>
      <c r="N240" s="424"/>
      <c r="O240" s="406"/>
      <c r="P240" s="369"/>
      <c r="Q240" s="419"/>
      <c r="R240" s="420"/>
      <c r="S240" s="420"/>
      <c r="T240" s="377"/>
      <c r="U240" s="378">
        <f t="shared" si="5"/>
        <v>0</v>
      </c>
      <c r="V240" s="379"/>
      <c r="W240" s="379"/>
      <c r="X240" s="379"/>
      <c r="Y240" s="379"/>
      <c r="Z240" s="379"/>
      <c r="AA240" s="379"/>
      <c r="AB240" s="379"/>
      <c r="AC240" s="379"/>
      <c r="AD240" s="379"/>
      <c r="AE240" s="379"/>
      <c r="AF240" s="379"/>
      <c r="AG240" s="379"/>
      <c r="AH240" s="379"/>
      <c r="AI240" s="379"/>
      <c r="AJ240" s="379"/>
    </row>
    <row r="241" spans="1:36" s="355" customFormat="1" ht="28.5" customHeight="1" x14ac:dyDescent="0.2">
      <c r="A241" s="340" t="s">
        <v>43</v>
      </c>
      <c r="B241" s="372" t="s">
        <v>577</v>
      </c>
      <c r="C241" s="380" t="s">
        <v>372</v>
      </c>
      <c r="D241" s="403"/>
      <c r="E241" s="391"/>
      <c r="F241" s="394"/>
      <c r="G241" s="407"/>
      <c r="H241" s="422"/>
      <c r="I241" s="394"/>
      <c r="J241" s="366"/>
      <c r="K241" s="366"/>
      <c r="L241" s="366"/>
      <c r="M241" s="366"/>
      <c r="N241" s="397"/>
      <c r="O241" s="406"/>
      <c r="P241" s="369"/>
      <c r="Q241" s="419"/>
      <c r="R241" s="420"/>
      <c r="S241" s="420"/>
      <c r="T241" s="377"/>
      <c r="U241" s="378">
        <f t="shared" si="5"/>
        <v>0</v>
      </c>
      <c r="V241" s="379"/>
      <c r="W241" s="379"/>
      <c r="X241" s="379"/>
      <c r="Y241" s="379"/>
      <c r="Z241" s="379"/>
      <c r="AA241" s="379"/>
      <c r="AB241" s="379"/>
      <c r="AC241" s="379"/>
      <c r="AD241" s="379"/>
      <c r="AE241" s="379"/>
      <c r="AF241" s="379"/>
      <c r="AG241" s="379"/>
      <c r="AH241" s="379"/>
      <c r="AI241" s="379"/>
      <c r="AJ241" s="379"/>
    </row>
    <row r="242" spans="1:36" s="355" customFormat="1" ht="25.5" customHeight="1" x14ac:dyDescent="0.2">
      <c r="A242" s="311"/>
      <c r="B242" s="319" t="s">
        <v>570</v>
      </c>
      <c r="C242" s="423"/>
      <c r="D242" s="403"/>
      <c r="E242" s="391"/>
      <c r="F242" s="394"/>
      <c r="G242" s="407"/>
      <c r="H242" s="422"/>
      <c r="I242" s="394"/>
      <c r="J242" s="366"/>
      <c r="K242" s="366"/>
      <c r="L242" s="366"/>
      <c r="M242" s="366"/>
      <c r="N242" s="397"/>
      <c r="O242" s="406"/>
      <c r="P242" s="369"/>
      <c r="Q242" s="419"/>
      <c r="R242" s="420"/>
      <c r="S242" s="420"/>
      <c r="T242" s="377"/>
      <c r="U242" s="378">
        <f t="shared" si="5"/>
        <v>0</v>
      </c>
      <c r="V242" s="379"/>
      <c r="W242" s="379"/>
      <c r="X242" s="379"/>
      <c r="Y242" s="379"/>
      <c r="Z242" s="379"/>
      <c r="AA242" s="379"/>
      <c r="AB242" s="379"/>
      <c r="AC242" s="379"/>
      <c r="AD242" s="379"/>
      <c r="AE242" s="379"/>
      <c r="AF242" s="379"/>
      <c r="AG242" s="379"/>
      <c r="AH242" s="379"/>
      <c r="AI242" s="379"/>
      <c r="AJ242" s="379"/>
    </row>
    <row r="243" spans="1:36" s="355" customFormat="1" ht="28.5" customHeight="1" x14ac:dyDescent="0.2">
      <c r="A243" s="340" t="s">
        <v>45</v>
      </c>
      <c r="B243" s="372" t="s">
        <v>578</v>
      </c>
      <c r="C243" s="380" t="s">
        <v>372</v>
      </c>
      <c r="D243" s="403"/>
      <c r="E243" s="391"/>
      <c r="F243" s="394"/>
      <c r="G243" s="407"/>
      <c r="H243" s="422"/>
      <c r="I243" s="394"/>
      <c r="J243" s="366"/>
      <c r="K243" s="366"/>
      <c r="L243" s="366"/>
      <c r="M243" s="366"/>
      <c r="N243" s="397"/>
      <c r="O243" s="406"/>
      <c r="P243" s="369"/>
      <c r="Q243" s="419"/>
      <c r="R243" s="420"/>
      <c r="S243" s="420"/>
      <c r="T243" s="377"/>
      <c r="U243" s="378">
        <f t="shared" si="5"/>
        <v>0</v>
      </c>
      <c r="V243" s="379"/>
      <c r="W243" s="379"/>
      <c r="X243" s="379"/>
      <c r="Y243" s="379"/>
      <c r="Z243" s="379"/>
      <c r="AA243" s="379"/>
      <c r="AB243" s="379"/>
      <c r="AC243" s="379"/>
      <c r="AD243" s="379"/>
      <c r="AE243" s="379"/>
      <c r="AF243" s="379"/>
      <c r="AG243" s="379"/>
      <c r="AH243" s="379"/>
      <c r="AI243" s="379"/>
      <c r="AJ243" s="379"/>
    </row>
    <row r="244" spans="1:36" s="355" customFormat="1" ht="24.75" customHeight="1" thickBot="1" x14ac:dyDescent="0.25">
      <c r="A244" s="428"/>
      <c r="B244" s="429"/>
      <c r="C244" s="430"/>
      <c r="D244" s="430"/>
      <c r="E244" s="430"/>
      <c r="F244" s="430"/>
      <c r="G244" s="430"/>
      <c r="H244" s="431"/>
      <c r="I244" s="430"/>
      <c r="J244" s="430"/>
      <c r="K244" s="430"/>
      <c r="L244" s="430"/>
      <c r="M244" s="430"/>
      <c r="N244" s="429"/>
      <c r="O244" s="430"/>
      <c r="P244" s="432"/>
      <c r="Q244" s="316"/>
      <c r="R244" s="314"/>
      <c r="S244" s="314"/>
      <c r="T244" s="377"/>
      <c r="U244" s="378">
        <f t="shared" si="5"/>
        <v>0</v>
      </c>
      <c r="V244" s="379"/>
      <c r="W244" s="379"/>
      <c r="X244" s="379"/>
      <c r="Y244" s="379"/>
      <c r="Z244" s="379"/>
      <c r="AA244" s="379"/>
      <c r="AB244" s="379"/>
      <c r="AC244" s="379"/>
      <c r="AD244" s="379"/>
      <c r="AE244" s="379"/>
      <c r="AF244" s="379"/>
      <c r="AG244" s="379"/>
      <c r="AH244" s="379"/>
      <c r="AI244" s="379"/>
      <c r="AJ244" s="379"/>
    </row>
    <row r="245" spans="1:36" s="289" customFormat="1" ht="14" x14ac:dyDescent="0.15">
      <c r="A245" s="292"/>
      <c r="B245" s="292"/>
      <c r="C245" s="292"/>
      <c r="D245" s="352"/>
      <c r="E245" s="292"/>
      <c r="F245" s="292"/>
      <c r="G245" s="292"/>
      <c r="H245" s="353"/>
      <c r="I245" s="292"/>
      <c r="J245" s="292"/>
      <c r="K245" s="292"/>
      <c r="L245" s="292"/>
      <c r="M245" s="292"/>
      <c r="N245" s="354"/>
      <c r="O245" s="355"/>
      <c r="P245" s="356"/>
      <c r="Q245" s="292"/>
      <c r="R245" s="292"/>
      <c r="S245" s="292"/>
      <c r="T245" s="357"/>
      <c r="U245" s="358"/>
      <c r="V245" s="358"/>
      <c r="W245" s="358"/>
      <c r="X245" s="358"/>
      <c r="Y245" s="358"/>
      <c r="Z245" s="358"/>
      <c r="AA245" s="358"/>
      <c r="AB245" s="358"/>
      <c r="AC245" s="358"/>
      <c r="AD245" s="358"/>
      <c r="AE245" s="358"/>
      <c r="AF245" s="358"/>
      <c r="AG245" s="358"/>
      <c r="AH245" s="358"/>
      <c r="AI245" s="358"/>
      <c r="AJ245" s="358"/>
    </row>
    <row r="246" spans="1:36" s="289" customFormat="1" ht="14" x14ac:dyDescent="0.15">
      <c r="A246" s="292"/>
      <c r="B246" s="292"/>
      <c r="C246" s="292"/>
      <c r="D246" s="352"/>
      <c r="E246" s="292"/>
      <c r="F246" s="292"/>
      <c r="G246" s="292"/>
      <c r="H246" s="353"/>
      <c r="I246" s="292"/>
      <c r="J246" s="292"/>
      <c r="K246" s="292"/>
      <c r="L246" s="292"/>
      <c r="M246" s="292"/>
      <c r="N246" s="354"/>
      <c r="O246" s="355"/>
      <c r="P246" s="356"/>
      <c r="Q246" s="292"/>
      <c r="R246" s="292"/>
      <c r="S246" s="292"/>
      <c r="T246" s="357"/>
      <c r="U246" s="358"/>
      <c r="V246" s="358"/>
      <c r="W246" s="358"/>
      <c r="X246" s="358"/>
      <c r="Y246" s="358"/>
      <c r="Z246" s="358"/>
      <c r="AA246" s="358"/>
      <c r="AB246" s="358"/>
      <c r="AC246" s="358"/>
      <c r="AD246" s="358"/>
      <c r="AE246" s="358"/>
      <c r="AF246" s="358"/>
      <c r="AG246" s="358"/>
      <c r="AH246" s="358"/>
      <c r="AI246" s="358"/>
      <c r="AJ246" s="358"/>
    </row>
    <row r="247" spans="1:36" s="289" customFormat="1" ht="15.75" customHeight="1" x14ac:dyDescent="0.15">
      <c r="A247" s="292"/>
      <c r="B247" s="893" t="s">
        <v>371</v>
      </c>
      <c r="C247" s="893"/>
      <c r="D247" s="893"/>
      <c r="E247" s="893"/>
      <c r="F247" s="326"/>
      <c r="G247" s="326"/>
      <c r="H247" s="345"/>
      <c r="I247" s="346"/>
      <c r="J247" s="345"/>
      <c r="K247" s="345"/>
      <c r="L247" s="894" t="s">
        <v>675</v>
      </c>
      <c r="M247" s="894"/>
      <c r="N247" s="894"/>
      <c r="O247" s="894"/>
      <c r="P247" s="894"/>
      <c r="R247" s="331"/>
      <c r="S247" s="433"/>
      <c r="T247" s="357"/>
      <c r="U247" s="358"/>
      <c r="V247" s="358"/>
      <c r="W247" s="358"/>
      <c r="X247" s="358"/>
      <c r="Y247" s="358"/>
      <c r="Z247" s="358"/>
      <c r="AA247" s="358"/>
      <c r="AB247" s="358"/>
      <c r="AC247" s="358"/>
      <c r="AD247" s="358"/>
      <c r="AE247" s="358"/>
      <c r="AF247" s="358"/>
      <c r="AG247" s="358"/>
      <c r="AH247" s="358"/>
      <c r="AI247" s="358"/>
      <c r="AJ247" s="358"/>
    </row>
    <row r="248" spans="1:36" s="289" customFormat="1" ht="14" x14ac:dyDescent="0.15">
      <c r="A248" s="328"/>
      <c r="B248" s="892" t="s">
        <v>381</v>
      </c>
      <c r="C248" s="892"/>
      <c r="D248" s="892"/>
      <c r="E248" s="892"/>
      <c r="F248" s="326"/>
      <c r="G248" s="326"/>
      <c r="H248" s="345"/>
      <c r="I248" s="342"/>
      <c r="J248" s="342"/>
      <c r="K248" s="342"/>
      <c r="L248" s="895"/>
      <c r="M248" s="895"/>
      <c r="N248" s="895"/>
      <c r="O248" s="895"/>
      <c r="P248" s="895"/>
      <c r="R248" s="292"/>
      <c r="S248" s="292"/>
      <c r="T248" s="357"/>
      <c r="U248" s="358"/>
      <c r="V248" s="358"/>
      <c r="W248" s="358"/>
      <c r="X248" s="358"/>
      <c r="Y248" s="358"/>
      <c r="Z248" s="358"/>
      <c r="AA248" s="358"/>
      <c r="AB248" s="358"/>
      <c r="AC248" s="358"/>
      <c r="AD248" s="358"/>
      <c r="AE248" s="358"/>
      <c r="AF248" s="358"/>
      <c r="AG248" s="358"/>
      <c r="AH248" s="358"/>
      <c r="AI248" s="358"/>
      <c r="AJ248" s="358"/>
    </row>
    <row r="249" spans="1:36" s="289" customFormat="1" ht="14" x14ac:dyDescent="0.15">
      <c r="A249" s="335"/>
      <c r="B249" s="892" t="s">
        <v>145</v>
      </c>
      <c r="C249" s="892"/>
      <c r="D249" s="892"/>
      <c r="E249" s="892"/>
      <c r="F249" s="326"/>
      <c r="G249" s="326"/>
      <c r="H249" s="345"/>
      <c r="I249" s="347"/>
      <c r="J249" s="345"/>
      <c r="K249" s="345"/>
      <c r="L249" s="895" t="s">
        <v>143</v>
      </c>
      <c r="M249" s="895"/>
      <c r="N249" s="895"/>
      <c r="O249" s="895"/>
      <c r="P249" s="895"/>
      <c r="R249" s="331"/>
      <c r="S249" s="433"/>
      <c r="T249" s="357"/>
      <c r="U249" s="358"/>
      <c r="V249" s="358"/>
      <c r="W249" s="358"/>
      <c r="X249" s="358"/>
      <c r="Y249" s="358"/>
      <c r="Z249" s="358"/>
      <c r="AA249" s="358"/>
      <c r="AB249" s="358"/>
      <c r="AC249" s="358"/>
      <c r="AD249" s="358"/>
      <c r="AE249" s="358"/>
      <c r="AF249" s="358"/>
      <c r="AG249" s="358"/>
      <c r="AH249" s="358"/>
      <c r="AI249" s="358"/>
      <c r="AJ249" s="358"/>
    </row>
    <row r="250" spans="1:36" s="289" customFormat="1" ht="14" x14ac:dyDescent="0.15">
      <c r="A250" s="335"/>
      <c r="B250" s="348"/>
      <c r="C250" s="348"/>
      <c r="D250" s="348"/>
      <c r="E250" s="349"/>
      <c r="F250" s="326"/>
      <c r="G250" s="326"/>
      <c r="H250" s="345"/>
      <c r="I250" s="347"/>
      <c r="J250" s="345"/>
      <c r="K250" s="345"/>
      <c r="L250" s="347"/>
      <c r="M250" s="345"/>
      <c r="N250" s="345"/>
      <c r="O250" s="345"/>
      <c r="P250" s="350"/>
      <c r="R250" s="292"/>
      <c r="S250" s="292"/>
      <c r="T250" s="357"/>
      <c r="U250" s="358"/>
      <c r="V250" s="358"/>
      <c r="W250" s="358"/>
      <c r="X250" s="358"/>
      <c r="Y250" s="358"/>
      <c r="Z250" s="358"/>
      <c r="AA250" s="358"/>
      <c r="AB250" s="358"/>
      <c r="AC250" s="358"/>
      <c r="AD250" s="358"/>
      <c r="AE250" s="358"/>
      <c r="AF250" s="358"/>
      <c r="AG250" s="358"/>
      <c r="AH250" s="358"/>
      <c r="AI250" s="358"/>
      <c r="AJ250" s="358"/>
    </row>
    <row r="251" spans="1:36" s="289" customFormat="1" ht="14" x14ac:dyDescent="0.15">
      <c r="A251" s="332"/>
      <c r="B251" s="348"/>
      <c r="C251" s="348"/>
      <c r="D251" s="348"/>
      <c r="E251" s="349"/>
      <c r="F251" s="351"/>
      <c r="G251" s="351"/>
      <c r="H251" s="345"/>
      <c r="I251" s="347"/>
      <c r="J251" s="345"/>
      <c r="K251" s="345"/>
      <c r="L251" s="347"/>
      <c r="M251" s="345"/>
      <c r="N251" s="345"/>
      <c r="O251" s="345"/>
      <c r="P251" s="350"/>
      <c r="R251" s="292"/>
      <c r="S251" s="292"/>
      <c r="T251" s="357"/>
      <c r="U251" s="358"/>
      <c r="V251" s="358"/>
      <c r="W251" s="358"/>
      <c r="X251" s="358"/>
      <c r="Y251" s="358"/>
      <c r="Z251" s="358"/>
      <c r="AA251" s="358"/>
      <c r="AB251" s="358"/>
      <c r="AC251" s="358"/>
      <c r="AD251" s="358"/>
      <c r="AE251" s="358"/>
      <c r="AF251" s="358"/>
      <c r="AG251" s="358"/>
      <c r="AH251" s="358"/>
      <c r="AI251" s="358"/>
      <c r="AJ251" s="358"/>
    </row>
    <row r="252" spans="1:36" s="289" customFormat="1" ht="14" x14ac:dyDescent="0.15">
      <c r="A252" s="332"/>
      <c r="B252" s="348"/>
      <c r="C252" s="348"/>
      <c r="D252" s="348"/>
      <c r="E252" s="349"/>
      <c r="F252" s="351"/>
      <c r="G252" s="351"/>
      <c r="H252" s="345"/>
      <c r="I252" s="347"/>
      <c r="J252" s="345"/>
      <c r="K252" s="345"/>
      <c r="L252" s="347"/>
      <c r="M252" s="345"/>
      <c r="N252" s="345"/>
      <c r="O252" s="345"/>
      <c r="P252" s="350"/>
      <c r="R252" s="292"/>
      <c r="S252" s="292"/>
      <c r="T252" s="357"/>
      <c r="U252" s="358"/>
      <c r="V252" s="358"/>
      <c r="W252" s="358"/>
      <c r="X252" s="358"/>
      <c r="Y252" s="358"/>
      <c r="Z252" s="358"/>
      <c r="AA252" s="358"/>
      <c r="AB252" s="358"/>
      <c r="AC252" s="358"/>
      <c r="AD252" s="358"/>
      <c r="AE252" s="358"/>
      <c r="AF252" s="358"/>
      <c r="AG252" s="358"/>
      <c r="AH252" s="358"/>
      <c r="AI252" s="358"/>
      <c r="AJ252" s="358"/>
    </row>
    <row r="253" spans="1:36" s="289" customFormat="1" ht="14" x14ac:dyDescent="0.15">
      <c r="A253" s="332"/>
      <c r="B253" s="348"/>
      <c r="C253" s="348"/>
      <c r="D253" s="348"/>
      <c r="E253" s="349"/>
      <c r="F253" s="351"/>
      <c r="G253" s="351"/>
      <c r="H253" s="345"/>
      <c r="I253" s="347"/>
      <c r="J253" s="345"/>
      <c r="K253" s="345"/>
      <c r="L253" s="347"/>
      <c r="M253" s="345"/>
      <c r="N253" s="345"/>
      <c r="O253" s="345"/>
      <c r="P253" s="350"/>
      <c r="R253" s="292"/>
      <c r="S253" s="292"/>
      <c r="T253" s="357"/>
      <c r="U253" s="358"/>
      <c r="V253" s="358"/>
      <c r="W253" s="358"/>
      <c r="X253" s="358"/>
      <c r="Y253" s="358"/>
      <c r="Z253" s="358"/>
      <c r="AA253" s="358"/>
      <c r="AB253" s="358"/>
      <c r="AC253" s="358"/>
      <c r="AD253" s="358"/>
      <c r="AE253" s="358"/>
      <c r="AF253" s="358"/>
      <c r="AG253" s="358"/>
      <c r="AH253" s="358"/>
      <c r="AI253" s="358"/>
      <c r="AJ253" s="358"/>
    </row>
    <row r="254" spans="1:36" s="289" customFormat="1" ht="14" x14ac:dyDescent="0.15">
      <c r="A254" s="332"/>
      <c r="B254" s="896" t="s">
        <v>665</v>
      </c>
      <c r="C254" s="896"/>
      <c r="D254" s="896"/>
      <c r="E254" s="896"/>
      <c r="F254" s="334"/>
      <c r="G254" s="334"/>
      <c r="H254" s="345"/>
      <c r="I254" s="344"/>
      <c r="J254" s="344"/>
      <c r="K254" s="344"/>
      <c r="L254" s="896" t="s">
        <v>666</v>
      </c>
      <c r="M254" s="896"/>
      <c r="N254" s="896"/>
      <c r="O254" s="896"/>
      <c r="P254" s="896"/>
      <c r="R254" s="292"/>
      <c r="S254" s="292"/>
      <c r="T254" s="357"/>
      <c r="U254" s="358"/>
      <c r="V254" s="358"/>
      <c r="W254" s="358"/>
      <c r="X254" s="358"/>
      <c r="Y254" s="358"/>
      <c r="Z254" s="358"/>
      <c r="AA254" s="358"/>
      <c r="AB254" s="358"/>
      <c r="AC254" s="358"/>
      <c r="AD254" s="358"/>
      <c r="AE254" s="358"/>
      <c r="AF254" s="358"/>
      <c r="AG254" s="358"/>
      <c r="AH254" s="358"/>
      <c r="AI254" s="358"/>
      <c r="AJ254" s="358"/>
    </row>
    <row r="255" spans="1:36" s="289" customFormat="1" ht="14" x14ac:dyDescent="0.15">
      <c r="A255" s="333"/>
      <c r="B255" s="892" t="s">
        <v>614</v>
      </c>
      <c r="C255" s="892"/>
      <c r="D255" s="892"/>
      <c r="E255" s="892"/>
      <c r="F255" s="326"/>
      <c r="G255" s="326"/>
      <c r="H255" s="345"/>
      <c r="I255" s="342"/>
      <c r="J255" s="342"/>
      <c r="K255" s="342"/>
      <c r="L255" s="892" t="s">
        <v>667</v>
      </c>
      <c r="M255" s="892"/>
      <c r="N255" s="892"/>
      <c r="O255" s="892"/>
      <c r="P255" s="892"/>
      <c r="R255" s="334"/>
      <c r="S255" s="434"/>
      <c r="T255" s="357"/>
      <c r="U255" s="358"/>
      <c r="V255" s="358"/>
      <c r="W255" s="358"/>
      <c r="X255" s="358"/>
      <c r="Y255" s="358"/>
      <c r="Z255" s="358"/>
      <c r="AA255" s="358"/>
      <c r="AB255" s="358"/>
      <c r="AC255" s="358"/>
      <c r="AD255" s="358"/>
      <c r="AE255" s="358"/>
      <c r="AF255" s="358"/>
      <c r="AG255" s="358"/>
      <c r="AH255" s="358"/>
      <c r="AI255" s="358"/>
      <c r="AJ255" s="358"/>
    </row>
    <row r="256" spans="1:36" s="289" customFormat="1" ht="14" x14ac:dyDescent="0.15">
      <c r="A256" s="335"/>
      <c r="B256" s="335"/>
      <c r="C256" s="335"/>
      <c r="D256" s="335"/>
      <c r="E256" s="335"/>
      <c r="F256" s="331"/>
      <c r="G256" s="331"/>
      <c r="H256" s="292"/>
      <c r="I256" s="336"/>
      <c r="J256" s="336"/>
      <c r="K256" s="336"/>
      <c r="L256" s="335"/>
      <c r="M256" s="335"/>
      <c r="N256" s="335"/>
      <c r="O256" s="335"/>
      <c r="P256" s="335"/>
      <c r="R256" s="331"/>
      <c r="S256" s="433"/>
      <c r="T256" s="357"/>
      <c r="U256" s="358"/>
      <c r="V256" s="358"/>
      <c r="W256" s="358"/>
      <c r="X256" s="358"/>
      <c r="Y256" s="358"/>
      <c r="Z256" s="358"/>
      <c r="AA256" s="358"/>
      <c r="AB256" s="358"/>
      <c r="AC256" s="358"/>
      <c r="AD256" s="358"/>
      <c r="AE256" s="358"/>
      <c r="AF256" s="358"/>
      <c r="AG256" s="358"/>
      <c r="AH256" s="358"/>
      <c r="AI256" s="358"/>
      <c r="AJ256" s="358"/>
    </row>
    <row r="257" spans="3:19" x14ac:dyDescent="0.2">
      <c r="C257" s="132"/>
      <c r="D257" s="132"/>
      <c r="E257" s="285"/>
      <c r="F257" s="285"/>
      <c r="H257" s="32"/>
      <c r="N257" s="32"/>
      <c r="O257" s="132"/>
      <c r="P257" s="285"/>
      <c r="Q257"/>
      <c r="R257" s="281"/>
      <c r="S257" s="281"/>
    </row>
    <row r="258" spans="3:19" x14ac:dyDescent="0.2">
      <c r="C258" s="129"/>
      <c r="D258" s="129"/>
      <c r="H258" s="32"/>
      <c r="N258" s="32"/>
      <c r="O258" s="129"/>
      <c r="P258" s="286"/>
      <c r="Q258"/>
      <c r="R258" s="282"/>
      <c r="S258" s="282"/>
    </row>
    <row r="259" spans="3:19" x14ac:dyDescent="0.2">
      <c r="O259" s="287"/>
    </row>
    <row r="260" spans="3:19" x14ac:dyDescent="0.2">
      <c r="O260" s="287"/>
    </row>
    <row r="261" spans="3:19" x14ac:dyDescent="0.2">
      <c r="O261" s="287"/>
    </row>
  </sheetData>
  <autoFilter ref="A9:U244" xr:uid="{00000000-0009-0000-0000-000005000000}"/>
  <mergeCells count="34">
    <mergeCell ref="A1:S1"/>
    <mergeCell ref="A2:S2"/>
    <mergeCell ref="A3:S3"/>
    <mergeCell ref="A5:A7"/>
    <mergeCell ref="B5:B7"/>
    <mergeCell ref="C5:C7"/>
    <mergeCell ref="D5:D7"/>
    <mergeCell ref="E5:E7"/>
    <mergeCell ref="F5:F7"/>
    <mergeCell ref="G5:G7"/>
    <mergeCell ref="Q5:S5"/>
    <mergeCell ref="I6:I7"/>
    <mergeCell ref="J6:J7"/>
    <mergeCell ref="K6:K7"/>
    <mergeCell ref="L6:L7"/>
    <mergeCell ref="M6:M7"/>
    <mergeCell ref="Q6:Q7"/>
    <mergeCell ref="R6:S6"/>
    <mergeCell ref="B249:E249"/>
    <mergeCell ref="L249:P249"/>
    <mergeCell ref="B254:E254"/>
    <mergeCell ref="L254:P254"/>
    <mergeCell ref="B255:E255"/>
    <mergeCell ref="L255:P255"/>
    <mergeCell ref="A4:C4"/>
    <mergeCell ref="B247:E247"/>
    <mergeCell ref="L247:P247"/>
    <mergeCell ref="B248:E248"/>
    <mergeCell ref="L248:P248"/>
    <mergeCell ref="H5:H7"/>
    <mergeCell ref="I5:M5"/>
    <mergeCell ref="N5:N7"/>
    <mergeCell ref="O5:O7"/>
    <mergeCell ref="P5:P7"/>
  </mergeCells>
  <phoneticPr fontId="10" type="noConversion"/>
  <pageMargins left="0.27559055118110237" right="2.0099999999999998" top="0.9055118110236221" bottom="0.74803149606299213" header="0.31496062992125984" footer="0.31496062992125984"/>
  <pageSetup paperSize="5" scale="62" firstPageNumber="2" orientation="landscape" useFirstPageNumber="1" horizontalDpi="4294967293" verticalDpi="4294967293" r:id="rId1"/>
  <headerFooter>
    <oddFooter>&amp;C&amp;P&amp;RKANTOR CAMAT KUANTAN TENGAH</oddFooter>
  </headerFooter>
  <colBreaks count="1" manualBreakCount="1">
    <brk id="19"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3:S288"/>
  <sheetViews>
    <sheetView view="pageBreakPreview" zoomScale="80" zoomScaleNormal="80" zoomScaleSheetLayoutView="80" workbookViewId="0">
      <pane xSplit="3" ySplit="10" topLeftCell="H35" activePane="bottomRight" state="frozen"/>
      <selection pane="topRight" activeCell="D1" sqref="D1"/>
      <selection pane="bottomLeft" activeCell="A11" sqref="A11"/>
      <selection pane="bottomRight" activeCell="O19" sqref="O19:O40"/>
    </sheetView>
  </sheetViews>
  <sheetFormatPr baseColWidth="10" defaultColWidth="8.83203125" defaultRowHeight="15" x14ac:dyDescent="0.2"/>
  <cols>
    <col min="1" max="1" width="6.5" style="32" bestFit="1" customWidth="1"/>
    <col min="2" max="2" width="21.6640625" style="32" customWidth="1"/>
    <col min="3" max="3" width="23.5" style="32" customWidth="1"/>
    <col min="4" max="4" width="15.83203125" style="162" customWidth="1"/>
    <col min="5" max="5" width="17.5" style="32" customWidth="1"/>
    <col min="6" max="6" width="10.1640625" style="32" customWidth="1"/>
    <col min="7" max="7" width="18.6640625" style="32" customWidth="1"/>
    <col min="8" max="8" width="12.83203125" style="137" customWidth="1"/>
    <col min="9" max="9" width="18.1640625" style="32" customWidth="1"/>
    <col min="10" max="10" width="21.33203125" style="32" bestFit="1" customWidth="1"/>
    <col min="11" max="11" width="14.33203125" style="32" bestFit="1" customWidth="1"/>
    <col min="12" max="12" width="10.6640625" style="32" bestFit="1" customWidth="1"/>
    <col min="13" max="13" width="10.5" style="32" customWidth="1"/>
    <col min="14" max="14" width="16.1640625" style="175" customWidth="1"/>
    <col min="15" max="15" width="17.1640625" style="168" customWidth="1"/>
    <col min="16" max="16" width="12.6640625" style="164" customWidth="1"/>
    <col min="17" max="17" width="11.6640625" style="32" hidden="1" customWidth="1"/>
    <col min="18" max="18" width="12" style="32" hidden="1" customWidth="1"/>
    <col min="19" max="19" width="10.83203125" style="32" hidden="1" customWidth="1"/>
    <col min="22" max="22" width="12.33203125" bestFit="1" customWidth="1"/>
  </cols>
  <sheetData>
    <row r="3" spans="1:19" ht="26" x14ac:dyDescent="0.3">
      <c r="A3" s="925" t="s">
        <v>369</v>
      </c>
      <c r="B3" s="925"/>
      <c r="C3" s="925"/>
      <c r="D3" s="925"/>
      <c r="E3" s="925"/>
      <c r="F3" s="925"/>
      <c r="G3" s="925"/>
      <c r="H3" s="925"/>
      <c r="I3" s="925"/>
      <c r="J3" s="925"/>
      <c r="K3" s="925"/>
      <c r="L3" s="925"/>
      <c r="M3" s="925"/>
      <c r="N3" s="925"/>
      <c r="O3" s="925"/>
      <c r="P3" s="925"/>
      <c r="Q3" s="925"/>
      <c r="R3" s="925"/>
      <c r="S3" s="925"/>
    </row>
    <row r="4" spans="1:19" ht="26" x14ac:dyDescent="0.3">
      <c r="A4" s="925" t="s">
        <v>378</v>
      </c>
      <c r="B4" s="925"/>
      <c r="C4" s="925"/>
      <c r="D4" s="925"/>
      <c r="E4" s="925"/>
      <c r="F4" s="925"/>
      <c r="G4" s="925"/>
      <c r="H4" s="925"/>
      <c r="I4" s="925"/>
      <c r="J4" s="925"/>
      <c r="K4" s="925"/>
      <c r="L4" s="925"/>
      <c r="M4" s="925"/>
      <c r="N4" s="925"/>
      <c r="O4" s="925"/>
      <c r="P4" s="925"/>
      <c r="Q4" s="925"/>
      <c r="R4" s="925"/>
      <c r="S4" s="925"/>
    </row>
    <row r="5" spans="1:19" ht="26" x14ac:dyDescent="0.3">
      <c r="A5" s="925"/>
      <c r="B5" s="925"/>
      <c r="C5" s="925"/>
      <c r="D5" s="925"/>
      <c r="E5" s="925"/>
      <c r="F5" s="925"/>
      <c r="G5" s="925"/>
      <c r="H5" s="925"/>
      <c r="I5" s="925"/>
      <c r="J5" s="925"/>
      <c r="K5" s="925"/>
      <c r="L5" s="925"/>
      <c r="M5" s="925"/>
      <c r="N5" s="925"/>
      <c r="O5" s="925"/>
      <c r="P5" s="925"/>
      <c r="Q5" s="925"/>
      <c r="R5" s="925"/>
      <c r="S5" s="925"/>
    </row>
    <row r="6" spans="1:19" x14ac:dyDescent="0.2">
      <c r="A6" s="221" t="s">
        <v>368</v>
      </c>
      <c r="C6" s="139" t="s">
        <v>382</v>
      </c>
    </row>
    <row r="7" spans="1:19" s="140" customFormat="1" ht="33" customHeight="1" x14ac:dyDescent="0.2">
      <c r="A7" s="902" t="s">
        <v>0</v>
      </c>
      <c r="B7" s="908" t="s">
        <v>3</v>
      </c>
      <c r="C7" s="905" t="s">
        <v>2</v>
      </c>
      <c r="D7" s="905" t="s">
        <v>4</v>
      </c>
      <c r="E7" s="905" t="s">
        <v>6</v>
      </c>
      <c r="F7" s="905" t="s">
        <v>7</v>
      </c>
      <c r="G7" s="905" t="s">
        <v>8</v>
      </c>
      <c r="H7" s="905" t="s">
        <v>94</v>
      </c>
      <c r="I7" s="919" t="s">
        <v>9</v>
      </c>
      <c r="J7" s="920"/>
      <c r="K7" s="920"/>
      <c r="L7" s="920"/>
      <c r="M7" s="921"/>
      <c r="N7" s="905" t="s">
        <v>10</v>
      </c>
      <c r="O7" s="905" t="s">
        <v>102</v>
      </c>
      <c r="P7" s="913" t="s">
        <v>107</v>
      </c>
      <c r="Q7" s="916" t="s">
        <v>139</v>
      </c>
      <c r="R7" s="917"/>
      <c r="S7" s="918"/>
    </row>
    <row r="8" spans="1:19" s="141" customFormat="1" ht="38.25" customHeight="1" x14ac:dyDescent="0.2">
      <c r="A8" s="903"/>
      <c r="B8" s="909"/>
      <c r="C8" s="906"/>
      <c r="D8" s="906"/>
      <c r="E8" s="906"/>
      <c r="F8" s="906"/>
      <c r="G8" s="906"/>
      <c r="H8" s="906"/>
      <c r="I8" s="913" t="s">
        <v>15</v>
      </c>
      <c r="J8" s="913" t="s">
        <v>16</v>
      </c>
      <c r="K8" s="913" t="s">
        <v>17</v>
      </c>
      <c r="L8" s="913" t="s">
        <v>18</v>
      </c>
      <c r="M8" s="913" t="s">
        <v>19</v>
      </c>
      <c r="N8" s="906"/>
      <c r="O8" s="906"/>
      <c r="P8" s="914"/>
      <c r="Q8" s="905" t="s">
        <v>140</v>
      </c>
      <c r="R8" s="911" t="s">
        <v>141</v>
      </c>
      <c r="S8" s="912"/>
    </row>
    <row r="9" spans="1:19" s="141" customFormat="1" ht="16" x14ac:dyDescent="0.2">
      <c r="A9" s="904"/>
      <c r="B9" s="910"/>
      <c r="C9" s="907"/>
      <c r="D9" s="907"/>
      <c r="E9" s="907"/>
      <c r="F9" s="907"/>
      <c r="G9" s="907"/>
      <c r="H9" s="907"/>
      <c r="I9" s="915"/>
      <c r="J9" s="915"/>
      <c r="K9" s="915"/>
      <c r="L9" s="915"/>
      <c r="M9" s="915"/>
      <c r="N9" s="907"/>
      <c r="O9" s="907"/>
      <c r="P9" s="915"/>
      <c r="Q9" s="907"/>
      <c r="R9" s="136" t="s">
        <v>119</v>
      </c>
      <c r="S9" s="36" t="s">
        <v>142</v>
      </c>
    </row>
    <row r="10" spans="1:19" hidden="1" x14ac:dyDescent="0.2">
      <c r="A10" s="126">
        <v>1</v>
      </c>
      <c r="B10" s="127">
        <v>2</v>
      </c>
      <c r="C10" s="126">
        <v>3</v>
      </c>
      <c r="D10" s="126">
        <v>4</v>
      </c>
      <c r="E10" s="126">
        <v>10</v>
      </c>
      <c r="F10" s="127">
        <v>11</v>
      </c>
      <c r="G10" s="126">
        <v>12</v>
      </c>
      <c r="H10" s="126"/>
      <c r="I10" s="126">
        <v>13</v>
      </c>
      <c r="J10" s="127">
        <v>14</v>
      </c>
      <c r="K10" s="126">
        <v>15</v>
      </c>
      <c r="L10" s="126">
        <v>16</v>
      </c>
      <c r="M10" s="127">
        <v>17</v>
      </c>
      <c r="N10" s="176">
        <v>15</v>
      </c>
      <c r="O10" s="165">
        <v>20</v>
      </c>
      <c r="P10" s="165">
        <v>25</v>
      </c>
      <c r="Q10" s="126">
        <v>26</v>
      </c>
      <c r="R10" s="127">
        <v>27</v>
      </c>
      <c r="S10" s="126">
        <v>28</v>
      </c>
    </row>
    <row r="11" spans="1:19" x14ac:dyDescent="0.2">
      <c r="A11" s="228">
        <v>1</v>
      </c>
      <c r="B11" s="229">
        <v>2</v>
      </c>
      <c r="C11" s="228">
        <v>3</v>
      </c>
      <c r="D11" s="229">
        <v>4</v>
      </c>
      <c r="E11" s="228">
        <v>5</v>
      </c>
      <c r="F11" s="229">
        <v>6</v>
      </c>
      <c r="G11" s="228">
        <v>7</v>
      </c>
      <c r="H11" s="229">
        <v>8</v>
      </c>
      <c r="I11" s="228">
        <v>9</v>
      </c>
      <c r="J11" s="229">
        <v>10</v>
      </c>
      <c r="K11" s="229">
        <v>11</v>
      </c>
      <c r="L11" s="228">
        <v>12</v>
      </c>
      <c r="M11" s="229">
        <v>13</v>
      </c>
      <c r="N11" s="229">
        <v>14</v>
      </c>
      <c r="O11" s="228">
        <v>15</v>
      </c>
      <c r="P11" s="229">
        <v>16</v>
      </c>
      <c r="Q11" s="126"/>
      <c r="R11" s="127"/>
      <c r="S11" s="126"/>
    </row>
    <row r="12" spans="1:19" s="141" customFormat="1" x14ac:dyDescent="0.2">
      <c r="A12" s="143"/>
      <c r="B12" s="144"/>
      <c r="C12" s="145"/>
      <c r="D12" s="179"/>
      <c r="E12" s="145"/>
      <c r="F12" s="145"/>
      <c r="G12" s="145"/>
      <c r="H12" s="153"/>
      <c r="I12" s="145"/>
      <c r="J12" s="145"/>
      <c r="K12" s="145"/>
      <c r="L12" s="145"/>
      <c r="M12" s="145"/>
      <c r="N12" s="177"/>
      <c r="O12" s="171"/>
      <c r="P12" s="166"/>
      <c r="Q12" s="23"/>
      <c r="R12" s="23"/>
      <c r="S12" s="23"/>
    </row>
    <row r="13" spans="1:19" s="141" customFormat="1" x14ac:dyDescent="0.2">
      <c r="A13" s="192" t="s">
        <v>25</v>
      </c>
      <c r="B13" s="183" t="s">
        <v>26</v>
      </c>
      <c r="C13" s="184"/>
      <c r="D13" s="184"/>
      <c r="E13" s="184"/>
      <c r="F13" s="184"/>
      <c r="G13" s="184"/>
      <c r="H13" s="185"/>
      <c r="I13" s="184"/>
      <c r="J13" s="184"/>
      <c r="K13" s="184"/>
      <c r="L13" s="184"/>
      <c r="M13" s="184"/>
      <c r="N13" s="186"/>
      <c r="O13" s="187">
        <f>O14+O17+O44+O47+O49+O251+O263+O266+O269+O272</f>
        <v>460430750</v>
      </c>
      <c r="P13" s="185"/>
      <c r="Q13" s="128"/>
      <c r="R13" s="128"/>
      <c r="S13" s="128"/>
    </row>
    <row r="14" spans="1:19" s="141" customFormat="1" x14ac:dyDescent="0.2">
      <c r="A14" s="192" t="s">
        <v>27</v>
      </c>
      <c r="B14" s="183" t="s">
        <v>28</v>
      </c>
      <c r="C14" s="185" t="s">
        <v>372</v>
      </c>
      <c r="D14" s="188"/>
      <c r="E14" s="184"/>
      <c r="F14" s="184"/>
      <c r="G14" s="184"/>
      <c r="H14" s="185"/>
      <c r="I14" s="184"/>
      <c r="J14" s="184"/>
      <c r="K14" s="184"/>
      <c r="L14" s="184"/>
      <c r="M14" s="184"/>
      <c r="N14" s="186"/>
      <c r="O14" s="184"/>
      <c r="P14" s="185"/>
      <c r="Q14" s="23"/>
      <c r="R14" s="23"/>
      <c r="S14" s="23"/>
    </row>
    <row r="15" spans="1:19" s="141" customFormat="1" x14ac:dyDescent="0.2">
      <c r="A15" s="182"/>
      <c r="B15" s="189"/>
      <c r="C15" s="184"/>
      <c r="D15" s="188"/>
      <c r="E15" s="184"/>
      <c r="F15" s="184"/>
      <c r="G15" s="184"/>
      <c r="H15" s="185"/>
      <c r="I15" s="184"/>
      <c r="J15" s="184"/>
      <c r="K15" s="184"/>
      <c r="L15" s="184"/>
      <c r="M15" s="184"/>
      <c r="N15" s="186"/>
      <c r="O15" s="184"/>
      <c r="P15" s="185"/>
      <c r="Q15" s="23"/>
      <c r="R15" s="23"/>
      <c r="S15" s="23"/>
    </row>
    <row r="16" spans="1:19" s="141" customFormat="1" x14ac:dyDescent="0.2">
      <c r="A16" s="182"/>
      <c r="B16" s="189"/>
      <c r="C16" s="190"/>
      <c r="D16" s="188"/>
      <c r="E16" s="184"/>
      <c r="F16" s="184"/>
      <c r="G16" s="184"/>
      <c r="H16" s="185"/>
      <c r="I16" s="184"/>
      <c r="J16" s="184"/>
      <c r="K16" s="184"/>
      <c r="L16" s="184"/>
      <c r="M16" s="184"/>
      <c r="N16" s="186"/>
      <c r="O16" s="191"/>
      <c r="P16" s="185"/>
      <c r="Q16" s="23"/>
      <c r="R16" s="23"/>
      <c r="S16" s="23"/>
    </row>
    <row r="17" spans="1:19" s="141" customFormat="1" x14ac:dyDescent="0.2">
      <c r="A17" s="192" t="s">
        <v>29</v>
      </c>
      <c r="B17" s="183" t="s">
        <v>30</v>
      </c>
      <c r="C17" s="193"/>
      <c r="D17" s="193"/>
      <c r="E17" s="193"/>
      <c r="F17" s="193"/>
      <c r="G17" s="193"/>
      <c r="H17" s="194"/>
      <c r="I17" s="193"/>
      <c r="J17" s="193"/>
      <c r="K17" s="193"/>
      <c r="L17" s="193"/>
      <c r="M17" s="193"/>
      <c r="N17" s="195"/>
      <c r="O17" s="196">
        <f>SUM(O18:O42)</f>
        <v>274000000</v>
      </c>
      <c r="P17" s="194"/>
      <c r="Q17" s="23"/>
      <c r="R17" s="23"/>
      <c r="S17" s="23"/>
    </row>
    <row r="18" spans="1:19" s="141" customFormat="1" hidden="1" x14ac:dyDescent="0.2">
      <c r="A18" s="185">
        <v>1</v>
      </c>
      <c r="B18" s="237" t="s">
        <v>336</v>
      </c>
      <c r="C18" s="237" t="s">
        <v>334</v>
      </c>
      <c r="D18" s="215"/>
      <c r="E18" s="238" t="s">
        <v>383</v>
      </c>
      <c r="F18" s="239" t="s">
        <v>375</v>
      </c>
      <c r="G18" s="146"/>
      <c r="H18" s="240" t="s">
        <v>391</v>
      </c>
      <c r="I18" s="241"/>
      <c r="J18" s="241"/>
      <c r="K18" s="241"/>
      <c r="L18" s="242" t="s">
        <v>393</v>
      </c>
      <c r="M18" s="241"/>
      <c r="N18" s="234" t="s">
        <v>146</v>
      </c>
      <c r="O18" s="191">
        <v>150000000</v>
      </c>
      <c r="P18" s="245" t="s">
        <v>124</v>
      </c>
      <c r="Q18" s="23"/>
      <c r="R18" s="23"/>
      <c r="S18" s="23"/>
    </row>
    <row r="19" spans="1:19" s="141" customFormat="1" x14ac:dyDescent="0.2">
      <c r="A19" s="185">
        <v>2</v>
      </c>
      <c r="B19" s="237" t="s">
        <v>335</v>
      </c>
      <c r="C19" s="237" t="s">
        <v>333</v>
      </c>
      <c r="D19" s="215"/>
      <c r="E19" s="238" t="s">
        <v>384</v>
      </c>
      <c r="F19" s="239" t="s">
        <v>385</v>
      </c>
      <c r="G19" s="146"/>
      <c r="H19" s="240" t="s">
        <v>391</v>
      </c>
      <c r="I19" s="241"/>
      <c r="J19" s="242"/>
      <c r="K19" s="241"/>
      <c r="L19" s="242" t="s">
        <v>394</v>
      </c>
      <c r="M19" s="241"/>
      <c r="N19" s="234" t="s">
        <v>146</v>
      </c>
      <c r="O19" s="191">
        <v>5000000</v>
      </c>
      <c r="P19" s="245"/>
      <c r="Q19" s="23"/>
      <c r="R19" s="23"/>
      <c r="S19" s="23"/>
    </row>
    <row r="20" spans="1:19" s="141" customFormat="1" x14ac:dyDescent="0.2">
      <c r="A20" s="185">
        <v>3</v>
      </c>
      <c r="B20" s="237" t="s">
        <v>335</v>
      </c>
      <c r="C20" s="237" t="s">
        <v>333</v>
      </c>
      <c r="D20" s="215"/>
      <c r="E20" s="238" t="s">
        <v>386</v>
      </c>
      <c r="F20" s="239" t="s">
        <v>385</v>
      </c>
      <c r="G20" s="146"/>
      <c r="H20" s="240" t="s">
        <v>391</v>
      </c>
      <c r="I20" s="241"/>
      <c r="J20" s="242"/>
      <c r="K20" s="241"/>
      <c r="L20" s="242" t="s">
        <v>395</v>
      </c>
      <c r="M20" s="241"/>
      <c r="N20" s="234" t="s">
        <v>146</v>
      </c>
      <c r="O20" s="191">
        <v>5000000</v>
      </c>
      <c r="P20" s="245" t="s">
        <v>124</v>
      </c>
      <c r="Q20" s="23"/>
      <c r="R20" s="23"/>
      <c r="S20" s="23"/>
    </row>
    <row r="21" spans="1:19" s="141" customFormat="1" x14ac:dyDescent="0.2">
      <c r="A21" s="185">
        <v>4</v>
      </c>
      <c r="B21" s="237" t="s">
        <v>335</v>
      </c>
      <c r="C21" s="237" t="s">
        <v>333</v>
      </c>
      <c r="D21" s="215"/>
      <c r="E21" s="238" t="s">
        <v>386</v>
      </c>
      <c r="F21" s="239" t="s">
        <v>385</v>
      </c>
      <c r="G21" s="146"/>
      <c r="H21" s="240" t="s">
        <v>391</v>
      </c>
      <c r="I21" s="241"/>
      <c r="J21" s="242"/>
      <c r="K21" s="241"/>
      <c r="L21" s="242" t="s">
        <v>396</v>
      </c>
      <c r="M21" s="241"/>
      <c r="N21" s="234" t="s">
        <v>146</v>
      </c>
      <c r="O21" s="191">
        <v>5000000</v>
      </c>
      <c r="P21" s="245"/>
      <c r="Q21" s="23"/>
      <c r="R21" s="23"/>
      <c r="S21" s="23"/>
    </row>
    <row r="22" spans="1:19" s="141" customFormat="1" x14ac:dyDescent="0.2">
      <c r="A22" s="185">
        <v>5</v>
      </c>
      <c r="B22" s="237" t="s">
        <v>335</v>
      </c>
      <c r="C22" s="237" t="s">
        <v>333</v>
      </c>
      <c r="D22" s="215"/>
      <c r="E22" s="238" t="s">
        <v>386</v>
      </c>
      <c r="F22" s="239" t="s">
        <v>385</v>
      </c>
      <c r="G22" s="146"/>
      <c r="H22" s="240" t="s">
        <v>391</v>
      </c>
      <c r="I22" s="241"/>
      <c r="J22" s="242"/>
      <c r="K22" s="241"/>
      <c r="L22" s="242" t="s">
        <v>397</v>
      </c>
      <c r="M22" s="241"/>
      <c r="N22" s="234" t="s">
        <v>146</v>
      </c>
      <c r="O22" s="191">
        <v>5000000</v>
      </c>
      <c r="P22" s="245" t="s">
        <v>124</v>
      </c>
      <c r="Q22" s="23"/>
      <c r="R22" s="23"/>
      <c r="S22" s="23"/>
    </row>
    <row r="23" spans="1:19" s="141" customFormat="1" x14ac:dyDescent="0.2">
      <c r="A23" s="185">
        <v>6</v>
      </c>
      <c r="B23" s="237" t="s">
        <v>335</v>
      </c>
      <c r="C23" s="237" t="s">
        <v>333</v>
      </c>
      <c r="D23" s="215"/>
      <c r="E23" s="238" t="s">
        <v>386</v>
      </c>
      <c r="F23" s="239" t="s">
        <v>385</v>
      </c>
      <c r="G23" s="146"/>
      <c r="H23" s="240" t="s">
        <v>391</v>
      </c>
      <c r="I23" s="241"/>
      <c r="J23" s="242"/>
      <c r="K23" s="241"/>
      <c r="L23" s="242" t="s">
        <v>398</v>
      </c>
      <c r="M23" s="241"/>
      <c r="N23" s="234" t="s">
        <v>146</v>
      </c>
      <c r="O23" s="191">
        <v>5000000</v>
      </c>
      <c r="P23" s="245" t="s">
        <v>124</v>
      </c>
      <c r="Q23" s="23"/>
      <c r="R23" s="23"/>
      <c r="S23" s="23"/>
    </row>
    <row r="24" spans="1:19" s="141" customFormat="1" x14ac:dyDescent="0.2">
      <c r="A24" s="185">
        <v>7</v>
      </c>
      <c r="B24" s="237" t="s">
        <v>335</v>
      </c>
      <c r="C24" s="237" t="s">
        <v>333</v>
      </c>
      <c r="D24" s="218"/>
      <c r="E24" s="238" t="s">
        <v>386</v>
      </c>
      <c r="F24" s="239" t="s">
        <v>385</v>
      </c>
      <c r="G24" s="146"/>
      <c r="H24" s="240" t="s">
        <v>391</v>
      </c>
      <c r="I24" s="241"/>
      <c r="J24" s="242"/>
      <c r="K24" s="241"/>
      <c r="L24" s="242" t="s">
        <v>399</v>
      </c>
      <c r="M24" s="241"/>
      <c r="N24" s="234" t="s">
        <v>146</v>
      </c>
      <c r="O24" s="191">
        <v>5000000</v>
      </c>
      <c r="P24" s="245" t="s">
        <v>124</v>
      </c>
      <c r="Q24" s="23"/>
      <c r="R24" s="23"/>
      <c r="S24" s="23"/>
    </row>
    <row r="25" spans="1:19" s="141" customFormat="1" x14ac:dyDescent="0.2">
      <c r="A25" s="185">
        <v>8</v>
      </c>
      <c r="B25" s="237" t="s">
        <v>335</v>
      </c>
      <c r="C25" s="237" t="s">
        <v>333</v>
      </c>
      <c r="D25" s="218"/>
      <c r="E25" s="238" t="s">
        <v>384</v>
      </c>
      <c r="F25" s="239" t="s">
        <v>385</v>
      </c>
      <c r="G25" s="146"/>
      <c r="H25" s="240" t="s">
        <v>391</v>
      </c>
      <c r="I25" s="241"/>
      <c r="J25" s="242"/>
      <c r="K25" s="241"/>
      <c r="L25" s="242" t="s">
        <v>400</v>
      </c>
      <c r="M25" s="241"/>
      <c r="N25" s="234" t="s">
        <v>146</v>
      </c>
      <c r="O25" s="191">
        <v>5000000</v>
      </c>
      <c r="P25" s="245"/>
      <c r="Q25" s="23"/>
      <c r="R25" s="23"/>
      <c r="S25" s="23"/>
    </row>
    <row r="26" spans="1:19" s="141" customFormat="1" x14ac:dyDescent="0.2">
      <c r="A26" s="185">
        <v>9</v>
      </c>
      <c r="B26" s="237" t="s">
        <v>335</v>
      </c>
      <c r="C26" s="237" t="s">
        <v>333</v>
      </c>
      <c r="D26" s="218"/>
      <c r="E26" s="238" t="s">
        <v>386</v>
      </c>
      <c r="F26" s="239" t="s">
        <v>385</v>
      </c>
      <c r="G26" s="146"/>
      <c r="H26" s="240" t="s">
        <v>391</v>
      </c>
      <c r="I26" s="241"/>
      <c r="J26" s="242"/>
      <c r="K26" s="241"/>
      <c r="L26" s="242" t="s">
        <v>401</v>
      </c>
      <c r="M26" s="241"/>
      <c r="N26" s="234" t="s">
        <v>146</v>
      </c>
      <c r="O26" s="191">
        <v>5000000</v>
      </c>
      <c r="P26" s="245" t="s">
        <v>124</v>
      </c>
      <c r="Q26" s="23"/>
      <c r="R26" s="23"/>
      <c r="S26" s="23"/>
    </row>
    <row r="27" spans="1:19" s="141" customFormat="1" x14ac:dyDescent="0.2">
      <c r="A27" s="185">
        <v>10</v>
      </c>
      <c r="B27" s="237" t="s">
        <v>335</v>
      </c>
      <c r="C27" s="237" t="s">
        <v>333</v>
      </c>
      <c r="D27" s="218"/>
      <c r="E27" s="238" t="s">
        <v>386</v>
      </c>
      <c r="F27" s="239" t="s">
        <v>385</v>
      </c>
      <c r="G27" s="146"/>
      <c r="H27" s="240" t="s">
        <v>391</v>
      </c>
      <c r="I27" s="241"/>
      <c r="J27" s="242"/>
      <c r="K27" s="241"/>
      <c r="L27" s="242" t="s">
        <v>402</v>
      </c>
      <c r="M27" s="241"/>
      <c r="N27" s="234" t="s">
        <v>146</v>
      </c>
      <c r="O27" s="191">
        <v>5000000</v>
      </c>
      <c r="P27" s="245" t="s">
        <v>124</v>
      </c>
      <c r="Q27" s="23"/>
      <c r="R27" s="23"/>
      <c r="S27" s="23"/>
    </row>
    <row r="28" spans="1:19" s="141" customFormat="1" x14ac:dyDescent="0.2">
      <c r="A28" s="185">
        <v>11</v>
      </c>
      <c r="B28" s="237" t="s">
        <v>335</v>
      </c>
      <c r="C28" s="237" t="s">
        <v>333</v>
      </c>
      <c r="D28" s="218"/>
      <c r="E28" s="238" t="s">
        <v>384</v>
      </c>
      <c r="F28" s="239" t="s">
        <v>385</v>
      </c>
      <c r="G28" s="146"/>
      <c r="H28" s="240" t="s">
        <v>391</v>
      </c>
      <c r="I28" s="241"/>
      <c r="J28" s="242"/>
      <c r="K28" s="241"/>
      <c r="L28" s="242" t="s">
        <v>403</v>
      </c>
      <c r="M28" s="241"/>
      <c r="N28" s="234" t="s">
        <v>146</v>
      </c>
      <c r="O28" s="191">
        <v>5000000</v>
      </c>
      <c r="P28" s="245" t="s">
        <v>124</v>
      </c>
      <c r="Q28" s="23"/>
      <c r="R28" s="23"/>
      <c r="S28" s="23"/>
    </row>
    <row r="29" spans="1:19" s="141" customFormat="1" x14ac:dyDescent="0.2">
      <c r="A29" s="185">
        <v>12</v>
      </c>
      <c r="B29" s="237" t="s">
        <v>335</v>
      </c>
      <c r="C29" s="237" t="s">
        <v>333</v>
      </c>
      <c r="D29" s="218"/>
      <c r="E29" s="238" t="s">
        <v>384</v>
      </c>
      <c r="F29" s="239" t="s">
        <v>385</v>
      </c>
      <c r="G29" s="146"/>
      <c r="H29" s="240" t="s">
        <v>391</v>
      </c>
      <c r="I29" s="241"/>
      <c r="J29" s="242"/>
      <c r="K29" s="241"/>
      <c r="L29" s="242" t="s">
        <v>404</v>
      </c>
      <c r="M29" s="241"/>
      <c r="N29" s="234" t="s">
        <v>146</v>
      </c>
      <c r="O29" s="191">
        <v>5000000</v>
      </c>
      <c r="P29" s="245"/>
      <c r="Q29" s="23"/>
      <c r="R29" s="23"/>
      <c r="S29" s="23"/>
    </row>
    <row r="30" spans="1:19" s="141" customFormat="1" x14ac:dyDescent="0.2">
      <c r="A30" s="185">
        <v>13</v>
      </c>
      <c r="B30" s="237" t="s">
        <v>335</v>
      </c>
      <c r="C30" s="237" t="s">
        <v>333</v>
      </c>
      <c r="D30" s="218"/>
      <c r="E30" s="238" t="s">
        <v>386</v>
      </c>
      <c r="F30" s="239" t="s">
        <v>385</v>
      </c>
      <c r="G30" s="146"/>
      <c r="H30" s="240" t="s">
        <v>391</v>
      </c>
      <c r="I30" s="241"/>
      <c r="J30" s="242"/>
      <c r="K30" s="241"/>
      <c r="L30" s="242" t="s">
        <v>405</v>
      </c>
      <c r="M30" s="241"/>
      <c r="N30" s="234" t="s">
        <v>146</v>
      </c>
      <c r="O30" s="191">
        <v>5000000</v>
      </c>
      <c r="P30" s="245" t="s">
        <v>124</v>
      </c>
      <c r="Q30" s="23"/>
      <c r="R30" s="23"/>
      <c r="S30" s="23"/>
    </row>
    <row r="31" spans="1:19" s="141" customFormat="1" x14ac:dyDescent="0.2">
      <c r="A31" s="185">
        <v>14</v>
      </c>
      <c r="B31" s="237" t="s">
        <v>335</v>
      </c>
      <c r="C31" s="237" t="s">
        <v>333</v>
      </c>
      <c r="D31" s="218"/>
      <c r="E31" s="238" t="s">
        <v>386</v>
      </c>
      <c r="F31" s="239" t="s">
        <v>385</v>
      </c>
      <c r="G31" s="146"/>
      <c r="H31" s="240" t="s">
        <v>391</v>
      </c>
      <c r="I31" s="241"/>
      <c r="J31" s="242"/>
      <c r="K31" s="241"/>
      <c r="L31" s="242" t="s">
        <v>406</v>
      </c>
      <c r="M31" s="241"/>
      <c r="N31" s="234" t="s">
        <v>146</v>
      </c>
      <c r="O31" s="191">
        <v>5000000</v>
      </c>
      <c r="P31" s="245" t="s">
        <v>124</v>
      </c>
      <c r="Q31" s="23"/>
      <c r="R31" s="23"/>
      <c r="S31" s="23"/>
    </row>
    <row r="32" spans="1:19" s="141" customFormat="1" x14ac:dyDescent="0.2">
      <c r="A32" s="185">
        <v>15</v>
      </c>
      <c r="B32" s="237" t="s">
        <v>335</v>
      </c>
      <c r="C32" s="237" t="s">
        <v>333</v>
      </c>
      <c r="D32" s="218"/>
      <c r="E32" s="238" t="s">
        <v>384</v>
      </c>
      <c r="F32" s="239" t="s">
        <v>385</v>
      </c>
      <c r="G32" s="146"/>
      <c r="H32" s="240" t="s">
        <v>391</v>
      </c>
      <c r="I32" s="241"/>
      <c r="J32" s="242"/>
      <c r="K32" s="241"/>
      <c r="L32" s="242" t="s">
        <v>407</v>
      </c>
      <c r="M32" s="241"/>
      <c r="N32" s="234" t="s">
        <v>146</v>
      </c>
      <c r="O32" s="191">
        <v>5000000</v>
      </c>
      <c r="P32" s="245" t="s">
        <v>124</v>
      </c>
      <c r="Q32" s="23"/>
      <c r="R32" s="23"/>
      <c r="S32" s="23"/>
    </row>
    <row r="33" spans="1:19" s="141" customFormat="1" x14ac:dyDescent="0.2">
      <c r="A33" s="185">
        <v>16</v>
      </c>
      <c r="B33" s="237" t="s">
        <v>335</v>
      </c>
      <c r="C33" s="237" t="s">
        <v>333</v>
      </c>
      <c r="D33" s="218"/>
      <c r="E33" s="238" t="s">
        <v>387</v>
      </c>
      <c r="F33" s="239" t="s">
        <v>376</v>
      </c>
      <c r="G33" s="146"/>
      <c r="H33" s="240" t="s">
        <v>391</v>
      </c>
      <c r="I33" s="241"/>
      <c r="J33" s="242"/>
      <c r="K33" s="241"/>
      <c r="L33" s="242" t="s">
        <v>408</v>
      </c>
      <c r="M33" s="241"/>
      <c r="N33" s="234" t="s">
        <v>146</v>
      </c>
      <c r="O33" s="191">
        <v>5000000</v>
      </c>
      <c r="P33" s="245"/>
      <c r="Q33" s="23"/>
      <c r="R33" s="23"/>
      <c r="S33" s="23"/>
    </row>
    <row r="34" spans="1:19" s="141" customFormat="1" x14ac:dyDescent="0.2">
      <c r="A34" s="185">
        <v>17</v>
      </c>
      <c r="B34" s="237" t="s">
        <v>335</v>
      </c>
      <c r="C34" s="237" t="s">
        <v>333</v>
      </c>
      <c r="D34" s="218"/>
      <c r="E34" s="238" t="s">
        <v>386</v>
      </c>
      <c r="F34" s="239" t="s">
        <v>385</v>
      </c>
      <c r="G34" s="146"/>
      <c r="H34" s="240" t="s">
        <v>391</v>
      </c>
      <c r="I34" s="241"/>
      <c r="J34" s="242"/>
      <c r="K34" s="241"/>
      <c r="L34" s="242" t="s">
        <v>409</v>
      </c>
      <c r="M34" s="241"/>
      <c r="N34" s="234" t="s">
        <v>146</v>
      </c>
      <c r="O34" s="191">
        <v>5000000</v>
      </c>
      <c r="P34" s="245"/>
      <c r="Q34" s="23"/>
      <c r="R34" s="23"/>
      <c r="S34" s="23"/>
    </row>
    <row r="35" spans="1:19" s="141" customFormat="1" x14ac:dyDescent="0.2">
      <c r="A35" s="185">
        <v>18</v>
      </c>
      <c r="B35" s="237" t="s">
        <v>335</v>
      </c>
      <c r="C35" s="237" t="s">
        <v>333</v>
      </c>
      <c r="D35" s="218"/>
      <c r="E35" s="238" t="s">
        <v>387</v>
      </c>
      <c r="F35" s="239" t="s">
        <v>385</v>
      </c>
      <c r="G35" s="146"/>
      <c r="H35" s="240" t="s">
        <v>391</v>
      </c>
      <c r="I35" s="241"/>
      <c r="J35" s="242"/>
      <c r="K35" s="241"/>
      <c r="L35" s="242" t="s">
        <v>410</v>
      </c>
      <c r="M35" s="241"/>
      <c r="N35" s="234" t="s">
        <v>146</v>
      </c>
      <c r="O35" s="191">
        <v>5000000</v>
      </c>
      <c r="P35" s="245" t="s">
        <v>124</v>
      </c>
      <c r="Q35" s="23"/>
      <c r="R35" s="23"/>
      <c r="S35" s="23"/>
    </row>
    <row r="36" spans="1:19" s="141" customFormat="1" x14ac:dyDescent="0.2">
      <c r="A36" s="185">
        <v>19</v>
      </c>
      <c r="B36" s="237" t="s">
        <v>335</v>
      </c>
      <c r="C36" s="237" t="s">
        <v>333</v>
      </c>
      <c r="D36" s="218"/>
      <c r="E36" s="238" t="s">
        <v>386</v>
      </c>
      <c r="F36" s="239" t="s">
        <v>385</v>
      </c>
      <c r="G36" s="146"/>
      <c r="H36" s="240" t="s">
        <v>391</v>
      </c>
      <c r="I36" s="241"/>
      <c r="J36" s="242"/>
      <c r="K36" s="241"/>
      <c r="L36" s="242" t="s">
        <v>411</v>
      </c>
      <c r="M36" s="241"/>
      <c r="N36" s="234" t="s">
        <v>146</v>
      </c>
      <c r="O36" s="191">
        <v>5000000</v>
      </c>
      <c r="P36" s="245" t="s">
        <v>124</v>
      </c>
      <c r="Q36" s="23"/>
      <c r="R36" s="23"/>
      <c r="S36" s="23"/>
    </row>
    <row r="37" spans="1:19" s="141" customFormat="1" x14ac:dyDescent="0.2">
      <c r="A37" s="185">
        <v>20</v>
      </c>
      <c r="B37" s="237" t="s">
        <v>335</v>
      </c>
      <c r="C37" s="237" t="s">
        <v>333</v>
      </c>
      <c r="D37" s="218"/>
      <c r="E37" s="238" t="s">
        <v>386</v>
      </c>
      <c r="F37" s="239" t="s">
        <v>385</v>
      </c>
      <c r="G37" s="146"/>
      <c r="H37" s="240" t="s">
        <v>391</v>
      </c>
      <c r="I37" s="241"/>
      <c r="J37" s="242"/>
      <c r="K37" s="241"/>
      <c r="L37" s="242" t="s">
        <v>412</v>
      </c>
      <c r="M37" s="241"/>
      <c r="N37" s="234" t="s">
        <v>146</v>
      </c>
      <c r="O37" s="191">
        <v>5000000</v>
      </c>
      <c r="P37" s="245" t="s">
        <v>124</v>
      </c>
      <c r="Q37" s="23"/>
      <c r="R37" s="23"/>
      <c r="S37" s="23"/>
    </row>
    <row r="38" spans="1:19" s="141" customFormat="1" x14ac:dyDescent="0.2">
      <c r="A38" s="185">
        <v>21</v>
      </c>
      <c r="B38" s="237" t="s">
        <v>335</v>
      </c>
      <c r="C38" s="237" t="s">
        <v>333</v>
      </c>
      <c r="D38" s="218"/>
      <c r="E38" s="238" t="s">
        <v>386</v>
      </c>
      <c r="F38" s="239" t="s">
        <v>385</v>
      </c>
      <c r="G38" s="146"/>
      <c r="H38" s="240" t="s">
        <v>391</v>
      </c>
      <c r="I38" s="241"/>
      <c r="J38" s="242"/>
      <c r="K38" s="241"/>
      <c r="L38" s="242" t="s">
        <v>413</v>
      </c>
      <c r="M38" s="241"/>
      <c r="N38" s="234" t="s">
        <v>146</v>
      </c>
      <c r="O38" s="191">
        <v>5000000</v>
      </c>
      <c r="P38" s="245" t="s">
        <v>124</v>
      </c>
      <c r="Q38" s="23"/>
      <c r="R38" s="23"/>
      <c r="S38" s="23"/>
    </row>
    <row r="39" spans="1:19" s="141" customFormat="1" x14ac:dyDescent="0.2">
      <c r="A39" s="185">
        <v>22</v>
      </c>
      <c r="B39" s="237" t="s">
        <v>335</v>
      </c>
      <c r="C39" s="237" t="s">
        <v>333</v>
      </c>
      <c r="D39" s="218"/>
      <c r="E39" s="238" t="s">
        <v>386</v>
      </c>
      <c r="F39" s="239" t="s">
        <v>385</v>
      </c>
      <c r="G39" s="146"/>
      <c r="H39" s="240" t="s">
        <v>391</v>
      </c>
      <c r="I39" s="241"/>
      <c r="J39" s="242"/>
      <c r="K39" s="241"/>
      <c r="L39" s="242" t="s">
        <v>414</v>
      </c>
      <c r="M39" s="241"/>
      <c r="N39" s="234" t="s">
        <v>146</v>
      </c>
      <c r="O39" s="191">
        <v>5000000</v>
      </c>
      <c r="P39" s="245" t="s">
        <v>124</v>
      </c>
      <c r="Q39" s="23"/>
      <c r="R39" s="23"/>
      <c r="S39" s="23"/>
    </row>
    <row r="40" spans="1:19" s="141" customFormat="1" x14ac:dyDescent="0.2">
      <c r="A40" s="185">
        <v>23</v>
      </c>
      <c r="B40" s="237" t="s">
        <v>335</v>
      </c>
      <c r="C40" s="237" t="s">
        <v>333</v>
      </c>
      <c r="D40" s="218"/>
      <c r="E40" s="238" t="s">
        <v>386</v>
      </c>
      <c r="F40" s="239" t="s">
        <v>385</v>
      </c>
      <c r="G40" s="146"/>
      <c r="H40" s="240" t="s">
        <v>391</v>
      </c>
      <c r="I40" s="241"/>
      <c r="J40" s="242"/>
      <c r="K40" s="241"/>
      <c r="L40" s="242" t="s">
        <v>415</v>
      </c>
      <c r="M40" s="241"/>
      <c r="N40" s="234" t="s">
        <v>146</v>
      </c>
      <c r="O40" s="191">
        <v>5000000</v>
      </c>
      <c r="P40" s="245" t="s">
        <v>124</v>
      </c>
      <c r="Q40" s="23"/>
      <c r="R40" s="23"/>
      <c r="S40" s="23"/>
    </row>
    <row r="41" spans="1:19" s="141" customFormat="1" hidden="1" x14ac:dyDescent="0.2">
      <c r="A41" s="185">
        <v>24</v>
      </c>
      <c r="B41" s="237" t="s">
        <v>335</v>
      </c>
      <c r="C41" s="237" t="s">
        <v>333</v>
      </c>
      <c r="D41" s="218"/>
      <c r="E41" s="238" t="s">
        <v>388</v>
      </c>
      <c r="F41" s="239" t="s">
        <v>389</v>
      </c>
      <c r="G41" s="146"/>
      <c r="H41" s="240" t="s">
        <v>392</v>
      </c>
      <c r="I41" s="241"/>
      <c r="J41" s="242"/>
      <c r="K41" s="241"/>
      <c r="L41" s="242" t="s">
        <v>416</v>
      </c>
      <c r="M41" s="241"/>
      <c r="N41" s="234" t="s">
        <v>146</v>
      </c>
      <c r="O41" s="191">
        <v>7500000</v>
      </c>
      <c r="P41" s="245" t="s">
        <v>124</v>
      </c>
      <c r="Q41" s="23"/>
      <c r="R41" s="23"/>
      <c r="S41" s="23"/>
    </row>
    <row r="42" spans="1:19" s="141" customFormat="1" hidden="1" x14ac:dyDescent="0.2">
      <c r="A42" s="185">
        <v>25</v>
      </c>
      <c r="B42" s="237" t="s">
        <v>335</v>
      </c>
      <c r="C42" s="237" t="s">
        <v>333</v>
      </c>
      <c r="D42" s="218"/>
      <c r="E42" s="238" t="s">
        <v>390</v>
      </c>
      <c r="F42" s="239" t="s">
        <v>373</v>
      </c>
      <c r="G42" s="146"/>
      <c r="H42" s="240" t="s">
        <v>374</v>
      </c>
      <c r="I42" s="241"/>
      <c r="J42" s="242"/>
      <c r="K42" s="241"/>
      <c r="L42" s="242" t="s">
        <v>417</v>
      </c>
      <c r="M42" s="241"/>
      <c r="N42" s="234" t="s">
        <v>146</v>
      </c>
      <c r="O42" s="191">
        <v>6500000</v>
      </c>
      <c r="P42" s="245" t="s">
        <v>124</v>
      </c>
      <c r="Q42" s="23"/>
      <c r="R42" s="23"/>
      <c r="S42" s="23"/>
    </row>
    <row r="43" spans="1:19" s="141" customFormat="1" x14ac:dyDescent="0.2">
      <c r="A43" s="192"/>
      <c r="B43" s="183"/>
      <c r="C43" s="193"/>
      <c r="D43" s="193"/>
      <c r="E43" s="193"/>
      <c r="F43" s="193"/>
      <c r="G43" s="193"/>
      <c r="H43" s="194"/>
      <c r="I43" s="193"/>
      <c r="J43" s="193"/>
      <c r="K43" s="193"/>
      <c r="L43" s="193"/>
      <c r="M43" s="193"/>
      <c r="N43" s="195"/>
      <c r="O43" s="196"/>
      <c r="P43" s="194"/>
      <c r="Q43" s="23"/>
      <c r="R43" s="23"/>
      <c r="S43" s="23"/>
    </row>
    <row r="44" spans="1:19" s="141" customFormat="1" x14ac:dyDescent="0.2">
      <c r="A44" s="192" t="s">
        <v>31</v>
      </c>
      <c r="B44" s="183" t="s">
        <v>32</v>
      </c>
      <c r="C44" s="185" t="s">
        <v>372</v>
      </c>
      <c r="D44" s="184"/>
      <c r="E44" s="184"/>
      <c r="F44" s="184"/>
      <c r="G44" s="184"/>
      <c r="H44" s="149"/>
      <c r="I44" s="184"/>
      <c r="J44" s="184"/>
      <c r="K44" s="184"/>
      <c r="L44" s="184"/>
      <c r="M44" s="184"/>
      <c r="N44" s="197"/>
      <c r="O44" s="198"/>
      <c r="P44" s="185"/>
      <c r="Q44" s="39"/>
      <c r="R44" s="39"/>
      <c r="S44" s="39"/>
    </row>
    <row r="45" spans="1:19" s="141" customFormat="1" ht="14" x14ac:dyDescent="0.2">
      <c r="A45" s="182"/>
      <c r="B45" s="189"/>
      <c r="C45" s="199"/>
      <c r="D45" s="200"/>
      <c r="E45" s="201"/>
      <c r="F45" s="202"/>
      <c r="G45" s="185"/>
      <c r="H45" s="203"/>
      <c r="I45" s="184"/>
      <c r="J45" s="204"/>
      <c r="K45" s="204"/>
      <c r="L45" s="204"/>
      <c r="M45" s="184"/>
      <c r="N45" s="149"/>
      <c r="O45" s="181"/>
      <c r="P45" s="185"/>
      <c r="Q45" s="39"/>
      <c r="R45" s="39"/>
      <c r="S45" s="39"/>
    </row>
    <row r="46" spans="1:19" s="141" customFormat="1" ht="14" x14ac:dyDescent="0.2">
      <c r="A46" s="182"/>
      <c r="B46" s="189"/>
      <c r="C46" s="199"/>
      <c r="D46" s="200"/>
      <c r="E46" s="201"/>
      <c r="F46" s="202"/>
      <c r="G46" s="185"/>
      <c r="H46" s="203"/>
      <c r="I46" s="184"/>
      <c r="J46" s="204"/>
      <c r="K46" s="204"/>
      <c r="L46" s="204"/>
      <c r="M46" s="184"/>
      <c r="N46" s="149"/>
      <c r="O46" s="181"/>
      <c r="P46" s="185"/>
      <c r="Q46" s="39"/>
      <c r="R46" s="39"/>
      <c r="S46" s="39"/>
    </row>
    <row r="47" spans="1:19" s="141" customFormat="1" ht="27.75" customHeight="1" x14ac:dyDescent="0.2">
      <c r="A47" s="246" t="s">
        <v>33</v>
      </c>
      <c r="B47" s="247" t="s">
        <v>34</v>
      </c>
      <c r="C47" s="222" t="s">
        <v>372</v>
      </c>
      <c r="D47" s="248"/>
      <c r="E47" s="249"/>
      <c r="F47" s="250"/>
      <c r="G47" s="222"/>
      <c r="H47" s="251"/>
      <c r="I47" s="223"/>
      <c r="J47" s="252"/>
      <c r="K47" s="252"/>
      <c r="L47" s="252"/>
      <c r="M47" s="223"/>
      <c r="N47" s="253"/>
      <c r="O47" s="207"/>
      <c r="P47" s="222"/>
      <c r="Q47" s="39"/>
      <c r="R47" s="39"/>
      <c r="S47" s="39"/>
    </row>
    <row r="48" spans="1:19" s="141" customFormat="1" ht="14" x14ac:dyDescent="0.2">
      <c r="A48" s="254"/>
      <c r="B48" s="255"/>
      <c r="C48" s="256"/>
      <c r="D48" s="257"/>
      <c r="E48" s="258"/>
      <c r="F48" s="259"/>
      <c r="G48" s="225"/>
      <c r="H48" s="260"/>
      <c r="I48" s="226"/>
      <c r="J48" s="261"/>
      <c r="K48" s="261"/>
      <c r="L48" s="261"/>
      <c r="M48" s="226"/>
      <c r="N48" s="262"/>
      <c r="O48" s="230"/>
      <c r="P48" s="225"/>
      <c r="Q48" s="39"/>
      <c r="R48" s="39"/>
      <c r="S48" s="39"/>
    </row>
    <row r="49" spans="1:19" s="142" customFormat="1" ht="30" x14ac:dyDescent="0.2">
      <c r="A49" s="192" t="s">
        <v>35</v>
      </c>
      <c r="B49" s="183" t="s">
        <v>36</v>
      </c>
      <c r="C49" s="193"/>
      <c r="D49" s="193"/>
      <c r="E49" s="193"/>
      <c r="F49" s="193"/>
      <c r="G49" s="193"/>
      <c r="H49" s="205"/>
      <c r="I49" s="193"/>
      <c r="J49" s="193"/>
      <c r="K49" s="193"/>
      <c r="L49" s="193"/>
      <c r="M49" s="193"/>
      <c r="N49" s="206"/>
      <c r="O49" s="196">
        <f>SUM(O50:O249)</f>
        <v>180540750</v>
      </c>
      <c r="P49" s="245"/>
      <c r="Q49" s="39"/>
      <c r="R49" s="39"/>
      <c r="S49" s="39"/>
    </row>
    <row r="50" spans="1:19" s="142" customFormat="1" x14ac:dyDescent="0.2">
      <c r="A50" s="185">
        <v>26</v>
      </c>
      <c r="B50" s="237" t="s">
        <v>442</v>
      </c>
      <c r="C50" s="237" t="s">
        <v>418</v>
      </c>
      <c r="D50" s="237"/>
      <c r="E50" s="238" t="s">
        <v>195</v>
      </c>
      <c r="F50" s="239"/>
      <c r="G50" s="146"/>
      <c r="H50" s="240">
        <v>1982</v>
      </c>
      <c r="I50" s="241"/>
      <c r="J50" s="242"/>
      <c r="K50" s="241"/>
      <c r="L50" s="242"/>
      <c r="M50" s="241"/>
      <c r="N50" s="232" t="s">
        <v>146</v>
      </c>
      <c r="O50" s="191">
        <v>130000</v>
      </c>
      <c r="P50" s="245"/>
      <c r="Q50" s="39"/>
      <c r="R50" s="39"/>
      <c r="S50" s="39"/>
    </row>
    <row r="51" spans="1:19" s="142" customFormat="1" x14ac:dyDescent="0.2">
      <c r="A51" s="185">
        <v>27</v>
      </c>
      <c r="B51" s="237" t="s">
        <v>443</v>
      </c>
      <c r="C51" s="237" t="s">
        <v>419</v>
      </c>
      <c r="D51" s="237"/>
      <c r="E51" s="238" t="s">
        <v>473</v>
      </c>
      <c r="F51" s="239"/>
      <c r="G51" s="146"/>
      <c r="H51" s="240">
        <v>1983</v>
      </c>
      <c r="I51" s="241"/>
      <c r="J51" s="242"/>
      <c r="K51" s="241"/>
      <c r="L51" s="242"/>
      <c r="M51" s="241"/>
      <c r="N51" s="232" t="s">
        <v>146</v>
      </c>
      <c r="O51" s="191">
        <v>1050000</v>
      </c>
      <c r="P51" s="245" t="s">
        <v>367</v>
      </c>
      <c r="Q51" s="39"/>
      <c r="R51" s="39"/>
      <c r="S51" s="39"/>
    </row>
    <row r="52" spans="1:19" s="142" customFormat="1" x14ac:dyDescent="0.2">
      <c r="A52" s="185">
        <v>28</v>
      </c>
      <c r="B52" s="237" t="s">
        <v>179</v>
      </c>
      <c r="C52" s="237" t="s">
        <v>163</v>
      </c>
      <c r="D52" s="237"/>
      <c r="E52" s="238" t="s">
        <v>474</v>
      </c>
      <c r="F52" s="239"/>
      <c r="G52" s="146"/>
      <c r="H52" s="240">
        <v>1984</v>
      </c>
      <c r="I52" s="241"/>
      <c r="J52" s="242"/>
      <c r="K52" s="241"/>
      <c r="L52" s="242"/>
      <c r="M52" s="241"/>
      <c r="N52" s="232" t="s">
        <v>146</v>
      </c>
      <c r="O52" s="191">
        <v>1100000</v>
      </c>
      <c r="P52" s="245" t="s">
        <v>124</v>
      </c>
      <c r="Q52" s="39"/>
      <c r="R52" s="39"/>
      <c r="S52" s="39"/>
    </row>
    <row r="53" spans="1:19" s="142" customFormat="1" x14ac:dyDescent="0.2">
      <c r="A53" s="185">
        <v>29</v>
      </c>
      <c r="B53" s="237" t="s">
        <v>444</v>
      </c>
      <c r="C53" s="237" t="s">
        <v>420</v>
      </c>
      <c r="D53" s="237"/>
      <c r="E53" s="238" t="s">
        <v>475</v>
      </c>
      <c r="F53" s="239"/>
      <c r="G53" s="146"/>
      <c r="H53" s="240">
        <v>1986</v>
      </c>
      <c r="I53" s="241"/>
      <c r="J53" s="242"/>
      <c r="K53" s="241"/>
      <c r="L53" s="242"/>
      <c r="M53" s="241"/>
      <c r="N53" s="232" t="s">
        <v>146</v>
      </c>
      <c r="O53" s="191">
        <v>1800000</v>
      </c>
      <c r="P53" s="245"/>
      <c r="Q53" s="39"/>
      <c r="R53" s="39"/>
      <c r="S53" s="39"/>
    </row>
    <row r="54" spans="1:19" s="142" customFormat="1" x14ac:dyDescent="0.2">
      <c r="A54" s="185">
        <v>30</v>
      </c>
      <c r="B54" s="237" t="s">
        <v>171</v>
      </c>
      <c r="C54" s="237" t="s">
        <v>421</v>
      </c>
      <c r="D54" s="237"/>
      <c r="E54" s="238" t="s">
        <v>195</v>
      </c>
      <c r="F54" s="239"/>
      <c r="G54" s="146"/>
      <c r="H54" s="240">
        <v>1989</v>
      </c>
      <c r="I54" s="241"/>
      <c r="J54" s="242"/>
      <c r="K54" s="241"/>
      <c r="L54" s="242"/>
      <c r="M54" s="241"/>
      <c r="N54" s="232" t="s">
        <v>146</v>
      </c>
      <c r="O54" s="191">
        <v>2275000</v>
      </c>
      <c r="P54" s="245" t="s">
        <v>124</v>
      </c>
      <c r="Q54" s="39"/>
      <c r="R54" s="39"/>
      <c r="S54" s="39"/>
    </row>
    <row r="55" spans="1:19" s="142" customFormat="1" x14ac:dyDescent="0.2">
      <c r="A55" s="185">
        <v>31</v>
      </c>
      <c r="B55" s="237" t="s">
        <v>445</v>
      </c>
      <c r="C55" s="237" t="s">
        <v>152</v>
      </c>
      <c r="D55" s="237"/>
      <c r="E55" s="238" t="s">
        <v>195</v>
      </c>
      <c r="F55" s="239"/>
      <c r="G55" s="146"/>
      <c r="H55" s="240">
        <v>1989</v>
      </c>
      <c r="I55" s="241"/>
      <c r="J55" s="242"/>
      <c r="K55" s="241"/>
      <c r="L55" s="242"/>
      <c r="M55" s="241"/>
      <c r="N55" s="232" t="s">
        <v>146</v>
      </c>
      <c r="O55" s="191">
        <v>2210000</v>
      </c>
      <c r="P55" s="245" t="s">
        <v>124</v>
      </c>
      <c r="Q55" s="39"/>
      <c r="R55" s="39"/>
      <c r="S55" s="39"/>
    </row>
    <row r="56" spans="1:19" s="142" customFormat="1" x14ac:dyDescent="0.2">
      <c r="A56" s="185">
        <v>32</v>
      </c>
      <c r="B56" s="237" t="s">
        <v>171</v>
      </c>
      <c r="C56" s="237" t="s">
        <v>162</v>
      </c>
      <c r="D56" s="237"/>
      <c r="E56" s="238" t="s">
        <v>206</v>
      </c>
      <c r="F56" s="239"/>
      <c r="G56" s="146"/>
      <c r="H56" s="240">
        <v>1989</v>
      </c>
      <c r="I56" s="241"/>
      <c r="J56" s="242"/>
      <c r="K56" s="241"/>
      <c r="L56" s="242"/>
      <c r="M56" s="241"/>
      <c r="N56" s="232" t="s">
        <v>146</v>
      </c>
      <c r="O56" s="191">
        <v>2100000</v>
      </c>
      <c r="P56" s="245"/>
      <c r="Q56" s="39"/>
      <c r="R56" s="39"/>
      <c r="S56" s="39"/>
    </row>
    <row r="57" spans="1:19" s="142" customFormat="1" x14ac:dyDescent="0.2">
      <c r="A57" s="185">
        <v>33</v>
      </c>
      <c r="B57" s="237" t="s">
        <v>446</v>
      </c>
      <c r="C57" s="237" t="s">
        <v>422</v>
      </c>
      <c r="D57" s="237"/>
      <c r="E57" s="238" t="s">
        <v>195</v>
      </c>
      <c r="F57" s="239"/>
      <c r="G57" s="146"/>
      <c r="H57" s="240">
        <v>1989</v>
      </c>
      <c r="I57" s="241"/>
      <c r="J57" s="242"/>
      <c r="K57" s="241"/>
      <c r="L57" s="242"/>
      <c r="M57" s="241"/>
      <c r="N57" s="232" t="s">
        <v>146</v>
      </c>
      <c r="O57" s="191">
        <v>1200000</v>
      </c>
      <c r="P57" s="245" t="s">
        <v>367</v>
      </c>
      <c r="Q57" s="39"/>
      <c r="R57" s="39"/>
      <c r="S57" s="39"/>
    </row>
    <row r="58" spans="1:19" s="142" customFormat="1" x14ac:dyDescent="0.2">
      <c r="A58" s="185">
        <v>34</v>
      </c>
      <c r="B58" s="237" t="s">
        <v>446</v>
      </c>
      <c r="C58" s="237" t="s">
        <v>155</v>
      </c>
      <c r="D58" s="237"/>
      <c r="E58" s="238" t="s">
        <v>195</v>
      </c>
      <c r="F58" s="239"/>
      <c r="G58" s="146"/>
      <c r="H58" s="240">
        <v>1989</v>
      </c>
      <c r="I58" s="241"/>
      <c r="J58" s="242"/>
      <c r="K58" s="241"/>
      <c r="L58" s="242"/>
      <c r="M58" s="241"/>
      <c r="N58" s="232" t="s">
        <v>146</v>
      </c>
      <c r="O58" s="191">
        <v>600000</v>
      </c>
      <c r="P58" s="245" t="s">
        <v>367</v>
      </c>
      <c r="Q58" s="39"/>
      <c r="R58" s="39"/>
      <c r="S58" s="39"/>
    </row>
    <row r="59" spans="1:19" s="142" customFormat="1" x14ac:dyDescent="0.2">
      <c r="A59" s="185">
        <v>35</v>
      </c>
      <c r="B59" s="237" t="s">
        <v>447</v>
      </c>
      <c r="C59" s="237" t="s">
        <v>423</v>
      </c>
      <c r="D59" s="237"/>
      <c r="E59" s="238" t="s">
        <v>376</v>
      </c>
      <c r="F59" s="239"/>
      <c r="G59" s="146"/>
      <c r="H59" s="240">
        <v>1989</v>
      </c>
      <c r="I59" s="241"/>
      <c r="J59" s="242"/>
      <c r="K59" s="241"/>
      <c r="L59" s="242"/>
      <c r="M59" s="241"/>
      <c r="N59" s="232" t="s">
        <v>146</v>
      </c>
      <c r="O59" s="191">
        <v>45500</v>
      </c>
      <c r="P59" s="245"/>
      <c r="Q59" s="39"/>
      <c r="R59" s="39"/>
      <c r="S59" s="39"/>
    </row>
    <row r="60" spans="1:19" s="142" customFormat="1" x14ac:dyDescent="0.2">
      <c r="A60" s="185">
        <v>36</v>
      </c>
      <c r="B60" s="237" t="s">
        <v>448</v>
      </c>
      <c r="C60" s="237" t="s">
        <v>424</v>
      </c>
      <c r="D60" s="237"/>
      <c r="E60" s="238" t="s">
        <v>376</v>
      </c>
      <c r="F60" s="239"/>
      <c r="G60" s="146"/>
      <c r="H60" s="240">
        <v>1990</v>
      </c>
      <c r="I60" s="241"/>
      <c r="J60" s="242"/>
      <c r="K60" s="241"/>
      <c r="L60" s="242"/>
      <c r="M60" s="241"/>
      <c r="N60" s="232" t="s">
        <v>146</v>
      </c>
      <c r="O60" s="191">
        <v>280000</v>
      </c>
      <c r="P60" s="245" t="s">
        <v>367</v>
      </c>
      <c r="Q60" s="39"/>
      <c r="R60" s="39"/>
      <c r="S60" s="39"/>
    </row>
    <row r="61" spans="1:19" s="142" customFormat="1" x14ac:dyDescent="0.2">
      <c r="A61" s="185">
        <v>37</v>
      </c>
      <c r="B61" s="237" t="s">
        <v>449</v>
      </c>
      <c r="C61" s="237" t="s">
        <v>152</v>
      </c>
      <c r="D61" s="237"/>
      <c r="E61" s="238" t="s">
        <v>195</v>
      </c>
      <c r="F61" s="239"/>
      <c r="G61" s="146"/>
      <c r="H61" s="240">
        <v>1990</v>
      </c>
      <c r="I61" s="241"/>
      <c r="J61" s="242"/>
      <c r="K61" s="241"/>
      <c r="L61" s="242"/>
      <c r="M61" s="241"/>
      <c r="N61" s="232" t="s">
        <v>146</v>
      </c>
      <c r="O61" s="191">
        <v>2040000</v>
      </c>
      <c r="P61" s="245"/>
      <c r="Q61" s="39"/>
      <c r="R61" s="39"/>
      <c r="S61" s="39"/>
    </row>
    <row r="62" spans="1:19" s="142" customFormat="1" x14ac:dyDescent="0.2">
      <c r="A62" s="185">
        <v>38</v>
      </c>
      <c r="B62" s="237" t="s">
        <v>450</v>
      </c>
      <c r="C62" s="237" t="s">
        <v>421</v>
      </c>
      <c r="D62" s="237"/>
      <c r="E62" s="238" t="s">
        <v>195</v>
      </c>
      <c r="F62" s="239"/>
      <c r="G62" s="146"/>
      <c r="H62" s="240">
        <v>1990</v>
      </c>
      <c r="I62" s="241"/>
      <c r="J62" s="242"/>
      <c r="K62" s="241"/>
      <c r="L62" s="242"/>
      <c r="M62" s="241"/>
      <c r="N62" s="232" t="s">
        <v>146</v>
      </c>
      <c r="O62" s="191">
        <v>1950000</v>
      </c>
      <c r="P62" s="245"/>
      <c r="Q62" s="39"/>
      <c r="R62" s="39"/>
      <c r="S62" s="39"/>
    </row>
    <row r="63" spans="1:19" s="142" customFormat="1" x14ac:dyDescent="0.2">
      <c r="A63" s="185">
        <v>39</v>
      </c>
      <c r="B63" s="237" t="s">
        <v>451</v>
      </c>
      <c r="C63" s="237" t="s">
        <v>419</v>
      </c>
      <c r="D63" s="237"/>
      <c r="E63" s="238" t="s">
        <v>473</v>
      </c>
      <c r="F63" s="239"/>
      <c r="G63" s="146"/>
      <c r="H63" s="240">
        <v>1991</v>
      </c>
      <c r="I63" s="241"/>
      <c r="J63" s="242"/>
      <c r="K63" s="241"/>
      <c r="L63" s="242"/>
      <c r="M63" s="241"/>
      <c r="N63" s="232" t="s">
        <v>146</v>
      </c>
      <c r="O63" s="191">
        <v>600000</v>
      </c>
      <c r="P63" s="245"/>
      <c r="Q63" s="39"/>
      <c r="R63" s="39"/>
      <c r="S63" s="39"/>
    </row>
    <row r="64" spans="1:19" s="142" customFormat="1" x14ac:dyDescent="0.2">
      <c r="A64" s="185">
        <v>40</v>
      </c>
      <c r="B64" s="237" t="s">
        <v>171</v>
      </c>
      <c r="C64" s="237" t="s">
        <v>162</v>
      </c>
      <c r="D64" s="237"/>
      <c r="E64" s="238" t="s">
        <v>206</v>
      </c>
      <c r="F64" s="239"/>
      <c r="G64" s="146"/>
      <c r="H64" s="240">
        <v>1996</v>
      </c>
      <c r="I64" s="241"/>
      <c r="J64" s="242"/>
      <c r="K64" s="241"/>
      <c r="L64" s="242"/>
      <c r="M64" s="241"/>
      <c r="N64" s="232" t="s">
        <v>497</v>
      </c>
      <c r="O64" s="191">
        <v>168000</v>
      </c>
      <c r="P64" s="245"/>
      <c r="Q64" s="39"/>
      <c r="R64" s="39"/>
      <c r="S64" s="39"/>
    </row>
    <row r="65" spans="1:19" s="142" customFormat="1" x14ac:dyDescent="0.2">
      <c r="A65" s="185">
        <v>41</v>
      </c>
      <c r="B65" s="237" t="s">
        <v>450</v>
      </c>
      <c r="C65" s="237" t="s">
        <v>421</v>
      </c>
      <c r="D65" s="237"/>
      <c r="E65" s="238" t="s">
        <v>195</v>
      </c>
      <c r="F65" s="239"/>
      <c r="G65" s="146"/>
      <c r="H65" s="240">
        <v>1997</v>
      </c>
      <c r="I65" s="241"/>
      <c r="J65" s="242"/>
      <c r="K65" s="241"/>
      <c r="L65" s="242"/>
      <c r="M65" s="241"/>
      <c r="N65" s="232" t="s">
        <v>146</v>
      </c>
      <c r="O65" s="191">
        <v>2450000</v>
      </c>
      <c r="P65" s="245" t="s">
        <v>124</v>
      </c>
      <c r="Q65" s="39"/>
      <c r="R65" s="39"/>
      <c r="S65" s="39"/>
    </row>
    <row r="66" spans="1:19" s="142" customFormat="1" x14ac:dyDescent="0.2">
      <c r="A66" s="185">
        <v>42</v>
      </c>
      <c r="B66" s="237" t="s">
        <v>188</v>
      </c>
      <c r="C66" s="237" t="s">
        <v>163</v>
      </c>
      <c r="D66" s="237"/>
      <c r="E66" s="238" t="s">
        <v>474</v>
      </c>
      <c r="F66" s="239"/>
      <c r="G66" s="146"/>
      <c r="H66" s="240">
        <v>1998</v>
      </c>
      <c r="I66" s="241"/>
      <c r="J66" s="242"/>
      <c r="K66" s="241"/>
      <c r="L66" s="242"/>
      <c r="M66" s="241"/>
      <c r="N66" s="232" t="s">
        <v>146</v>
      </c>
      <c r="O66" s="191">
        <v>1000000</v>
      </c>
      <c r="P66" s="245" t="s">
        <v>124</v>
      </c>
      <c r="Q66" s="39"/>
      <c r="R66" s="39"/>
      <c r="S66" s="39"/>
    </row>
    <row r="67" spans="1:19" s="142" customFormat="1" x14ac:dyDescent="0.2">
      <c r="A67" s="185">
        <v>43</v>
      </c>
      <c r="B67" s="237" t="s">
        <v>452</v>
      </c>
      <c r="C67" s="237" t="s">
        <v>148</v>
      </c>
      <c r="D67" s="237"/>
      <c r="E67" s="238" t="s">
        <v>476</v>
      </c>
      <c r="F67" s="239"/>
      <c r="G67" s="146"/>
      <c r="H67" s="240">
        <v>2000</v>
      </c>
      <c r="I67" s="241"/>
      <c r="J67" s="242"/>
      <c r="K67" s="241"/>
      <c r="L67" s="242"/>
      <c r="M67" s="241"/>
      <c r="N67" s="232" t="s">
        <v>146</v>
      </c>
      <c r="O67" s="191">
        <v>562500</v>
      </c>
      <c r="P67" s="245" t="s">
        <v>367</v>
      </c>
      <c r="Q67" s="39"/>
      <c r="R67" s="39"/>
      <c r="S67" s="39"/>
    </row>
    <row r="68" spans="1:19" s="142" customFormat="1" x14ac:dyDescent="0.2">
      <c r="A68" s="185">
        <v>44</v>
      </c>
      <c r="B68" s="237" t="s">
        <v>453</v>
      </c>
      <c r="C68" s="237" t="s">
        <v>425</v>
      </c>
      <c r="D68" s="237"/>
      <c r="E68" s="238" t="s">
        <v>195</v>
      </c>
      <c r="F68" s="239"/>
      <c r="G68" s="146"/>
      <c r="H68" s="240">
        <v>2000</v>
      </c>
      <c r="I68" s="241"/>
      <c r="J68" s="242"/>
      <c r="K68" s="241"/>
      <c r="L68" s="242"/>
      <c r="M68" s="241"/>
      <c r="N68" s="232" t="s">
        <v>146</v>
      </c>
      <c r="O68" s="191">
        <v>280000</v>
      </c>
      <c r="P68" s="245" t="s">
        <v>124</v>
      </c>
      <c r="Q68" s="39"/>
      <c r="R68" s="39"/>
      <c r="S68" s="39"/>
    </row>
    <row r="69" spans="1:19" s="142" customFormat="1" x14ac:dyDescent="0.2">
      <c r="A69" s="185">
        <v>45</v>
      </c>
      <c r="B69" s="237" t="s">
        <v>175</v>
      </c>
      <c r="C69" s="237" t="s">
        <v>152</v>
      </c>
      <c r="D69" s="237"/>
      <c r="E69" s="238" t="s">
        <v>477</v>
      </c>
      <c r="F69" s="239"/>
      <c r="G69" s="146"/>
      <c r="H69" s="240">
        <v>2000</v>
      </c>
      <c r="I69" s="241"/>
      <c r="J69" s="242"/>
      <c r="K69" s="241"/>
      <c r="L69" s="242"/>
      <c r="M69" s="241"/>
      <c r="N69" s="232" t="s">
        <v>146</v>
      </c>
      <c r="O69" s="191">
        <v>595000</v>
      </c>
      <c r="P69" s="245" t="s">
        <v>124</v>
      </c>
      <c r="Q69" s="39"/>
      <c r="R69" s="39"/>
      <c r="S69" s="39"/>
    </row>
    <row r="70" spans="1:19" s="142" customFormat="1" x14ac:dyDescent="0.2">
      <c r="A70" s="185">
        <v>46</v>
      </c>
      <c r="B70" s="237" t="s">
        <v>171</v>
      </c>
      <c r="C70" s="237" t="s">
        <v>426</v>
      </c>
      <c r="D70" s="237"/>
      <c r="E70" s="238" t="s">
        <v>478</v>
      </c>
      <c r="F70" s="239"/>
      <c r="G70" s="146"/>
      <c r="H70" s="240">
        <v>2000</v>
      </c>
      <c r="I70" s="241"/>
      <c r="J70" s="242"/>
      <c r="K70" s="241"/>
      <c r="L70" s="242"/>
      <c r="M70" s="241"/>
      <c r="N70" s="232" t="s">
        <v>146</v>
      </c>
      <c r="O70" s="191">
        <v>120000</v>
      </c>
      <c r="P70" s="245" t="s">
        <v>124</v>
      </c>
      <c r="Q70" s="39"/>
      <c r="R70" s="39"/>
      <c r="S70" s="39"/>
    </row>
    <row r="71" spans="1:19" s="142" customFormat="1" x14ac:dyDescent="0.2">
      <c r="A71" s="185">
        <v>47</v>
      </c>
      <c r="B71" s="237" t="s">
        <v>171</v>
      </c>
      <c r="C71" s="237" t="s">
        <v>426</v>
      </c>
      <c r="D71" s="237"/>
      <c r="E71" s="238" t="s">
        <v>478</v>
      </c>
      <c r="F71" s="239"/>
      <c r="G71" s="146"/>
      <c r="H71" s="240">
        <v>2000</v>
      </c>
      <c r="I71" s="241"/>
      <c r="J71" s="242"/>
      <c r="K71" s="241"/>
      <c r="L71" s="242"/>
      <c r="M71" s="241"/>
      <c r="N71" s="232" t="s">
        <v>146</v>
      </c>
      <c r="O71" s="191">
        <v>210000</v>
      </c>
      <c r="P71" s="245" t="s">
        <v>124</v>
      </c>
      <c r="Q71" s="39"/>
      <c r="R71" s="39"/>
      <c r="S71" s="39"/>
    </row>
    <row r="72" spans="1:19" s="142" customFormat="1" x14ac:dyDescent="0.2">
      <c r="A72" s="185">
        <v>48</v>
      </c>
      <c r="B72" s="237" t="s">
        <v>188</v>
      </c>
      <c r="C72" s="237" t="s">
        <v>163</v>
      </c>
      <c r="D72" s="237"/>
      <c r="E72" s="238" t="s">
        <v>217</v>
      </c>
      <c r="F72" s="239"/>
      <c r="G72" s="146"/>
      <c r="H72" s="240">
        <v>2000</v>
      </c>
      <c r="I72" s="241"/>
      <c r="J72" s="242"/>
      <c r="K72" s="241"/>
      <c r="L72" s="242"/>
      <c r="M72" s="241"/>
      <c r="N72" s="232" t="s">
        <v>146</v>
      </c>
      <c r="O72" s="191">
        <v>1200000</v>
      </c>
      <c r="P72" s="245"/>
      <c r="Q72" s="39"/>
      <c r="R72" s="39"/>
      <c r="S72" s="39"/>
    </row>
    <row r="73" spans="1:19" s="142" customFormat="1" x14ac:dyDescent="0.2">
      <c r="A73" s="185">
        <v>49</v>
      </c>
      <c r="B73" s="237" t="s">
        <v>171</v>
      </c>
      <c r="C73" s="237" t="s">
        <v>426</v>
      </c>
      <c r="D73" s="237"/>
      <c r="E73" s="238" t="s">
        <v>195</v>
      </c>
      <c r="F73" s="239"/>
      <c r="G73" s="146"/>
      <c r="H73" s="240">
        <v>2000</v>
      </c>
      <c r="I73" s="241"/>
      <c r="J73" s="242"/>
      <c r="K73" s="241"/>
      <c r="L73" s="242"/>
      <c r="M73" s="241"/>
      <c r="N73" s="232" t="s">
        <v>146</v>
      </c>
      <c r="O73" s="191">
        <v>150000</v>
      </c>
      <c r="P73" s="245" t="s">
        <v>124</v>
      </c>
      <c r="Q73" s="39"/>
      <c r="R73" s="39"/>
      <c r="S73" s="39"/>
    </row>
    <row r="74" spans="1:19" s="142" customFormat="1" x14ac:dyDescent="0.2">
      <c r="A74" s="185">
        <v>50</v>
      </c>
      <c r="B74" s="237" t="s">
        <v>188</v>
      </c>
      <c r="C74" s="237" t="s">
        <v>163</v>
      </c>
      <c r="D74" s="237"/>
      <c r="E74" s="238" t="s">
        <v>217</v>
      </c>
      <c r="F74" s="239"/>
      <c r="G74" s="146"/>
      <c r="H74" s="240">
        <v>2000</v>
      </c>
      <c r="I74" s="241"/>
      <c r="J74" s="242"/>
      <c r="K74" s="241"/>
      <c r="L74" s="242"/>
      <c r="M74" s="241"/>
      <c r="N74" s="232" t="s">
        <v>146</v>
      </c>
      <c r="O74" s="191">
        <v>900000</v>
      </c>
      <c r="P74" s="245" t="s">
        <v>367</v>
      </c>
      <c r="Q74" s="39"/>
      <c r="R74" s="39"/>
      <c r="S74" s="39"/>
    </row>
    <row r="75" spans="1:19" s="142" customFormat="1" x14ac:dyDescent="0.2">
      <c r="A75" s="185">
        <v>51</v>
      </c>
      <c r="B75" s="237" t="s">
        <v>450</v>
      </c>
      <c r="C75" s="237" t="s">
        <v>421</v>
      </c>
      <c r="D75" s="237"/>
      <c r="E75" s="238" t="s">
        <v>195</v>
      </c>
      <c r="F75" s="239"/>
      <c r="G75" s="146"/>
      <c r="H75" s="240">
        <v>2000</v>
      </c>
      <c r="I75" s="241"/>
      <c r="J75" s="242"/>
      <c r="K75" s="241"/>
      <c r="L75" s="242"/>
      <c r="M75" s="241"/>
      <c r="N75" s="232" t="s">
        <v>146</v>
      </c>
      <c r="O75" s="191">
        <v>2280000</v>
      </c>
      <c r="P75" s="245" t="s">
        <v>367</v>
      </c>
      <c r="Q75" s="39"/>
      <c r="R75" s="39"/>
      <c r="S75" s="39"/>
    </row>
    <row r="76" spans="1:19" s="142" customFormat="1" x14ac:dyDescent="0.2">
      <c r="A76" s="185">
        <v>52</v>
      </c>
      <c r="B76" s="237" t="s">
        <v>175</v>
      </c>
      <c r="C76" s="237" t="s">
        <v>152</v>
      </c>
      <c r="D76" s="237"/>
      <c r="E76" s="238" t="s">
        <v>195</v>
      </c>
      <c r="F76" s="239"/>
      <c r="G76" s="146"/>
      <c r="H76" s="240">
        <v>2000</v>
      </c>
      <c r="I76" s="241"/>
      <c r="J76" s="242"/>
      <c r="K76" s="241"/>
      <c r="L76" s="242"/>
      <c r="M76" s="241"/>
      <c r="N76" s="232" t="s">
        <v>146</v>
      </c>
      <c r="O76" s="191">
        <v>850000</v>
      </c>
      <c r="P76" s="245" t="s">
        <v>124</v>
      </c>
      <c r="Q76" s="39"/>
      <c r="R76" s="39"/>
      <c r="S76" s="39"/>
    </row>
    <row r="77" spans="1:19" s="142" customFormat="1" x14ac:dyDescent="0.2">
      <c r="A77" s="185">
        <v>53</v>
      </c>
      <c r="B77" s="237" t="s">
        <v>175</v>
      </c>
      <c r="C77" s="237" t="s">
        <v>152</v>
      </c>
      <c r="D77" s="237"/>
      <c r="E77" s="238" t="s">
        <v>195</v>
      </c>
      <c r="F77" s="239"/>
      <c r="G77" s="146"/>
      <c r="H77" s="240">
        <v>2000</v>
      </c>
      <c r="I77" s="241"/>
      <c r="J77" s="242"/>
      <c r="K77" s="241"/>
      <c r="L77" s="242"/>
      <c r="M77" s="241"/>
      <c r="N77" s="232" t="s">
        <v>146</v>
      </c>
      <c r="O77" s="191">
        <v>810000</v>
      </c>
      <c r="P77" s="245" t="s">
        <v>124</v>
      </c>
      <c r="Q77" s="39"/>
      <c r="R77" s="39"/>
      <c r="S77" s="39"/>
    </row>
    <row r="78" spans="1:19" s="142" customFormat="1" x14ac:dyDescent="0.2">
      <c r="A78" s="185">
        <v>54</v>
      </c>
      <c r="B78" s="237" t="s">
        <v>175</v>
      </c>
      <c r="C78" s="237" t="s">
        <v>152</v>
      </c>
      <c r="D78" s="237"/>
      <c r="E78" s="238" t="s">
        <v>195</v>
      </c>
      <c r="F78" s="239"/>
      <c r="G78" s="146"/>
      <c r="H78" s="240">
        <v>2000</v>
      </c>
      <c r="I78" s="241"/>
      <c r="J78" s="242"/>
      <c r="K78" s="241"/>
      <c r="L78" s="242"/>
      <c r="M78" s="241"/>
      <c r="N78" s="232" t="s">
        <v>146</v>
      </c>
      <c r="O78" s="191">
        <v>595000</v>
      </c>
      <c r="P78" s="245" t="s">
        <v>367</v>
      </c>
      <c r="Q78" s="39"/>
      <c r="R78" s="39"/>
      <c r="S78" s="39"/>
    </row>
    <row r="79" spans="1:19" s="142" customFormat="1" x14ac:dyDescent="0.2">
      <c r="A79" s="185">
        <v>55</v>
      </c>
      <c r="B79" s="237" t="s">
        <v>187</v>
      </c>
      <c r="C79" s="237" t="s">
        <v>149</v>
      </c>
      <c r="D79" s="237"/>
      <c r="E79" s="238" t="s">
        <v>479</v>
      </c>
      <c r="F79" s="239"/>
      <c r="G79" s="146"/>
      <c r="H79" s="240">
        <v>2000</v>
      </c>
      <c r="I79" s="241"/>
      <c r="J79" s="242"/>
      <c r="K79" s="241"/>
      <c r="L79" s="242"/>
      <c r="M79" s="241"/>
      <c r="N79" s="232" t="s">
        <v>146</v>
      </c>
      <c r="O79" s="191">
        <v>259000</v>
      </c>
      <c r="P79" s="245" t="s">
        <v>124</v>
      </c>
      <c r="Q79" s="39"/>
      <c r="R79" s="39"/>
      <c r="S79" s="39"/>
    </row>
    <row r="80" spans="1:19" s="142" customFormat="1" x14ac:dyDescent="0.2">
      <c r="A80" s="185">
        <v>56</v>
      </c>
      <c r="B80" s="237" t="s">
        <v>454</v>
      </c>
      <c r="C80" s="237" t="s">
        <v>427</v>
      </c>
      <c r="D80" s="237"/>
      <c r="E80" s="238" t="s">
        <v>480</v>
      </c>
      <c r="F80" s="239"/>
      <c r="G80" s="146"/>
      <c r="H80" s="240">
        <v>2000</v>
      </c>
      <c r="I80" s="241"/>
      <c r="J80" s="242"/>
      <c r="K80" s="241"/>
      <c r="L80" s="242"/>
      <c r="M80" s="241"/>
      <c r="N80" s="232" t="s">
        <v>146</v>
      </c>
      <c r="O80" s="191">
        <v>600000</v>
      </c>
      <c r="P80" s="245"/>
      <c r="Q80" s="39"/>
      <c r="R80" s="39"/>
      <c r="S80" s="39"/>
    </row>
    <row r="81" spans="1:19" s="142" customFormat="1" x14ac:dyDescent="0.2">
      <c r="A81" s="185">
        <v>57</v>
      </c>
      <c r="B81" s="237" t="s">
        <v>455</v>
      </c>
      <c r="C81" s="237" t="s">
        <v>426</v>
      </c>
      <c r="D81" s="237"/>
      <c r="E81" s="238" t="s">
        <v>195</v>
      </c>
      <c r="F81" s="239"/>
      <c r="G81" s="146"/>
      <c r="H81" s="240">
        <v>2000</v>
      </c>
      <c r="I81" s="241"/>
      <c r="J81" s="242"/>
      <c r="K81" s="241"/>
      <c r="L81" s="242"/>
      <c r="M81" s="241"/>
      <c r="N81" s="232" t="s">
        <v>146</v>
      </c>
      <c r="O81" s="191">
        <v>175000</v>
      </c>
      <c r="P81" s="245" t="s">
        <v>124</v>
      </c>
      <c r="Q81" s="39"/>
      <c r="R81" s="39"/>
      <c r="S81" s="39"/>
    </row>
    <row r="82" spans="1:19" s="142" customFormat="1" x14ac:dyDescent="0.2">
      <c r="A82" s="185">
        <v>58</v>
      </c>
      <c r="B82" s="237" t="s">
        <v>456</v>
      </c>
      <c r="C82" s="237" t="s">
        <v>158</v>
      </c>
      <c r="D82" s="237"/>
      <c r="E82" s="238" t="s">
        <v>203</v>
      </c>
      <c r="F82" s="239"/>
      <c r="G82" s="146"/>
      <c r="H82" s="240">
        <v>2000</v>
      </c>
      <c r="I82" s="241"/>
      <c r="J82" s="242"/>
      <c r="K82" s="241"/>
      <c r="L82" s="242"/>
      <c r="M82" s="241"/>
      <c r="N82" s="232" t="s">
        <v>146</v>
      </c>
      <c r="O82" s="191">
        <v>2450000</v>
      </c>
      <c r="P82" s="245" t="s">
        <v>367</v>
      </c>
      <c r="Q82" s="39"/>
      <c r="R82" s="39"/>
      <c r="S82" s="39"/>
    </row>
    <row r="83" spans="1:19" s="142" customFormat="1" x14ac:dyDescent="0.2">
      <c r="A83" s="185">
        <v>59</v>
      </c>
      <c r="B83" s="237" t="s">
        <v>182</v>
      </c>
      <c r="C83" s="237" t="s">
        <v>158</v>
      </c>
      <c r="D83" s="237"/>
      <c r="E83" s="238" t="s">
        <v>203</v>
      </c>
      <c r="F83" s="239"/>
      <c r="G83" s="146"/>
      <c r="H83" s="240">
        <v>2000</v>
      </c>
      <c r="I83" s="241"/>
      <c r="J83" s="242"/>
      <c r="K83" s="241"/>
      <c r="L83" s="242"/>
      <c r="M83" s="241"/>
      <c r="N83" s="232" t="s">
        <v>146</v>
      </c>
      <c r="O83" s="191">
        <v>2450000</v>
      </c>
      <c r="P83" s="245" t="s">
        <v>124</v>
      </c>
      <c r="Q83" s="39"/>
      <c r="R83" s="39"/>
      <c r="S83" s="39"/>
    </row>
    <row r="84" spans="1:19" s="142" customFormat="1" x14ac:dyDescent="0.2">
      <c r="A84" s="185">
        <v>60</v>
      </c>
      <c r="B84" s="237" t="s">
        <v>175</v>
      </c>
      <c r="C84" s="237" t="s">
        <v>152</v>
      </c>
      <c r="D84" s="237"/>
      <c r="E84" s="238" t="s">
        <v>195</v>
      </c>
      <c r="F84" s="239"/>
      <c r="G84" s="146"/>
      <c r="H84" s="240">
        <v>2000</v>
      </c>
      <c r="I84" s="241"/>
      <c r="J84" s="242"/>
      <c r="K84" s="241"/>
      <c r="L84" s="242"/>
      <c r="M84" s="241"/>
      <c r="N84" s="232" t="s">
        <v>146</v>
      </c>
      <c r="O84" s="191">
        <v>425000</v>
      </c>
      <c r="P84" s="245" t="s">
        <v>124</v>
      </c>
      <c r="Q84" s="39"/>
      <c r="R84" s="39"/>
      <c r="S84" s="39"/>
    </row>
    <row r="85" spans="1:19" s="142" customFormat="1" x14ac:dyDescent="0.2">
      <c r="A85" s="185">
        <v>61</v>
      </c>
      <c r="B85" s="237" t="s">
        <v>175</v>
      </c>
      <c r="C85" s="237" t="s">
        <v>152</v>
      </c>
      <c r="D85" s="237"/>
      <c r="E85" s="238" t="s">
        <v>476</v>
      </c>
      <c r="F85" s="239"/>
      <c r="G85" s="146"/>
      <c r="H85" s="240">
        <v>2000</v>
      </c>
      <c r="I85" s="241"/>
      <c r="J85" s="242"/>
      <c r="K85" s="241"/>
      <c r="L85" s="242"/>
      <c r="M85" s="241"/>
      <c r="N85" s="232" t="s">
        <v>146</v>
      </c>
      <c r="O85" s="191">
        <v>360000</v>
      </c>
      <c r="P85" s="245" t="s">
        <v>124</v>
      </c>
      <c r="Q85" s="39"/>
      <c r="R85" s="39"/>
      <c r="S85" s="39"/>
    </row>
    <row r="86" spans="1:19" s="142" customFormat="1" x14ac:dyDescent="0.2">
      <c r="A86" s="185">
        <v>62</v>
      </c>
      <c r="B86" s="237" t="s">
        <v>457</v>
      </c>
      <c r="C86" s="237" t="s">
        <v>155</v>
      </c>
      <c r="D86" s="237"/>
      <c r="E86" s="238" t="s">
        <v>195</v>
      </c>
      <c r="F86" s="239"/>
      <c r="G86" s="146"/>
      <c r="H86" s="240">
        <v>2000</v>
      </c>
      <c r="I86" s="241"/>
      <c r="J86" s="242"/>
      <c r="K86" s="241"/>
      <c r="L86" s="242"/>
      <c r="M86" s="241"/>
      <c r="N86" s="232" t="s">
        <v>146</v>
      </c>
      <c r="O86" s="191">
        <v>1320000</v>
      </c>
      <c r="P86" s="245" t="s">
        <v>367</v>
      </c>
      <c r="Q86" s="39"/>
      <c r="R86" s="39"/>
      <c r="S86" s="39"/>
    </row>
    <row r="87" spans="1:19" s="142" customFormat="1" x14ac:dyDescent="0.2">
      <c r="A87" s="185">
        <v>63</v>
      </c>
      <c r="B87" s="237" t="s">
        <v>455</v>
      </c>
      <c r="C87" s="237" t="s">
        <v>162</v>
      </c>
      <c r="D87" s="237"/>
      <c r="E87" s="238" t="s">
        <v>206</v>
      </c>
      <c r="F87" s="239"/>
      <c r="G87" s="146"/>
      <c r="H87" s="240">
        <v>2000</v>
      </c>
      <c r="I87" s="241"/>
      <c r="J87" s="242"/>
      <c r="K87" s="241"/>
      <c r="L87" s="242"/>
      <c r="M87" s="241"/>
      <c r="N87" s="232" t="s">
        <v>146</v>
      </c>
      <c r="O87" s="191">
        <v>42000</v>
      </c>
      <c r="P87" s="245" t="s">
        <v>124</v>
      </c>
      <c r="Q87" s="39"/>
      <c r="R87" s="39"/>
      <c r="S87" s="39"/>
    </row>
    <row r="88" spans="1:19" s="142" customFormat="1" x14ac:dyDescent="0.2">
      <c r="A88" s="185">
        <v>64</v>
      </c>
      <c r="B88" s="237" t="s">
        <v>171</v>
      </c>
      <c r="C88" s="237" t="s">
        <v>426</v>
      </c>
      <c r="D88" s="237"/>
      <c r="E88" s="238" t="s">
        <v>481</v>
      </c>
      <c r="F88" s="239"/>
      <c r="G88" s="146"/>
      <c r="H88" s="240">
        <v>2000</v>
      </c>
      <c r="I88" s="241"/>
      <c r="J88" s="242"/>
      <c r="K88" s="241"/>
      <c r="L88" s="242"/>
      <c r="M88" s="241"/>
      <c r="N88" s="232" t="s">
        <v>146</v>
      </c>
      <c r="O88" s="191">
        <v>840000</v>
      </c>
      <c r="P88" s="245" t="s">
        <v>124</v>
      </c>
      <c r="Q88" s="39"/>
      <c r="R88" s="39"/>
      <c r="S88" s="39"/>
    </row>
    <row r="89" spans="1:19" s="142" customFormat="1" x14ac:dyDescent="0.2">
      <c r="A89" s="185">
        <v>65</v>
      </c>
      <c r="B89" s="237" t="s">
        <v>188</v>
      </c>
      <c r="C89" s="237" t="s">
        <v>163</v>
      </c>
      <c r="D89" s="237"/>
      <c r="E89" s="238" t="s">
        <v>482</v>
      </c>
      <c r="F89" s="239"/>
      <c r="G89" s="146"/>
      <c r="H89" s="240">
        <v>2000</v>
      </c>
      <c r="I89" s="241"/>
      <c r="J89" s="242"/>
      <c r="K89" s="241"/>
      <c r="L89" s="242"/>
      <c r="M89" s="241"/>
      <c r="N89" s="232" t="s">
        <v>146</v>
      </c>
      <c r="O89" s="191">
        <v>900000</v>
      </c>
      <c r="P89" s="245" t="s">
        <v>367</v>
      </c>
      <c r="Q89" s="39"/>
      <c r="R89" s="39"/>
      <c r="S89" s="39"/>
    </row>
    <row r="90" spans="1:19" s="142" customFormat="1" x14ac:dyDescent="0.2">
      <c r="A90" s="185">
        <v>66</v>
      </c>
      <c r="B90" s="237" t="s">
        <v>175</v>
      </c>
      <c r="C90" s="237" t="s">
        <v>152</v>
      </c>
      <c r="D90" s="237"/>
      <c r="E90" s="238" t="s">
        <v>195</v>
      </c>
      <c r="F90" s="239"/>
      <c r="G90" s="146"/>
      <c r="H90" s="240">
        <v>2000</v>
      </c>
      <c r="I90" s="241"/>
      <c r="J90" s="242"/>
      <c r="K90" s="241"/>
      <c r="L90" s="242"/>
      <c r="M90" s="241"/>
      <c r="N90" s="232" t="s">
        <v>146</v>
      </c>
      <c r="O90" s="191">
        <v>1190000</v>
      </c>
      <c r="P90" s="245" t="s">
        <v>367</v>
      </c>
      <c r="Q90" s="39"/>
      <c r="R90" s="39"/>
      <c r="S90" s="39"/>
    </row>
    <row r="91" spans="1:19" s="142" customFormat="1" x14ac:dyDescent="0.2">
      <c r="A91" s="185">
        <v>67</v>
      </c>
      <c r="B91" s="237" t="s">
        <v>171</v>
      </c>
      <c r="C91" s="237" t="s">
        <v>148</v>
      </c>
      <c r="D91" s="237"/>
      <c r="E91" s="238" t="s">
        <v>195</v>
      </c>
      <c r="F91" s="239"/>
      <c r="G91" s="146"/>
      <c r="H91" s="240">
        <v>2000</v>
      </c>
      <c r="I91" s="241"/>
      <c r="J91" s="242"/>
      <c r="K91" s="241"/>
      <c r="L91" s="242"/>
      <c r="M91" s="241"/>
      <c r="N91" s="232" t="s">
        <v>146</v>
      </c>
      <c r="O91" s="191">
        <v>570000</v>
      </c>
      <c r="P91" s="245" t="s">
        <v>124</v>
      </c>
      <c r="Q91" s="39"/>
      <c r="R91" s="39"/>
      <c r="S91" s="39"/>
    </row>
    <row r="92" spans="1:19" s="142" customFormat="1" x14ac:dyDescent="0.2">
      <c r="A92" s="185">
        <v>68</v>
      </c>
      <c r="B92" s="237" t="s">
        <v>171</v>
      </c>
      <c r="C92" s="237" t="s">
        <v>426</v>
      </c>
      <c r="D92" s="237"/>
      <c r="E92" s="238" t="s">
        <v>195</v>
      </c>
      <c r="F92" s="239"/>
      <c r="G92" s="146"/>
      <c r="H92" s="240">
        <v>2000</v>
      </c>
      <c r="I92" s="241"/>
      <c r="J92" s="242"/>
      <c r="K92" s="241"/>
      <c r="L92" s="242"/>
      <c r="M92" s="241"/>
      <c r="N92" s="232" t="s">
        <v>146</v>
      </c>
      <c r="O92" s="191">
        <v>150000</v>
      </c>
      <c r="P92" s="245" t="s">
        <v>367</v>
      </c>
      <c r="Q92" s="39"/>
      <c r="R92" s="39"/>
      <c r="S92" s="39"/>
    </row>
    <row r="93" spans="1:19" s="142" customFormat="1" x14ac:dyDescent="0.2">
      <c r="A93" s="185">
        <v>69</v>
      </c>
      <c r="B93" s="237" t="s">
        <v>458</v>
      </c>
      <c r="C93" s="237" t="s">
        <v>428</v>
      </c>
      <c r="D93" s="237"/>
      <c r="E93" s="238" t="s">
        <v>195</v>
      </c>
      <c r="F93" s="239"/>
      <c r="G93" s="146"/>
      <c r="H93" s="240">
        <v>2000</v>
      </c>
      <c r="I93" s="241"/>
      <c r="J93" s="242"/>
      <c r="K93" s="241"/>
      <c r="L93" s="242"/>
      <c r="M93" s="241"/>
      <c r="N93" s="232" t="s">
        <v>146</v>
      </c>
      <c r="O93" s="191">
        <v>700000</v>
      </c>
      <c r="P93" s="245" t="s">
        <v>367</v>
      </c>
      <c r="Q93" s="39"/>
      <c r="R93" s="39"/>
      <c r="S93" s="39"/>
    </row>
    <row r="94" spans="1:19" s="142" customFormat="1" x14ac:dyDescent="0.2">
      <c r="A94" s="185">
        <v>70</v>
      </c>
      <c r="B94" s="237" t="s">
        <v>182</v>
      </c>
      <c r="C94" s="237" t="s">
        <v>158</v>
      </c>
      <c r="D94" s="237"/>
      <c r="E94" s="238" t="s">
        <v>202</v>
      </c>
      <c r="F94" s="239"/>
      <c r="G94" s="146"/>
      <c r="H94" s="240">
        <v>2000</v>
      </c>
      <c r="I94" s="241"/>
      <c r="J94" s="242"/>
      <c r="K94" s="241"/>
      <c r="L94" s="242"/>
      <c r="M94" s="241"/>
      <c r="N94" s="232" t="s">
        <v>146</v>
      </c>
      <c r="O94" s="191">
        <v>1925000</v>
      </c>
      <c r="P94" s="245" t="s">
        <v>124</v>
      </c>
      <c r="Q94" s="39"/>
      <c r="R94" s="39"/>
      <c r="S94" s="39"/>
    </row>
    <row r="95" spans="1:19" s="142" customFormat="1" x14ac:dyDescent="0.2">
      <c r="A95" s="185">
        <v>71</v>
      </c>
      <c r="B95" s="237" t="s">
        <v>175</v>
      </c>
      <c r="C95" s="237" t="s">
        <v>152</v>
      </c>
      <c r="D95" s="237"/>
      <c r="E95" s="238" t="s">
        <v>195</v>
      </c>
      <c r="F95" s="239"/>
      <c r="G95" s="146"/>
      <c r="H95" s="240">
        <v>2000</v>
      </c>
      <c r="I95" s="241"/>
      <c r="J95" s="242"/>
      <c r="K95" s="241"/>
      <c r="L95" s="242"/>
      <c r="M95" s="241"/>
      <c r="N95" s="232" t="s">
        <v>146</v>
      </c>
      <c r="O95" s="191">
        <v>425000</v>
      </c>
      <c r="P95" s="245" t="s">
        <v>124</v>
      </c>
      <c r="Q95" s="39"/>
      <c r="R95" s="39"/>
      <c r="S95" s="39"/>
    </row>
    <row r="96" spans="1:19" s="142" customFormat="1" x14ac:dyDescent="0.2">
      <c r="A96" s="185">
        <v>72</v>
      </c>
      <c r="B96" s="237" t="s">
        <v>175</v>
      </c>
      <c r="C96" s="237" t="s">
        <v>152</v>
      </c>
      <c r="D96" s="237"/>
      <c r="E96" s="238" t="s">
        <v>195</v>
      </c>
      <c r="F96" s="239"/>
      <c r="G96" s="146"/>
      <c r="H96" s="240">
        <v>2000</v>
      </c>
      <c r="I96" s="241"/>
      <c r="J96" s="242"/>
      <c r="K96" s="241"/>
      <c r="L96" s="242"/>
      <c r="M96" s="241"/>
      <c r="N96" s="232" t="s">
        <v>146</v>
      </c>
      <c r="O96" s="191">
        <v>255000</v>
      </c>
      <c r="P96" s="245" t="s">
        <v>367</v>
      </c>
      <c r="Q96" s="39"/>
      <c r="R96" s="39"/>
      <c r="S96" s="39"/>
    </row>
    <row r="97" spans="1:19" s="142" customFormat="1" x14ac:dyDescent="0.2">
      <c r="A97" s="185">
        <v>73</v>
      </c>
      <c r="B97" s="237" t="s">
        <v>188</v>
      </c>
      <c r="C97" s="237" t="s">
        <v>163</v>
      </c>
      <c r="D97" s="237"/>
      <c r="E97" s="238" t="s">
        <v>483</v>
      </c>
      <c r="F97" s="239"/>
      <c r="G97" s="146"/>
      <c r="H97" s="240">
        <v>2000</v>
      </c>
      <c r="I97" s="241"/>
      <c r="J97" s="242"/>
      <c r="K97" s="241"/>
      <c r="L97" s="242"/>
      <c r="M97" s="241"/>
      <c r="N97" s="232" t="s">
        <v>146</v>
      </c>
      <c r="O97" s="191">
        <v>880000</v>
      </c>
      <c r="P97" s="245" t="s">
        <v>124</v>
      </c>
      <c r="Q97" s="39"/>
      <c r="R97" s="39"/>
      <c r="S97" s="39"/>
    </row>
    <row r="98" spans="1:19" s="142" customFormat="1" x14ac:dyDescent="0.2">
      <c r="A98" s="222">
        <v>74</v>
      </c>
      <c r="B98" s="263" t="s">
        <v>175</v>
      </c>
      <c r="C98" s="263" t="s">
        <v>152</v>
      </c>
      <c r="D98" s="263"/>
      <c r="E98" s="264" t="s">
        <v>195</v>
      </c>
      <c r="F98" s="265"/>
      <c r="G98" s="152"/>
      <c r="H98" s="266">
        <v>2000</v>
      </c>
      <c r="I98" s="267"/>
      <c r="J98" s="268"/>
      <c r="K98" s="267"/>
      <c r="L98" s="268"/>
      <c r="M98" s="267"/>
      <c r="N98" s="233" t="s">
        <v>146</v>
      </c>
      <c r="O98" s="224">
        <v>510000</v>
      </c>
      <c r="P98" s="269" t="s">
        <v>367</v>
      </c>
      <c r="Q98" s="39"/>
      <c r="R98" s="39"/>
      <c r="S98" s="39"/>
    </row>
    <row r="99" spans="1:19" s="142" customFormat="1" x14ac:dyDescent="0.2">
      <c r="A99" s="225">
        <v>75</v>
      </c>
      <c r="B99" s="270" t="s">
        <v>450</v>
      </c>
      <c r="C99" s="270" t="s">
        <v>421</v>
      </c>
      <c r="D99" s="270"/>
      <c r="E99" s="271" t="s">
        <v>195</v>
      </c>
      <c r="F99" s="272"/>
      <c r="G99" s="145"/>
      <c r="H99" s="273">
        <v>2000</v>
      </c>
      <c r="I99" s="274"/>
      <c r="J99" s="275"/>
      <c r="K99" s="274"/>
      <c r="L99" s="275"/>
      <c r="M99" s="274"/>
      <c r="N99" s="231" t="s">
        <v>146</v>
      </c>
      <c r="O99" s="227">
        <v>1625000</v>
      </c>
      <c r="P99" s="276" t="s">
        <v>367</v>
      </c>
      <c r="Q99" s="39"/>
      <c r="R99" s="39"/>
      <c r="S99" s="39"/>
    </row>
    <row r="100" spans="1:19" s="142" customFormat="1" x14ac:dyDescent="0.2">
      <c r="A100" s="185">
        <v>76</v>
      </c>
      <c r="B100" s="237" t="s">
        <v>171</v>
      </c>
      <c r="C100" s="237" t="s">
        <v>160</v>
      </c>
      <c r="D100" s="237"/>
      <c r="E100" s="238" t="s">
        <v>218</v>
      </c>
      <c r="F100" s="239"/>
      <c r="G100" s="146"/>
      <c r="H100" s="240">
        <v>2000</v>
      </c>
      <c r="I100" s="241"/>
      <c r="J100" s="242"/>
      <c r="K100" s="241"/>
      <c r="L100" s="242"/>
      <c r="M100" s="241"/>
      <c r="N100" s="232" t="s">
        <v>146</v>
      </c>
      <c r="O100" s="191">
        <v>140000</v>
      </c>
      <c r="P100" s="245" t="s">
        <v>124</v>
      </c>
      <c r="Q100" s="39"/>
      <c r="R100" s="39"/>
      <c r="S100" s="39"/>
    </row>
    <row r="101" spans="1:19" s="142" customFormat="1" x14ac:dyDescent="0.2">
      <c r="A101" s="185">
        <v>77</v>
      </c>
      <c r="B101" s="237" t="s">
        <v>171</v>
      </c>
      <c r="C101" s="237" t="s">
        <v>426</v>
      </c>
      <c r="D101" s="237"/>
      <c r="E101" s="238" t="s">
        <v>476</v>
      </c>
      <c r="F101" s="239"/>
      <c r="G101" s="146"/>
      <c r="H101" s="240">
        <v>2000</v>
      </c>
      <c r="I101" s="241"/>
      <c r="J101" s="242"/>
      <c r="K101" s="241"/>
      <c r="L101" s="242"/>
      <c r="M101" s="241"/>
      <c r="N101" s="232" t="s">
        <v>146</v>
      </c>
      <c r="O101" s="191">
        <v>245000</v>
      </c>
      <c r="P101" s="245" t="s">
        <v>124</v>
      </c>
      <c r="Q101" s="39"/>
      <c r="R101" s="39"/>
      <c r="S101" s="39"/>
    </row>
    <row r="102" spans="1:19" s="142" customFormat="1" x14ac:dyDescent="0.2">
      <c r="A102" s="185">
        <v>78</v>
      </c>
      <c r="B102" s="237" t="s">
        <v>446</v>
      </c>
      <c r="C102" s="237" t="s">
        <v>155</v>
      </c>
      <c r="D102" s="237"/>
      <c r="E102" s="238" t="s">
        <v>195</v>
      </c>
      <c r="F102" s="239"/>
      <c r="G102" s="146"/>
      <c r="H102" s="240">
        <v>2000</v>
      </c>
      <c r="I102" s="241"/>
      <c r="J102" s="242"/>
      <c r="K102" s="241"/>
      <c r="L102" s="242"/>
      <c r="M102" s="241"/>
      <c r="N102" s="232" t="s">
        <v>146</v>
      </c>
      <c r="O102" s="191">
        <v>770000</v>
      </c>
      <c r="P102" s="245" t="s">
        <v>367</v>
      </c>
      <c r="Q102" s="39"/>
      <c r="R102" s="39"/>
      <c r="S102" s="39"/>
    </row>
    <row r="103" spans="1:19" s="142" customFormat="1" x14ac:dyDescent="0.2">
      <c r="A103" s="185">
        <v>79</v>
      </c>
      <c r="B103" s="237" t="s">
        <v>186</v>
      </c>
      <c r="C103" s="237" t="s">
        <v>161</v>
      </c>
      <c r="D103" s="237"/>
      <c r="E103" s="238" t="s">
        <v>484</v>
      </c>
      <c r="F103" s="239"/>
      <c r="G103" s="146"/>
      <c r="H103" s="240">
        <v>2000</v>
      </c>
      <c r="I103" s="241"/>
      <c r="J103" s="242"/>
      <c r="K103" s="241"/>
      <c r="L103" s="242"/>
      <c r="M103" s="241"/>
      <c r="N103" s="232" t="s">
        <v>146</v>
      </c>
      <c r="O103" s="191">
        <v>140000</v>
      </c>
      <c r="P103" s="245" t="s">
        <v>367</v>
      </c>
      <c r="Q103" s="39"/>
      <c r="R103" s="39"/>
      <c r="S103" s="39"/>
    </row>
    <row r="104" spans="1:19" s="142" customFormat="1" x14ac:dyDescent="0.2">
      <c r="A104" s="185">
        <v>80</v>
      </c>
      <c r="B104" s="237" t="s">
        <v>459</v>
      </c>
      <c r="C104" s="237" t="s">
        <v>158</v>
      </c>
      <c r="D104" s="237"/>
      <c r="E104" s="238" t="s">
        <v>202</v>
      </c>
      <c r="F104" s="239"/>
      <c r="G104" s="146"/>
      <c r="H104" s="240">
        <v>2000</v>
      </c>
      <c r="I104" s="241"/>
      <c r="J104" s="242"/>
      <c r="K104" s="241"/>
      <c r="L104" s="242"/>
      <c r="M104" s="241"/>
      <c r="N104" s="232" t="s">
        <v>146</v>
      </c>
      <c r="O104" s="191">
        <v>4900000</v>
      </c>
      <c r="P104" s="245" t="s">
        <v>367</v>
      </c>
      <c r="Q104" s="39"/>
      <c r="R104" s="39"/>
      <c r="S104" s="39"/>
    </row>
    <row r="105" spans="1:19" s="142" customFormat="1" x14ac:dyDescent="0.2">
      <c r="A105" s="185">
        <v>81</v>
      </c>
      <c r="B105" s="237" t="s">
        <v>184</v>
      </c>
      <c r="C105" s="237" t="s">
        <v>153</v>
      </c>
      <c r="D105" s="237"/>
      <c r="E105" s="238" t="s">
        <v>215</v>
      </c>
      <c r="F105" s="239"/>
      <c r="G105" s="146"/>
      <c r="H105" s="240">
        <v>2000</v>
      </c>
      <c r="I105" s="241"/>
      <c r="J105" s="242"/>
      <c r="K105" s="241"/>
      <c r="L105" s="242"/>
      <c r="M105" s="241"/>
      <c r="N105" s="232" t="s">
        <v>146</v>
      </c>
      <c r="O105" s="191">
        <v>552500</v>
      </c>
      <c r="P105" s="245" t="s">
        <v>367</v>
      </c>
      <c r="Q105" s="39"/>
      <c r="R105" s="39"/>
      <c r="S105" s="39"/>
    </row>
    <row r="106" spans="1:19" s="142" customFormat="1" x14ac:dyDescent="0.2">
      <c r="A106" s="185">
        <v>82</v>
      </c>
      <c r="B106" s="237" t="s">
        <v>460</v>
      </c>
      <c r="C106" s="237" t="s">
        <v>154</v>
      </c>
      <c r="D106" s="237"/>
      <c r="E106" s="238" t="s">
        <v>215</v>
      </c>
      <c r="F106" s="239"/>
      <c r="G106" s="146"/>
      <c r="H106" s="240">
        <v>2000</v>
      </c>
      <c r="I106" s="241"/>
      <c r="J106" s="242"/>
      <c r="K106" s="241"/>
      <c r="L106" s="242"/>
      <c r="M106" s="241"/>
      <c r="N106" s="232" t="s">
        <v>146</v>
      </c>
      <c r="O106" s="191">
        <v>3250000</v>
      </c>
      <c r="P106" s="245" t="s">
        <v>367</v>
      </c>
      <c r="Q106" s="39"/>
      <c r="R106" s="39"/>
      <c r="S106" s="39"/>
    </row>
    <row r="107" spans="1:19" s="142" customFormat="1" x14ac:dyDescent="0.2">
      <c r="A107" s="185">
        <v>83</v>
      </c>
      <c r="B107" s="237" t="s">
        <v>187</v>
      </c>
      <c r="C107" s="237" t="s">
        <v>149</v>
      </c>
      <c r="D107" s="237"/>
      <c r="E107" s="238" t="s">
        <v>479</v>
      </c>
      <c r="F107" s="239"/>
      <c r="G107" s="146"/>
      <c r="H107" s="240">
        <v>2000</v>
      </c>
      <c r="I107" s="241"/>
      <c r="J107" s="242"/>
      <c r="K107" s="241"/>
      <c r="L107" s="242"/>
      <c r="M107" s="241"/>
      <c r="N107" s="232" t="s">
        <v>146</v>
      </c>
      <c r="O107" s="191">
        <v>245000</v>
      </c>
      <c r="P107" s="245" t="s">
        <v>367</v>
      </c>
      <c r="Q107" s="39"/>
      <c r="R107" s="39"/>
      <c r="S107" s="39"/>
    </row>
    <row r="108" spans="1:19" s="142" customFormat="1" x14ac:dyDescent="0.2">
      <c r="A108" s="185">
        <v>84</v>
      </c>
      <c r="B108" s="237" t="s">
        <v>188</v>
      </c>
      <c r="C108" s="237" t="s">
        <v>163</v>
      </c>
      <c r="D108" s="237"/>
      <c r="E108" s="238" t="s">
        <v>485</v>
      </c>
      <c r="F108" s="239"/>
      <c r="G108" s="146"/>
      <c r="H108" s="240">
        <v>2000</v>
      </c>
      <c r="I108" s="241"/>
      <c r="J108" s="242"/>
      <c r="K108" s="241"/>
      <c r="L108" s="242"/>
      <c r="M108" s="241"/>
      <c r="N108" s="232" t="s">
        <v>146</v>
      </c>
      <c r="O108" s="191">
        <v>2200000</v>
      </c>
      <c r="P108" s="245" t="s">
        <v>367</v>
      </c>
      <c r="Q108" s="39"/>
      <c r="R108" s="39"/>
      <c r="S108" s="39"/>
    </row>
    <row r="109" spans="1:19" s="142" customFormat="1" x14ac:dyDescent="0.2">
      <c r="A109" s="185">
        <v>85</v>
      </c>
      <c r="B109" s="237" t="s">
        <v>452</v>
      </c>
      <c r="C109" s="237" t="s">
        <v>148</v>
      </c>
      <c r="D109" s="237"/>
      <c r="E109" s="238" t="s">
        <v>195</v>
      </c>
      <c r="F109" s="239"/>
      <c r="G109" s="146"/>
      <c r="H109" s="240">
        <v>2000</v>
      </c>
      <c r="I109" s="241"/>
      <c r="J109" s="242"/>
      <c r="K109" s="241"/>
      <c r="L109" s="242"/>
      <c r="M109" s="241"/>
      <c r="N109" s="232" t="s">
        <v>146</v>
      </c>
      <c r="O109" s="191">
        <v>560000</v>
      </c>
      <c r="P109" s="245" t="s">
        <v>124</v>
      </c>
      <c r="Q109" s="39"/>
      <c r="R109" s="39"/>
      <c r="S109" s="39"/>
    </row>
    <row r="110" spans="1:19" s="142" customFormat="1" x14ac:dyDescent="0.2">
      <c r="A110" s="185">
        <v>86</v>
      </c>
      <c r="B110" s="237" t="s">
        <v>171</v>
      </c>
      <c r="C110" s="237" t="s">
        <v>426</v>
      </c>
      <c r="D110" s="237"/>
      <c r="E110" s="238" t="s">
        <v>195</v>
      </c>
      <c r="F110" s="239"/>
      <c r="G110" s="146"/>
      <c r="H110" s="240">
        <v>2000</v>
      </c>
      <c r="I110" s="241"/>
      <c r="J110" s="242"/>
      <c r="K110" s="241"/>
      <c r="L110" s="242"/>
      <c r="M110" s="241"/>
      <c r="N110" s="232" t="s">
        <v>146</v>
      </c>
      <c r="O110" s="191">
        <v>37500</v>
      </c>
      <c r="P110" s="245" t="s">
        <v>367</v>
      </c>
      <c r="Q110" s="39"/>
      <c r="R110" s="39"/>
      <c r="S110" s="39"/>
    </row>
    <row r="111" spans="1:19" s="142" customFormat="1" x14ac:dyDescent="0.2">
      <c r="A111" s="185">
        <v>87</v>
      </c>
      <c r="B111" s="237" t="s">
        <v>188</v>
      </c>
      <c r="C111" s="237" t="s">
        <v>163</v>
      </c>
      <c r="D111" s="237"/>
      <c r="E111" s="238" t="s">
        <v>486</v>
      </c>
      <c r="F111" s="239"/>
      <c r="G111" s="146"/>
      <c r="H111" s="240">
        <v>2000</v>
      </c>
      <c r="I111" s="241"/>
      <c r="J111" s="242"/>
      <c r="K111" s="241"/>
      <c r="L111" s="242"/>
      <c r="M111" s="241"/>
      <c r="N111" s="232" t="s">
        <v>146</v>
      </c>
      <c r="O111" s="191">
        <v>975000</v>
      </c>
      <c r="P111" s="245" t="s">
        <v>367</v>
      </c>
      <c r="Q111" s="39"/>
      <c r="R111" s="39"/>
      <c r="S111" s="39"/>
    </row>
    <row r="112" spans="1:19" s="142" customFormat="1" x14ac:dyDescent="0.2">
      <c r="A112" s="185">
        <v>88</v>
      </c>
      <c r="B112" s="237" t="s">
        <v>186</v>
      </c>
      <c r="C112" s="237" t="s">
        <v>161</v>
      </c>
      <c r="D112" s="237"/>
      <c r="E112" s="238" t="s">
        <v>195</v>
      </c>
      <c r="F112" s="239"/>
      <c r="G112" s="146"/>
      <c r="H112" s="240">
        <v>2000</v>
      </c>
      <c r="I112" s="241"/>
      <c r="J112" s="242"/>
      <c r="K112" s="241"/>
      <c r="L112" s="242"/>
      <c r="M112" s="241"/>
      <c r="N112" s="232" t="s">
        <v>146</v>
      </c>
      <c r="O112" s="191">
        <v>160000</v>
      </c>
      <c r="P112" s="245" t="s">
        <v>367</v>
      </c>
      <c r="Q112" s="39"/>
      <c r="R112" s="39"/>
      <c r="S112" s="39"/>
    </row>
    <row r="113" spans="1:19" s="142" customFormat="1" x14ac:dyDescent="0.2">
      <c r="A113" s="185">
        <v>89</v>
      </c>
      <c r="B113" s="237" t="s">
        <v>184</v>
      </c>
      <c r="C113" s="237" t="s">
        <v>153</v>
      </c>
      <c r="D113" s="237"/>
      <c r="E113" s="238" t="s">
        <v>215</v>
      </c>
      <c r="F113" s="239"/>
      <c r="G113" s="146"/>
      <c r="H113" s="240">
        <v>2000</v>
      </c>
      <c r="I113" s="241"/>
      <c r="J113" s="242"/>
      <c r="K113" s="241"/>
      <c r="L113" s="242"/>
      <c r="M113" s="241"/>
      <c r="N113" s="232" t="s">
        <v>498</v>
      </c>
      <c r="O113" s="191">
        <v>637500</v>
      </c>
      <c r="P113" s="245" t="s">
        <v>367</v>
      </c>
      <c r="Q113" s="39"/>
      <c r="R113" s="39"/>
      <c r="S113" s="39"/>
    </row>
    <row r="114" spans="1:19" s="142" customFormat="1" x14ac:dyDescent="0.2">
      <c r="A114" s="185">
        <v>90</v>
      </c>
      <c r="B114" s="237" t="s">
        <v>461</v>
      </c>
      <c r="C114" s="237" t="s">
        <v>158</v>
      </c>
      <c r="D114" s="237"/>
      <c r="E114" s="238" t="s">
        <v>202</v>
      </c>
      <c r="F114" s="239"/>
      <c r="G114" s="146"/>
      <c r="H114" s="240">
        <v>2000</v>
      </c>
      <c r="I114" s="241"/>
      <c r="J114" s="242"/>
      <c r="K114" s="241"/>
      <c r="L114" s="242"/>
      <c r="M114" s="241"/>
      <c r="N114" s="232" t="s">
        <v>146</v>
      </c>
      <c r="O114" s="191">
        <v>1925000</v>
      </c>
      <c r="P114" s="245" t="s">
        <v>367</v>
      </c>
      <c r="Q114" s="39"/>
      <c r="R114" s="39"/>
      <c r="S114" s="39"/>
    </row>
    <row r="115" spans="1:19" s="142" customFormat="1" x14ac:dyDescent="0.2">
      <c r="A115" s="185">
        <v>91</v>
      </c>
      <c r="B115" s="237" t="s">
        <v>184</v>
      </c>
      <c r="C115" s="237" t="s">
        <v>153</v>
      </c>
      <c r="D115" s="237"/>
      <c r="E115" s="238" t="s">
        <v>487</v>
      </c>
      <c r="F115" s="239"/>
      <c r="G115" s="146"/>
      <c r="H115" s="240">
        <v>2000</v>
      </c>
      <c r="I115" s="241"/>
      <c r="J115" s="242"/>
      <c r="K115" s="241"/>
      <c r="L115" s="242"/>
      <c r="M115" s="241"/>
      <c r="N115" s="232" t="s">
        <v>146</v>
      </c>
      <c r="O115" s="191">
        <v>637500</v>
      </c>
      <c r="P115" s="245" t="s">
        <v>367</v>
      </c>
      <c r="Q115" s="39"/>
      <c r="R115" s="39"/>
      <c r="S115" s="39"/>
    </row>
    <row r="116" spans="1:19" s="142" customFormat="1" x14ac:dyDescent="0.2">
      <c r="A116" s="185">
        <v>92</v>
      </c>
      <c r="B116" s="237" t="s">
        <v>187</v>
      </c>
      <c r="C116" s="237" t="s">
        <v>149</v>
      </c>
      <c r="D116" s="237"/>
      <c r="E116" s="238" t="s">
        <v>487</v>
      </c>
      <c r="F116" s="239"/>
      <c r="G116" s="146"/>
      <c r="H116" s="240">
        <v>2000</v>
      </c>
      <c r="I116" s="241"/>
      <c r="J116" s="242"/>
      <c r="K116" s="241"/>
      <c r="L116" s="242"/>
      <c r="M116" s="241"/>
      <c r="N116" s="232" t="s">
        <v>146</v>
      </c>
      <c r="O116" s="191">
        <v>311250</v>
      </c>
      <c r="P116" s="245" t="s">
        <v>367</v>
      </c>
      <c r="Q116" s="39"/>
      <c r="R116" s="39"/>
      <c r="S116" s="39"/>
    </row>
    <row r="117" spans="1:19" s="142" customFormat="1" x14ac:dyDescent="0.2">
      <c r="A117" s="185">
        <v>93</v>
      </c>
      <c r="B117" s="237" t="s">
        <v>462</v>
      </c>
      <c r="C117" s="237" t="s">
        <v>150</v>
      </c>
      <c r="D117" s="237"/>
      <c r="E117" s="238" t="s">
        <v>488</v>
      </c>
      <c r="F117" s="239"/>
      <c r="G117" s="146"/>
      <c r="H117" s="240">
        <v>2000</v>
      </c>
      <c r="I117" s="241"/>
      <c r="J117" s="242"/>
      <c r="K117" s="241"/>
      <c r="L117" s="242"/>
      <c r="M117" s="241"/>
      <c r="N117" s="232" t="s">
        <v>146</v>
      </c>
      <c r="O117" s="191">
        <v>105000</v>
      </c>
      <c r="P117" s="245"/>
      <c r="Q117" s="39"/>
      <c r="R117" s="39"/>
      <c r="S117" s="39"/>
    </row>
    <row r="118" spans="1:19" s="142" customFormat="1" x14ac:dyDescent="0.2">
      <c r="A118" s="185">
        <v>94</v>
      </c>
      <c r="B118" s="237" t="s">
        <v>186</v>
      </c>
      <c r="C118" s="237" t="s">
        <v>161</v>
      </c>
      <c r="D118" s="237"/>
      <c r="E118" s="238" t="s">
        <v>195</v>
      </c>
      <c r="F118" s="239"/>
      <c r="G118" s="146"/>
      <c r="H118" s="240">
        <v>2000</v>
      </c>
      <c r="I118" s="241"/>
      <c r="J118" s="242"/>
      <c r="K118" s="241"/>
      <c r="L118" s="242"/>
      <c r="M118" s="241"/>
      <c r="N118" s="232" t="s">
        <v>146</v>
      </c>
      <c r="O118" s="191">
        <v>130000</v>
      </c>
      <c r="P118" s="245" t="s">
        <v>367</v>
      </c>
      <c r="Q118" s="39"/>
      <c r="R118" s="39"/>
      <c r="S118" s="39"/>
    </row>
    <row r="119" spans="1:19" s="142" customFormat="1" x14ac:dyDescent="0.2">
      <c r="A119" s="185">
        <v>95</v>
      </c>
      <c r="B119" s="237" t="s">
        <v>188</v>
      </c>
      <c r="C119" s="237" t="s">
        <v>163</v>
      </c>
      <c r="D119" s="237"/>
      <c r="E119" s="238" t="s">
        <v>483</v>
      </c>
      <c r="F119" s="239"/>
      <c r="G119" s="146"/>
      <c r="H119" s="240">
        <v>2000</v>
      </c>
      <c r="I119" s="241"/>
      <c r="J119" s="242"/>
      <c r="K119" s="241"/>
      <c r="L119" s="242"/>
      <c r="M119" s="241"/>
      <c r="N119" s="232" t="s">
        <v>146</v>
      </c>
      <c r="O119" s="191">
        <v>1430000</v>
      </c>
      <c r="P119" s="245" t="s">
        <v>367</v>
      </c>
      <c r="Q119" s="39"/>
      <c r="R119" s="39"/>
      <c r="S119" s="39"/>
    </row>
    <row r="120" spans="1:19" s="142" customFormat="1" x14ac:dyDescent="0.2">
      <c r="A120" s="185">
        <v>96</v>
      </c>
      <c r="B120" s="237" t="s">
        <v>452</v>
      </c>
      <c r="C120" s="237" t="s">
        <v>148</v>
      </c>
      <c r="D120" s="237"/>
      <c r="E120" s="238" t="s">
        <v>477</v>
      </c>
      <c r="F120" s="239"/>
      <c r="G120" s="146"/>
      <c r="H120" s="240">
        <v>2000</v>
      </c>
      <c r="I120" s="241"/>
      <c r="J120" s="242"/>
      <c r="K120" s="241"/>
      <c r="L120" s="242"/>
      <c r="M120" s="241"/>
      <c r="N120" s="232" t="s">
        <v>146</v>
      </c>
      <c r="O120" s="191">
        <v>487500</v>
      </c>
      <c r="P120" s="245" t="s">
        <v>367</v>
      </c>
      <c r="Q120" s="39"/>
      <c r="R120" s="39"/>
      <c r="S120" s="39"/>
    </row>
    <row r="121" spans="1:19" s="142" customFormat="1" x14ac:dyDescent="0.2">
      <c r="A121" s="185">
        <v>97</v>
      </c>
      <c r="B121" s="237" t="s">
        <v>171</v>
      </c>
      <c r="C121" s="237" t="s">
        <v>426</v>
      </c>
      <c r="D121" s="237"/>
      <c r="E121" s="238" t="s">
        <v>477</v>
      </c>
      <c r="F121" s="239"/>
      <c r="G121" s="146"/>
      <c r="H121" s="240">
        <v>2000</v>
      </c>
      <c r="I121" s="241"/>
      <c r="J121" s="242"/>
      <c r="K121" s="241"/>
      <c r="L121" s="242"/>
      <c r="M121" s="241"/>
      <c r="N121" s="232" t="s">
        <v>146</v>
      </c>
      <c r="O121" s="191">
        <v>1400000</v>
      </c>
      <c r="P121" s="245" t="s">
        <v>124</v>
      </c>
      <c r="Q121" s="39"/>
      <c r="R121" s="39"/>
      <c r="S121" s="39"/>
    </row>
    <row r="122" spans="1:19" s="142" customFormat="1" x14ac:dyDescent="0.2">
      <c r="A122" s="185">
        <v>98</v>
      </c>
      <c r="B122" s="237" t="s">
        <v>175</v>
      </c>
      <c r="C122" s="237" t="s">
        <v>152</v>
      </c>
      <c r="D122" s="237"/>
      <c r="E122" s="238" t="s">
        <v>489</v>
      </c>
      <c r="F122" s="239"/>
      <c r="G122" s="146"/>
      <c r="H122" s="240">
        <v>2000</v>
      </c>
      <c r="I122" s="241"/>
      <c r="J122" s="242"/>
      <c r="K122" s="241"/>
      <c r="L122" s="242"/>
      <c r="M122" s="241"/>
      <c r="N122" s="232" t="s">
        <v>146</v>
      </c>
      <c r="O122" s="191">
        <v>1280000</v>
      </c>
      <c r="P122" s="245" t="s">
        <v>367</v>
      </c>
      <c r="Q122" s="39"/>
      <c r="R122" s="39"/>
      <c r="S122" s="39"/>
    </row>
    <row r="123" spans="1:19" s="142" customFormat="1" x14ac:dyDescent="0.2">
      <c r="A123" s="185">
        <v>99</v>
      </c>
      <c r="B123" s="237" t="s">
        <v>175</v>
      </c>
      <c r="C123" s="237" t="s">
        <v>429</v>
      </c>
      <c r="D123" s="237"/>
      <c r="E123" s="238" t="s">
        <v>195</v>
      </c>
      <c r="F123" s="239"/>
      <c r="G123" s="146"/>
      <c r="H123" s="240">
        <v>2000</v>
      </c>
      <c r="I123" s="241"/>
      <c r="J123" s="242"/>
      <c r="K123" s="241"/>
      <c r="L123" s="242"/>
      <c r="M123" s="241"/>
      <c r="N123" s="232" t="s">
        <v>146</v>
      </c>
      <c r="O123" s="191">
        <v>420000</v>
      </c>
      <c r="P123" s="245" t="s">
        <v>367</v>
      </c>
      <c r="Q123" s="39"/>
      <c r="R123" s="39"/>
      <c r="S123" s="39"/>
    </row>
    <row r="124" spans="1:19" s="142" customFormat="1" x14ac:dyDescent="0.2">
      <c r="A124" s="185">
        <v>100</v>
      </c>
      <c r="B124" s="237" t="s">
        <v>175</v>
      </c>
      <c r="C124" s="237" t="s">
        <v>152</v>
      </c>
      <c r="D124" s="237"/>
      <c r="E124" s="238" t="s">
        <v>195</v>
      </c>
      <c r="F124" s="239"/>
      <c r="G124" s="146"/>
      <c r="H124" s="240">
        <v>2000</v>
      </c>
      <c r="I124" s="241"/>
      <c r="J124" s="242"/>
      <c r="K124" s="241"/>
      <c r="L124" s="242"/>
      <c r="M124" s="241"/>
      <c r="N124" s="232" t="s">
        <v>146</v>
      </c>
      <c r="O124" s="191">
        <v>552500</v>
      </c>
      <c r="P124" s="245" t="s">
        <v>124</v>
      </c>
      <c r="Q124" s="39"/>
      <c r="R124" s="39"/>
      <c r="S124" s="39"/>
    </row>
    <row r="125" spans="1:19" s="142" customFormat="1" x14ac:dyDescent="0.2">
      <c r="A125" s="185">
        <v>101</v>
      </c>
      <c r="B125" s="237" t="s">
        <v>182</v>
      </c>
      <c r="C125" s="237" t="s">
        <v>158</v>
      </c>
      <c r="D125" s="237"/>
      <c r="E125" s="238" t="s">
        <v>202</v>
      </c>
      <c r="F125" s="239"/>
      <c r="G125" s="146"/>
      <c r="H125" s="240">
        <v>2000</v>
      </c>
      <c r="I125" s="241"/>
      <c r="J125" s="242"/>
      <c r="K125" s="241"/>
      <c r="L125" s="242"/>
      <c r="M125" s="241"/>
      <c r="N125" s="232" t="s">
        <v>146</v>
      </c>
      <c r="O125" s="191">
        <v>6678000</v>
      </c>
      <c r="P125" s="245" t="s">
        <v>367</v>
      </c>
      <c r="Q125" s="39"/>
      <c r="R125" s="39"/>
      <c r="S125" s="39"/>
    </row>
    <row r="126" spans="1:19" s="142" customFormat="1" x14ac:dyDescent="0.2">
      <c r="A126" s="185">
        <v>102</v>
      </c>
      <c r="B126" s="237" t="s">
        <v>446</v>
      </c>
      <c r="C126" s="237" t="s">
        <v>155</v>
      </c>
      <c r="D126" s="237"/>
      <c r="E126" s="238" t="s">
        <v>195</v>
      </c>
      <c r="F126" s="239"/>
      <c r="G126" s="146"/>
      <c r="H126" s="240">
        <v>2000</v>
      </c>
      <c r="I126" s="241"/>
      <c r="J126" s="242"/>
      <c r="K126" s="241"/>
      <c r="L126" s="242"/>
      <c r="M126" s="241"/>
      <c r="N126" s="232" t="s">
        <v>146</v>
      </c>
      <c r="O126" s="191">
        <v>975000</v>
      </c>
      <c r="P126" s="245" t="s">
        <v>367</v>
      </c>
      <c r="Q126" s="39"/>
      <c r="R126" s="39"/>
      <c r="S126" s="39"/>
    </row>
    <row r="127" spans="1:19" s="142" customFormat="1" x14ac:dyDescent="0.2">
      <c r="A127" s="185">
        <v>103</v>
      </c>
      <c r="B127" s="237" t="s">
        <v>182</v>
      </c>
      <c r="C127" s="237" t="s">
        <v>158</v>
      </c>
      <c r="D127" s="237"/>
      <c r="E127" s="238" t="s">
        <v>490</v>
      </c>
      <c r="F127" s="239"/>
      <c r="G127" s="146"/>
      <c r="H127" s="240">
        <v>2000</v>
      </c>
      <c r="I127" s="241"/>
      <c r="J127" s="242"/>
      <c r="K127" s="241"/>
      <c r="L127" s="242"/>
      <c r="M127" s="241"/>
      <c r="N127" s="232" t="s">
        <v>146</v>
      </c>
      <c r="O127" s="191">
        <v>3575000</v>
      </c>
      <c r="P127" s="245" t="s">
        <v>367</v>
      </c>
      <c r="Q127" s="39"/>
      <c r="R127" s="39"/>
      <c r="S127" s="39"/>
    </row>
    <row r="128" spans="1:19" s="142" customFormat="1" x14ac:dyDescent="0.2">
      <c r="A128" s="185">
        <v>104</v>
      </c>
      <c r="B128" s="237" t="s">
        <v>182</v>
      </c>
      <c r="C128" s="237" t="s">
        <v>158</v>
      </c>
      <c r="D128" s="237"/>
      <c r="E128" s="238" t="s">
        <v>202</v>
      </c>
      <c r="F128" s="239"/>
      <c r="G128" s="146"/>
      <c r="H128" s="240">
        <v>2000</v>
      </c>
      <c r="I128" s="241"/>
      <c r="J128" s="242"/>
      <c r="K128" s="241"/>
      <c r="L128" s="242"/>
      <c r="M128" s="241"/>
      <c r="N128" s="232" t="s">
        <v>146</v>
      </c>
      <c r="O128" s="191">
        <v>3850000</v>
      </c>
      <c r="P128" s="245" t="s">
        <v>367</v>
      </c>
      <c r="Q128" s="39"/>
      <c r="R128" s="39"/>
      <c r="S128" s="39"/>
    </row>
    <row r="129" spans="1:19" s="142" customFormat="1" x14ac:dyDescent="0.2">
      <c r="A129" s="185">
        <v>105</v>
      </c>
      <c r="B129" s="237" t="s">
        <v>175</v>
      </c>
      <c r="C129" s="237" t="s">
        <v>152</v>
      </c>
      <c r="D129" s="237"/>
      <c r="E129" s="238" t="s">
        <v>195</v>
      </c>
      <c r="F129" s="239"/>
      <c r="G129" s="146"/>
      <c r="H129" s="240">
        <v>2000</v>
      </c>
      <c r="I129" s="241"/>
      <c r="J129" s="242"/>
      <c r="K129" s="241"/>
      <c r="L129" s="242"/>
      <c r="M129" s="241"/>
      <c r="N129" s="232" t="s">
        <v>146</v>
      </c>
      <c r="O129" s="191">
        <v>1625000</v>
      </c>
      <c r="P129" s="245" t="s">
        <v>124</v>
      </c>
      <c r="Q129" s="39"/>
      <c r="R129" s="39"/>
      <c r="S129" s="39"/>
    </row>
    <row r="130" spans="1:19" s="142" customFormat="1" x14ac:dyDescent="0.2">
      <c r="A130" s="185">
        <v>106</v>
      </c>
      <c r="B130" s="237" t="s">
        <v>176</v>
      </c>
      <c r="C130" s="237" t="s">
        <v>152</v>
      </c>
      <c r="D130" s="237"/>
      <c r="E130" s="238" t="s">
        <v>195</v>
      </c>
      <c r="F130" s="239"/>
      <c r="G130" s="146"/>
      <c r="H130" s="240">
        <v>2000</v>
      </c>
      <c r="I130" s="241"/>
      <c r="J130" s="242"/>
      <c r="K130" s="241"/>
      <c r="L130" s="242"/>
      <c r="M130" s="241"/>
      <c r="N130" s="232" t="s">
        <v>146</v>
      </c>
      <c r="O130" s="191">
        <v>510000</v>
      </c>
      <c r="P130" s="245" t="s">
        <v>124</v>
      </c>
      <c r="Q130" s="39"/>
      <c r="R130" s="39"/>
      <c r="S130" s="39"/>
    </row>
    <row r="131" spans="1:19" s="142" customFormat="1" x14ac:dyDescent="0.2">
      <c r="A131" s="185">
        <v>107</v>
      </c>
      <c r="B131" s="237" t="s">
        <v>171</v>
      </c>
      <c r="C131" s="237" t="s">
        <v>426</v>
      </c>
      <c r="D131" s="237"/>
      <c r="E131" s="238" t="s">
        <v>195</v>
      </c>
      <c r="F131" s="239"/>
      <c r="G131" s="146"/>
      <c r="H131" s="240">
        <v>2000</v>
      </c>
      <c r="I131" s="241"/>
      <c r="J131" s="242"/>
      <c r="K131" s="241"/>
      <c r="L131" s="242"/>
      <c r="M131" s="241"/>
      <c r="N131" s="232" t="s">
        <v>146</v>
      </c>
      <c r="O131" s="191">
        <v>105000</v>
      </c>
      <c r="P131" s="245" t="s">
        <v>124</v>
      </c>
      <c r="Q131" s="39"/>
      <c r="R131" s="39"/>
      <c r="S131" s="39"/>
    </row>
    <row r="132" spans="1:19" s="142" customFormat="1" x14ac:dyDescent="0.2">
      <c r="A132" s="185">
        <v>108</v>
      </c>
      <c r="B132" s="237" t="s">
        <v>171</v>
      </c>
      <c r="C132" s="237" t="s">
        <v>162</v>
      </c>
      <c r="D132" s="237"/>
      <c r="E132" s="238" t="s">
        <v>206</v>
      </c>
      <c r="F132" s="239"/>
      <c r="G132" s="146"/>
      <c r="H132" s="240">
        <v>2000</v>
      </c>
      <c r="I132" s="241"/>
      <c r="J132" s="242"/>
      <c r="K132" s="241"/>
      <c r="L132" s="242"/>
      <c r="M132" s="241"/>
      <c r="N132" s="232" t="s">
        <v>146</v>
      </c>
      <c r="O132" s="191">
        <v>54000</v>
      </c>
      <c r="P132" s="245"/>
      <c r="Q132" s="39"/>
      <c r="R132" s="39"/>
      <c r="S132" s="39"/>
    </row>
    <row r="133" spans="1:19" s="142" customFormat="1" x14ac:dyDescent="0.2">
      <c r="A133" s="185">
        <v>109</v>
      </c>
      <c r="B133" s="237" t="s">
        <v>179</v>
      </c>
      <c r="C133" s="237" t="s">
        <v>422</v>
      </c>
      <c r="D133" s="237"/>
      <c r="E133" s="238" t="s">
        <v>195</v>
      </c>
      <c r="F133" s="239"/>
      <c r="G133" s="146"/>
      <c r="H133" s="240">
        <v>2000</v>
      </c>
      <c r="I133" s="241"/>
      <c r="J133" s="242"/>
      <c r="K133" s="241"/>
      <c r="L133" s="242"/>
      <c r="M133" s="241"/>
      <c r="N133" s="232" t="s">
        <v>146</v>
      </c>
      <c r="O133" s="191">
        <v>700000</v>
      </c>
      <c r="P133" s="245" t="s">
        <v>367</v>
      </c>
      <c r="Q133" s="39"/>
      <c r="R133" s="39"/>
      <c r="S133" s="39"/>
    </row>
    <row r="134" spans="1:19" s="142" customFormat="1" x14ac:dyDescent="0.2">
      <c r="A134" s="185">
        <v>110</v>
      </c>
      <c r="B134" s="237" t="s">
        <v>171</v>
      </c>
      <c r="C134" s="237" t="s">
        <v>430</v>
      </c>
      <c r="D134" s="237"/>
      <c r="E134" s="238" t="s">
        <v>474</v>
      </c>
      <c r="F134" s="239"/>
      <c r="G134" s="146"/>
      <c r="H134" s="240">
        <v>2000</v>
      </c>
      <c r="I134" s="241"/>
      <c r="J134" s="242"/>
      <c r="K134" s="241"/>
      <c r="L134" s="242"/>
      <c r="M134" s="241"/>
      <c r="N134" s="232" t="s">
        <v>146</v>
      </c>
      <c r="O134" s="191">
        <v>90000</v>
      </c>
      <c r="P134" s="245" t="s">
        <v>124</v>
      </c>
      <c r="Q134" s="39"/>
      <c r="R134" s="39"/>
      <c r="S134" s="39"/>
    </row>
    <row r="135" spans="1:19" s="142" customFormat="1" x14ac:dyDescent="0.2">
      <c r="A135" s="185">
        <v>111</v>
      </c>
      <c r="B135" s="237" t="s">
        <v>445</v>
      </c>
      <c r="C135" s="237" t="s">
        <v>152</v>
      </c>
      <c r="D135" s="237"/>
      <c r="E135" s="238" t="s">
        <v>195</v>
      </c>
      <c r="F135" s="239"/>
      <c r="G135" s="146"/>
      <c r="H135" s="240">
        <v>2000</v>
      </c>
      <c r="I135" s="241"/>
      <c r="J135" s="242"/>
      <c r="K135" s="241"/>
      <c r="L135" s="242"/>
      <c r="M135" s="241"/>
      <c r="N135" s="232" t="s">
        <v>146</v>
      </c>
      <c r="O135" s="191">
        <v>1190000</v>
      </c>
      <c r="P135" s="245" t="s">
        <v>124</v>
      </c>
      <c r="Q135" s="39"/>
      <c r="R135" s="39"/>
      <c r="S135" s="39"/>
    </row>
    <row r="136" spans="1:19" s="142" customFormat="1" x14ac:dyDescent="0.2">
      <c r="A136" s="185">
        <v>112</v>
      </c>
      <c r="B136" s="237" t="s">
        <v>463</v>
      </c>
      <c r="C136" s="237" t="s">
        <v>431</v>
      </c>
      <c r="D136" s="237"/>
      <c r="E136" s="238" t="s">
        <v>195</v>
      </c>
      <c r="F136" s="239"/>
      <c r="G136" s="146"/>
      <c r="H136" s="240">
        <v>2000</v>
      </c>
      <c r="I136" s="241"/>
      <c r="J136" s="242"/>
      <c r="K136" s="241"/>
      <c r="L136" s="242"/>
      <c r="M136" s="241"/>
      <c r="N136" s="232" t="s">
        <v>146</v>
      </c>
      <c r="O136" s="191">
        <v>55000</v>
      </c>
      <c r="P136" s="245" t="s">
        <v>367</v>
      </c>
      <c r="Q136" s="39"/>
      <c r="R136" s="39"/>
      <c r="S136" s="39"/>
    </row>
    <row r="137" spans="1:19" s="142" customFormat="1" x14ac:dyDescent="0.2">
      <c r="A137" s="185">
        <v>113</v>
      </c>
      <c r="B137" s="237" t="s">
        <v>445</v>
      </c>
      <c r="C137" s="237" t="s">
        <v>152</v>
      </c>
      <c r="D137" s="237"/>
      <c r="E137" s="238" t="s">
        <v>195</v>
      </c>
      <c r="F137" s="239"/>
      <c r="G137" s="146"/>
      <c r="H137" s="240">
        <v>2000</v>
      </c>
      <c r="I137" s="241"/>
      <c r="J137" s="242"/>
      <c r="K137" s="241"/>
      <c r="L137" s="242"/>
      <c r="M137" s="241"/>
      <c r="N137" s="232" t="s">
        <v>146</v>
      </c>
      <c r="O137" s="191">
        <v>1020000</v>
      </c>
      <c r="P137" s="245" t="s">
        <v>124</v>
      </c>
      <c r="Q137" s="39"/>
      <c r="R137" s="39"/>
      <c r="S137" s="39"/>
    </row>
    <row r="138" spans="1:19" s="142" customFormat="1" x14ac:dyDescent="0.2">
      <c r="A138" s="185">
        <v>114</v>
      </c>
      <c r="B138" s="237" t="s">
        <v>449</v>
      </c>
      <c r="C138" s="237" t="s">
        <v>152</v>
      </c>
      <c r="D138" s="237"/>
      <c r="E138" s="238" t="s">
        <v>195</v>
      </c>
      <c r="F138" s="239"/>
      <c r="G138" s="146"/>
      <c r="H138" s="240">
        <v>2000</v>
      </c>
      <c r="I138" s="241"/>
      <c r="J138" s="242"/>
      <c r="K138" s="241"/>
      <c r="L138" s="242"/>
      <c r="M138" s="241"/>
      <c r="N138" s="232" t="s">
        <v>146</v>
      </c>
      <c r="O138" s="191">
        <v>1190000</v>
      </c>
      <c r="P138" s="245" t="s">
        <v>124</v>
      </c>
      <c r="Q138" s="39"/>
      <c r="R138" s="39"/>
      <c r="S138" s="39"/>
    </row>
    <row r="139" spans="1:19" s="142" customFormat="1" x14ac:dyDescent="0.2">
      <c r="A139" s="185">
        <v>115</v>
      </c>
      <c r="B139" s="237" t="s">
        <v>443</v>
      </c>
      <c r="C139" s="237" t="s">
        <v>419</v>
      </c>
      <c r="D139" s="237"/>
      <c r="E139" s="238" t="s">
        <v>473</v>
      </c>
      <c r="F139" s="239"/>
      <c r="G139" s="146"/>
      <c r="H139" s="240">
        <v>2000</v>
      </c>
      <c r="I139" s="241"/>
      <c r="J139" s="242"/>
      <c r="K139" s="241"/>
      <c r="L139" s="242"/>
      <c r="M139" s="241"/>
      <c r="N139" s="232" t="s">
        <v>146</v>
      </c>
      <c r="O139" s="191">
        <v>1800000</v>
      </c>
      <c r="P139" s="245"/>
      <c r="Q139" s="39"/>
      <c r="R139" s="39"/>
      <c r="S139" s="39"/>
    </row>
    <row r="140" spans="1:19" s="142" customFormat="1" x14ac:dyDescent="0.2">
      <c r="A140" s="185">
        <v>116</v>
      </c>
      <c r="B140" s="237" t="s">
        <v>464</v>
      </c>
      <c r="C140" s="237" t="s">
        <v>432</v>
      </c>
      <c r="D140" s="237"/>
      <c r="E140" s="238" t="s">
        <v>195</v>
      </c>
      <c r="F140" s="239"/>
      <c r="G140" s="146"/>
      <c r="H140" s="240">
        <v>2000</v>
      </c>
      <c r="I140" s="241"/>
      <c r="J140" s="242"/>
      <c r="K140" s="241"/>
      <c r="L140" s="242"/>
      <c r="M140" s="241"/>
      <c r="N140" s="232" t="s">
        <v>146</v>
      </c>
      <c r="O140" s="191">
        <v>260000</v>
      </c>
      <c r="P140" s="245" t="s">
        <v>367</v>
      </c>
      <c r="Q140" s="39"/>
      <c r="R140" s="39"/>
      <c r="S140" s="39"/>
    </row>
    <row r="141" spans="1:19" s="142" customFormat="1" x14ac:dyDescent="0.2">
      <c r="A141" s="185">
        <v>117</v>
      </c>
      <c r="B141" s="237" t="s">
        <v>465</v>
      </c>
      <c r="C141" s="237" t="s">
        <v>430</v>
      </c>
      <c r="D141" s="237"/>
      <c r="E141" s="238" t="s">
        <v>195</v>
      </c>
      <c r="F141" s="239"/>
      <c r="G141" s="146"/>
      <c r="H141" s="240">
        <v>2000</v>
      </c>
      <c r="I141" s="241"/>
      <c r="J141" s="242"/>
      <c r="K141" s="241"/>
      <c r="L141" s="242"/>
      <c r="M141" s="241"/>
      <c r="N141" s="232" t="s">
        <v>146</v>
      </c>
      <c r="O141" s="191">
        <v>48750</v>
      </c>
      <c r="P141" s="245" t="s">
        <v>124</v>
      </c>
      <c r="Q141" s="39"/>
      <c r="R141" s="39"/>
      <c r="S141" s="39"/>
    </row>
    <row r="142" spans="1:19" s="142" customFormat="1" x14ac:dyDescent="0.2">
      <c r="A142" s="185">
        <v>118</v>
      </c>
      <c r="B142" s="237" t="s">
        <v>465</v>
      </c>
      <c r="C142" s="237" t="s">
        <v>430</v>
      </c>
      <c r="D142" s="237"/>
      <c r="E142" s="238" t="s">
        <v>195</v>
      </c>
      <c r="F142" s="239"/>
      <c r="G142" s="146"/>
      <c r="H142" s="240">
        <v>2000</v>
      </c>
      <c r="I142" s="241"/>
      <c r="J142" s="242"/>
      <c r="K142" s="241"/>
      <c r="L142" s="242"/>
      <c r="M142" s="241"/>
      <c r="N142" s="232" t="s">
        <v>146</v>
      </c>
      <c r="O142" s="191">
        <v>260000</v>
      </c>
      <c r="P142" s="245" t="s">
        <v>367</v>
      </c>
      <c r="Q142" s="39"/>
      <c r="R142" s="39"/>
      <c r="S142" s="39"/>
    </row>
    <row r="143" spans="1:19" s="142" customFormat="1" x14ac:dyDescent="0.2">
      <c r="A143" s="185">
        <v>119</v>
      </c>
      <c r="B143" s="237" t="s">
        <v>443</v>
      </c>
      <c r="C143" s="237" t="s">
        <v>419</v>
      </c>
      <c r="D143" s="237"/>
      <c r="E143" s="238" t="s">
        <v>376</v>
      </c>
      <c r="F143" s="239"/>
      <c r="G143" s="146"/>
      <c r="H143" s="240">
        <v>2000</v>
      </c>
      <c r="I143" s="241"/>
      <c r="J143" s="242"/>
      <c r="K143" s="241"/>
      <c r="L143" s="242"/>
      <c r="M143" s="241"/>
      <c r="N143" s="232" t="s">
        <v>146</v>
      </c>
      <c r="O143" s="191">
        <v>975000</v>
      </c>
      <c r="P143" s="245"/>
      <c r="Q143" s="39"/>
      <c r="R143" s="39"/>
      <c r="S143" s="39"/>
    </row>
    <row r="144" spans="1:19" s="142" customFormat="1" x14ac:dyDescent="0.2">
      <c r="A144" s="185">
        <v>120</v>
      </c>
      <c r="B144" s="237" t="s">
        <v>447</v>
      </c>
      <c r="C144" s="237" t="s">
        <v>433</v>
      </c>
      <c r="D144" s="237"/>
      <c r="E144" s="238" t="s">
        <v>376</v>
      </c>
      <c r="F144" s="239"/>
      <c r="G144" s="146"/>
      <c r="H144" s="240">
        <v>2000</v>
      </c>
      <c r="I144" s="241"/>
      <c r="J144" s="242"/>
      <c r="K144" s="241"/>
      <c r="L144" s="242"/>
      <c r="M144" s="241"/>
      <c r="N144" s="232" t="s">
        <v>146</v>
      </c>
      <c r="O144" s="191">
        <v>227500</v>
      </c>
      <c r="P144" s="245"/>
      <c r="Q144" s="39"/>
      <c r="R144" s="39"/>
      <c r="S144" s="39"/>
    </row>
    <row r="145" spans="1:19" s="142" customFormat="1" x14ac:dyDescent="0.2">
      <c r="A145" s="185">
        <v>121</v>
      </c>
      <c r="B145" s="237" t="s">
        <v>466</v>
      </c>
      <c r="C145" s="237" t="s">
        <v>164</v>
      </c>
      <c r="D145" s="237"/>
      <c r="E145" s="238" t="s">
        <v>195</v>
      </c>
      <c r="F145" s="239"/>
      <c r="G145" s="146"/>
      <c r="H145" s="240">
        <v>2000</v>
      </c>
      <c r="I145" s="241"/>
      <c r="J145" s="242"/>
      <c r="K145" s="241"/>
      <c r="L145" s="242"/>
      <c r="M145" s="241"/>
      <c r="N145" s="232" t="s">
        <v>146</v>
      </c>
      <c r="O145" s="191">
        <v>5600000</v>
      </c>
      <c r="P145" s="245"/>
      <c r="Q145" s="39"/>
      <c r="R145" s="39"/>
      <c r="S145" s="39"/>
    </row>
    <row r="146" spans="1:19" s="142" customFormat="1" x14ac:dyDescent="0.2">
      <c r="A146" s="185">
        <v>122</v>
      </c>
      <c r="B146" s="237" t="s">
        <v>442</v>
      </c>
      <c r="C146" s="237" t="s">
        <v>418</v>
      </c>
      <c r="D146" s="237"/>
      <c r="E146" s="238" t="s">
        <v>195</v>
      </c>
      <c r="F146" s="239"/>
      <c r="G146" s="146"/>
      <c r="H146" s="240">
        <v>2000</v>
      </c>
      <c r="I146" s="241"/>
      <c r="J146" s="242"/>
      <c r="K146" s="241"/>
      <c r="L146" s="242"/>
      <c r="M146" s="241"/>
      <c r="N146" s="232" t="s">
        <v>146</v>
      </c>
      <c r="O146" s="191">
        <v>280000</v>
      </c>
      <c r="P146" s="245"/>
      <c r="Q146" s="39"/>
      <c r="R146" s="39"/>
      <c r="S146" s="39"/>
    </row>
    <row r="147" spans="1:19" s="142" customFormat="1" x14ac:dyDescent="0.2">
      <c r="A147" s="185">
        <v>123</v>
      </c>
      <c r="B147" s="237" t="s">
        <v>467</v>
      </c>
      <c r="C147" s="237" t="s">
        <v>434</v>
      </c>
      <c r="D147" s="237"/>
      <c r="E147" s="238" t="s">
        <v>195</v>
      </c>
      <c r="F147" s="239"/>
      <c r="G147" s="146"/>
      <c r="H147" s="240">
        <v>2000</v>
      </c>
      <c r="I147" s="241"/>
      <c r="J147" s="242"/>
      <c r="K147" s="241"/>
      <c r="L147" s="242"/>
      <c r="M147" s="241"/>
      <c r="N147" s="232" t="s">
        <v>146</v>
      </c>
      <c r="O147" s="191">
        <v>450000</v>
      </c>
      <c r="P147" s="245"/>
      <c r="Q147" s="39"/>
      <c r="R147" s="39"/>
      <c r="S147" s="39"/>
    </row>
    <row r="148" spans="1:19" s="142" customFormat="1" x14ac:dyDescent="0.2">
      <c r="A148" s="185">
        <v>124</v>
      </c>
      <c r="B148" s="237" t="s">
        <v>192</v>
      </c>
      <c r="C148" s="237" t="s">
        <v>435</v>
      </c>
      <c r="D148" s="237"/>
      <c r="E148" s="238" t="s">
        <v>491</v>
      </c>
      <c r="F148" s="239"/>
      <c r="G148" s="146"/>
      <c r="H148" s="240">
        <v>2001</v>
      </c>
      <c r="I148" s="241"/>
      <c r="J148" s="242"/>
      <c r="K148" s="241"/>
      <c r="L148" s="242"/>
      <c r="M148" s="241"/>
      <c r="N148" s="232" t="s">
        <v>146</v>
      </c>
      <c r="O148" s="191">
        <v>585000</v>
      </c>
      <c r="P148" s="245" t="s">
        <v>367</v>
      </c>
      <c r="Q148" s="39"/>
      <c r="R148" s="39"/>
      <c r="S148" s="39"/>
    </row>
    <row r="149" spans="1:19" s="142" customFormat="1" x14ac:dyDescent="0.2">
      <c r="A149" s="185">
        <v>125</v>
      </c>
      <c r="B149" s="237" t="s">
        <v>468</v>
      </c>
      <c r="C149" s="237" t="s">
        <v>162</v>
      </c>
      <c r="D149" s="237"/>
      <c r="E149" s="238" t="s">
        <v>206</v>
      </c>
      <c r="F149" s="239"/>
      <c r="G149" s="146"/>
      <c r="H149" s="240">
        <v>2001</v>
      </c>
      <c r="I149" s="241"/>
      <c r="J149" s="242"/>
      <c r="K149" s="241"/>
      <c r="L149" s="242"/>
      <c r="M149" s="241"/>
      <c r="N149" s="232" t="s">
        <v>146</v>
      </c>
      <c r="O149" s="191">
        <v>180000</v>
      </c>
      <c r="P149" s="245"/>
      <c r="Q149" s="39"/>
      <c r="R149" s="39"/>
      <c r="S149" s="39"/>
    </row>
    <row r="150" spans="1:19" s="142" customFormat="1" x14ac:dyDescent="0.2">
      <c r="A150" s="222">
        <v>126</v>
      </c>
      <c r="B150" s="263" t="s">
        <v>179</v>
      </c>
      <c r="C150" s="263" t="s">
        <v>155</v>
      </c>
      <c r="D150" s="263"/>
      <c r="E150" s="264" t="s">
        <v>195</v>
      </c>
      <c r="F150" s="265"/>
      <c r="G150" s="152"/>
      <c r="H150" s="266">
        <v>2001</v>
      </c>
      <c r="I150" s="267"/>
      <c r="J150" s="268"/>
      <c r="K150" s="267"/>
      <c r="L150" s="268"/>
      <c r="M150" s="267"/>
      <c r="N150" s="233" t="s">
        <v>146</v>
      </c>
      <c r="O150" s="224">
        <v>650000</v>
      </c>
      <c r="P150" s="269" t="s">
        <v>367</v>
      </c>
      <c r="Q150" s="39"/>
      <c r="R150" s="39"/>
      <c r="S150" s="39"/>
    </row>
    <row r="151" spans="1:19" s="142" customFormat="1" x14ac:dyDescent="0.2">
      <c r="A151" s="225">
        <v>127</v>
      </c>
      <c r="B151" s="270" t="s">
        <v>443</v>
      </c>
      <c r="C151" s="270" t="s">
        <v>419</v>
      </c>
      <c r="D151" s="270"/>
      <c r="E151" s="271" t="s">
        <v>376</v>
      </c>
      <c r="F151" s="272"/>
      <c r="G151" s="145"/>
      <c r="H151" s="273">
        <v>2001</v>
      </c>
      <c r="I151" s="274"/>
      <c r="J151" s="275"/>
      <c r="K151" s="274"/>
      <c r="L151" s="275"/>
      <c r="M151" s="274"/>
      <c r="N151" s="231" t="s">
        <v>146</v>
      </c>
      <c r="O151" s="227">
        <v>900000</v>
      </c>
      <c r="P151" s="276"/>
      <c r="Q151" s="39"/>
      <c r="R151" s="39"/>
      <c r="S151" s="39"/>
    </row>
    <row r="152" spans="1:19" s="142" customFormat="1" x14ac:dyDescent="0.2">
      <c r="A152" s="185">
        <v>128</v>
      </c>
      <c r="B152" s="237" t="s">
        <v>467</v>
      </c>
      <c r="C152" s="237" t="s">
        <v>436</v>
      </c>
      <c r="D152" s="237"/>
      <c r="E152" s="238" t="s">
        <v>195</v>
      </c>
      <c r="F152" s="239"/>
      <c r="G152" s="146"/>
      <c r="H152" s="240">
        <v>2001</v>
      </c>
      <c r="I152" s="241"/>
      <c r="J152" s="242"/>
      <c r="K152" s="241"/>
      <c r="L152" s="242"/>
      <c r="M152" s="241"/>
      <c r="N152" s="232" t="s">
        <v>146</v>
      </c>
      <c r="O152" s="191">
        <v>420000</v>
      </c>
      <c r="P152" s="245" t="s">
        <v>367</v>
      </c>
      <c r="Q152" s="39"/>
      <c r="R152" s="39"/>
      <c r="S152" s="39"/>
    </row>
    <row r="153" spans="1:19" s="142" customFormat="1" x14ac:dyDescent="0.2">
      <c r="A153" s="185">
        <v>129</v>
      </c>
      <c r="B153" s="237" t="s">
        <v>468</v>
      </c>
      <c r="C153" s="237" t="s">
        <v>162</v>
      </c>
      <c r="D153" s="237"/>
      <c r="E153" s="238" t="s">
        <v>206</v>
      </c>
      <c r="F153" s="239"/>
      <c r="G153" s="146"/>
      <c r="H153" s="240">
        <v>2002</v>
      </c>
      <c r="I153" s="241"/>
      <c r="J153" s="242"/>
      <c r="K153" s="241"/>
      <c r="L153" s="242"/>
      <c r="M153" s="241"/>
      <c r="N153" s="232" t="s">
        <v>146</v>
      </c>
      <c r="O153" s="191">
        <v>472500</v>
      </c>
      <c r="P153" s="245"/>
      <c r="Q153" s="39"/>
      <c r="R153" s="39"/>
      <c r="S153" s="39"/>
    </row>
    <row r="154" spans="1:19" s="142" customFormat="1" x14ac:dyDescent="0.2">
      <c r="A154" s="185">
        <v>130</v>
      </c>
      <c r="B154" s="237" t="s">
        <v>192</v>
      </c>
      <c r="C154" s="237" t="s">
        <v>435</v>
      </c>
      <c r="D154" s="237"/>
      <c r="E154" s="238" t="s">
        <v>492</v>
      </c>
      <c r="F154" s="239"/>
      <c r="G154" s="146"/>
      <c r="H154" s="240">
        <v>2002</v>
      </c>
      <c r="I154" s="241"/>
      <c r="J154" s="242"/>
      <c r="K154" s="241"/>
      <c r="L154" s="242"/>
      <c r="M154" s="241"/>
      <c r="N154" s="232" t="s">
        <v>146</v>
      </c>
      <c r="O154" s="191">
        <v>975000</v>
      </c>
      <c r="P154" s="245" t="s">
        <v>367</v>
      </c>
      <c r="Q154" s="39"/>
      <c r="R154" s="39"/>
      <c r="S154" s="39"/>
    </row>
    <row r="155" spans="1:19" s="142" customFormat="1" x14ac:dyDescent="0.2">
      <c r="A155" s="185">
        <v>131</v>
      </c>
      <c r="B155" s="237" t="s">
        <v>179</v>
      </c>
      <c r="C155" s="237" t="s">
        <v>437</v>
      </c>
      <c r="D155" s="237"/>
      <c r="E155" s="238" t="s">
        <v>195</v>
      </c>
      <c r="F155" s="239"/>
      <c r="G155" s="146"/>
      <c r="H155" s="240">
        <v>2002</v>
      </c>
      <c r="I155" s="241"/>
      <c r="J155" s="242"/>
      <c r="K155" s="241"/>
      <c r="L155" s="242"/>
      <c r="M155" s="241"/>
      <c r="N155" s="232" t="s">
        <v>146</v>
      </c>
      <c r="O155" s="191">
        <v>700000</v>
      </c>
      <c r="P155" s="245" t="s">
        <v>367</v>
      </c>
      <c r="Q155" s="39"/>
      <c r="R155" s="39"/>
      <c r="S155" s="39"/>
    </row>
    <row r="156" spans="1:19" s="142" customFormat="1" x14ac:dyDescent="0.2">
      <c r="A156" s="185">
        <v>132</v>
      </c>
      <c r="B156" s="237" t="s">
        <v>463</v>
      </c>
      <c r="C156" s="237" t="s">
        <v>431</v>
      </c>
      <c r="D156" s="237"/>
      <c r="E156" s="238" t="s">
        <v>195</v>
      </c>
      <c r="F156" s="239"/>
      <c r="G156" s="146"/>
      <c r="H156" s="240">
        <v>2002</v>
      </c>
      <c r="I156" s="241"/>
      <c r="J156" s="242"/>
      <c r="K156" s="241"/>
      <c r="L156" s="242"/>
      <c r="M156" s="241"/>
      <c r="N156" s="232" t="s">
        <v>146</v>
      </c>
      <c r="O156" s="191">
        <v>130000</v>
      </c>
      <c r="P156" s="245" t="s">
        <v>367</v>
      </c>
      <c r="Q156" s="39"/>
      <c r="R156" s="39"/>
      <c r="S156" s="39"/>
    </row>
    <row r="157" spans="1:19" s="142" customFormat="1" x14ac:dyDescent="0.2">
      <c r="A157" s="185">
        <v>133</v>
      </c>
      <c r="B157" s="237" t="s">
        <v>175</v>
      </c>
      <c r="C157" s="237" t="s">
        <v>438</v>
      </c>
      <c r="D157" s="237"/>
      <c r="E157" s="238" t="s">
        <v>195</v>
      </c>
      <c r="F157" s="239"/>
      <c r="G157" s="146"/>
      <c r="H157" s="240">
        <v>2002</v>
      </c>
      <c r="I157" s="241"/>
      <c r="J157" s="242"/>
      <c r="K157" s="241"/>
      <c r="L157" s="242"/>
      <c r="M157" s="241"/>
      <c r="N157" s="232" t="s">
        <v>146</v>
      </c>
      <c r="O157" s="191">
        <v>120000</v>
      </c>
      <c r="P157" s="245" t="s">
        <v>367</v>
      </c>
      <c r="Q157" s="39"/>
      <c r="R157" s="39"/>
      <c r="S157" s="39"/>
    </row>
    <row r="158" spans="1:19" s="142" customFormat="1" x14ac:dyDescent="0.2">
      <c r="A158" s="185">
        <v>134</v>
      </c>
      <c r="B158" s="237" t="s">
        <v>464</v>
      </c>
      <c r="C158" s="237" t="s">
        <v>432</v>
      </c>
      <c r="D158" s="237"/>
      <c r="E158" s="238" t="s">
        <v>195</v>
      </c>
      <c r="F158" s="239"/>
      <c r="G158" s="146"/>
      <c r="H158" s="240">
        <v>2002</v>
      </c>
      <c r="I158" s="241"/>
      <c r="J158" s="242"/>
      <c r="K158" s="241"/>
      <c r="L158" s="242"/>
      <c r="M158" s="241"/>
      <c r="N158" s="232" t="s">
        <v>146</v>
      </c>
      <c r="O158" s="191">
        <v>260000</v>
      </c>
      <c r="P158" s="245" t="s">
        <v>367</v>
      </c>
      <c r="Q158" s="39"/>
      <c r="R158" s="39"/>
      <c r="S158" s="39"/>
    </row>
    <row r="159" spans="1:19" s="142" customFormat="1" x14ac:dyDescent="0.2">
      <c r="A159" s="185">
        <v>135</v>
      </c>
      <c r="B159" s="237" t="s">
        <v>171</v>
      </c>
      <c r="C159" s="237" t="s">
        <v>162</v>
      </c>
      <c r="D159" s="237"/>
      <c r="E159" s="238" t="s">
        <v>206</v>
      </c>
      <c r="F159" s="239"/>
      <c r="G159" s="146"/>
      <c r="H159" s="240">
        <v>2002</v>
      </c>
      <c r="I159" s="241"/>
      <c r="J159" s="242"/>
      <c r="K159" s="241"/>
      <c r="L159" s="242"/>
      <c r="M159" s="241"/>
      <c r="N159" s="232" t="s">
        <v>146</v>
      </c>
      <c r="O159" s="191">
        <v>210000</v>
      </c>
      <c r="P159" s="245"/>
      <c r="Q159" s="39"/>
      <c r="R159" s="39"/>
      <c r="S159" s="39"/>
    </row>
    <row r="160" spans="1:19" s="142" customFormat="1" x14ac:dyDescent="0.2">
      <c r="A160" s="185">
        <v>136</v>
      </c>
      <c r="B160" s="237" t="s">
        <v>443</v>
      </c>
      <c r="C160" s="237" t="s">
        <v>419</v>
      </c>
      <c r="D160" s="237"/>
      <c r="E160" s="238" t="s">
        <v>473</v>
      </c>
      <c r="F160" s="239"/>
      <c r="G160" s="146"/>
      <c r="H160" s="240">
        <v>2002</v>
      </c>
      <c r="I160" s="241"/>
      <c r="J160" s="242"/>
      <c r="K160" s="241"/>
      <c r="L160" s="242"/>
      <c r="M160" s="241"/>
      <c r="N160" s="232" t="s">
        <v>146</v>
      </c>
      <c r="O160" s="191">
        <v>600000</v>
      </c>
      <c r="P160" s="245"/>
      <c r="Q160" s="39"/>
      <c r="R160" s="39"/>
      <c r="S160" s="39"/>
    </row>
    <row r="161" spans="1:19" s="142" customFormat="1" x14ac:dyDescent="0.2">
      <c r="A161" s="185">
        <v>137</v>
      </c>
      <c r="B161" s="237" t="s">
        <v>171</v>
      </c>
      <c r="C161" s="237" t="s">
        <v>162</v>
      </c>
      <c r="D161" s="237"/>
      <c r="E161" s="238" t="s">
        <v>207</v>
      </c>
      <c r="F161" s="239"/>
      <c r="G161" s="146"/>
      <c r="H161" s="240">
        <v>2002</v>
      </c>
      <c r="I161" s="241"/>
      <c r="J161" s="242"/>
      <c r="K161" s="241"/>
      <c r="L161" s="242"/>
      <c r="M161" s="241"/>
      <c r="N161" s="232" t="s">
        <v>146</v>
      </c>
      <c r="O161" s="191">
        <v>540000</v>
      </c>
      <c r="P161" s="245"/>
      <c r="Q161" s="39"/>
      <c r="R161" s="39"/>
      <c r="S161" s="39"/>
    </row>
    <row r="162" spans="1:19" s="142" customFormat="1" x14ac:dyDescent="0.2">
      <c r="A162" s="185">
        <v>138</v>
      </c>
      <c r="B162" s="237" t="s">
        <v>466</v>
      </c>
      <c r="C162" s="237" t="s">
        <v>164</v>
      </c>
      <c r="D162" s="237"/>
      <c r="E162" s="238" t="s">
        <v>195</v>
      </c>
      <c r="F162" s="239"/>
      <c r="G162" s="146"/>
      <c r="H162" s="240">
        <v>2002</v>
      </c>
      <c r="I162" s="241"/>
      <c r="J162" s="242"/>
      <c r="K162" s="241"/>
      <c r="L162" s="242"/>
      <c r="M162" s="241"/>
      <c r="N162" s="232" t="s">
        <v>146</v>
      </c>
      <c r="O162" s="191">
        <v>146250</v>
      </c>
      <c r="P162" s="245"/>
      <c r="Q162" s="39"/>
      <c r="R162" s="39"/>
      <c r="S162" s="39"/>
    </row>
    <row r="163" spans="1:19" s="142" customFormat="1" x14ac:dyDescent="0.2">
      <c r="A163" s="185">
        <v>139</v>
      </c>
      <c r="B163" s="237" t="s">
        <v>443</v>
      </c>
      <c r="C163" s="237" t="s">
        <v>419</v>
      </c>
      <c r="D163" s="237"/>
      <c r="E163" s="238" t="s">
        <v>473</v>
      </c>
      <c r="F163" s="239"/>
      <c r="G163" s="146"/>
      <c r="H163" s="240">
        <v>2002</v>
      </c>
      <c r="I163" s="241"/>
      <c r="J163" s="242"/>
      <c r="K163" s="241"/>
      <c r="L163" s="242"/>
      <c r="M163" s="241"/>
      <c r="N163" s="232" t="s">
        <v>146</v>
      </c>
      <c r="O163" s="191">
        <v>595000</v>
      </c>
      <c r="P163" s="245"/>
      <c r="Q163" s="39"/>
      <c r="R163" s="39"/>
      <c r="S163" s="39"/>
    </row>
    <row r="164" spans="1:19" s="142" customFormat="1" x14ac:dyDescent="0.2">
      <c r="A164" s="185">
        <v>140</v>
      </c>
      <c r="B164" s="237" t="s">
        <v>171</v>
      </c>
      <c r="C164" s="237" t="s">
        <v>426</v>
      </c>
      <c r="D164" s="237"/>
      <c r="E164" s="238" t="s">
        <v>195</v>
      </c>
      <c r="F164" s="239"/>
      <c r="G164" s="146"/>
      <c r="H164" s="240">
        <v>2002</v>
      </c>
      <c r="I164" s="241"/>
      <c r="J164" s="242"/>
      <c r="K164" s="241"/>
      <c r="L164" s="242"/>
      <c r="M164" s="241"/>
      <c r="N164" s="232" t="s">
        <v>146</v>
      </c>
      <c r="O164" s="191">
        <v>45000</v>
      </c>
      <c r="P164" s="245" t="s">
        <v>124</v>
      </c>
      <c r="Q164" s="39"/>
      <c r="R164" s="39"/>
      <c r="S164" s="39"/>
    </row>
    <row r="165" spans="1:19" s="142" customFormat="1" x14ac:dyDescent="0.2">
      <c r="A165" s="185">
        <v>141</v>
      </c>
      <c r="B165" s="237" t="s">
        <v>182</v>
      </c>
      <c r="C165" s="237" t="s">
        <v>158</v>
      </c>
      <c r="D165" s="237"/>
      <c r="E165" s="238" t="s">
        <v>202</v>
      </c>
      <c r="F165" s="239"/>
      <c r="G165" s="146"/>
      <c r="H165" s="240">
        <v>2003</v>
      </c>
      <c r="I165" s="241"/>
      <c r="J165" s="242"/>
      <c r="K165" s="241"/>
      <c r="L165" s="242"/>
      <c r="M165" s="241"/>
      <c r="N165" s="232" t="s">
        <v>146</v>
      </c>
      <c r="O165" s="191">
        <v>4900000</v>
      </c>
      <c r="P165" s="245" t="s">
        <v>367</v>
      </c>
      <c r="Q165" s="39"/>
      <c r="R165" s="39"/>
      <c r="S165" s="39"/>
    </row>
    <row r="166" spans="1:19" s="142" customFormat="1" x14ac:dyDescent="0.2">
      <c r="A166" s="185">
        <v>142</v>
      </c>
      <c r="B166" s="237" t="s">
        <v>463</v>
      </c>
      <c r="C166" s="237" t="s">
        <v>431</v>
      </c>
      <c r="D166" s="237"/>
      <c r="E166" s="238" t="s">
        <v>195</v>
      </c>
      <c r="F166" s="239"/>
      <c r="G166" s="146"/>
      <c r="H166" s="240">
        <v>2003</v>
      </c>
      <c r="I166" s="241"/>
      <c r="J166" s="242"/>
      <c r="K166" s="241"/>
      <c r="L166" s="242"/>
      <c r="M166" s="241"/>
      <c r="N166" s="232" t="s">
        <v>146</v>
      </c>
      <c r="O166" s="191">
        <v>120000</v>
      </c>
      <c r="P166" s="245" t="s">
        <v>124</v>
      </c>
      <c r="Q166" s="39"/>
      <c r="R166" s="39"/>
      <c r="S166" s="39"/>
    </row>
    <row r="167" spans="1:19" s="142" customFormat="1" x14ac:dyDescent="0.2">
      <c r="A167" s="185">
        <v>143</v>
      </c>
      <c r="B167" s="237" t="s">
        <v>171</v>
      </c>
      <c r="C167" s="237" t="s">
        <v>426</v>
      </c>
      <c r="D167" s="237"/>
      <c r="E167" s="238" t="s">
        <v>195</v>
      </c>
      <c r="F167" s="239"/>
      <c r="G167" s="146"/>
      <c r="H167" s="240">
        <v>2003</v>
      </c>
      <c r="I167" s="241"/>
      <c r="J167" s="242"/>
      <c r="K167" s="241"/>
      <c r="L167" s="242"/>
      <c r="M167" s="241"/>
      <c r="N167" s="232" t="s">
        <v>146</v>
      </c>
      <c r="O167" s="191">
        <v>180000</v>
      </c>
      <c r="P167" s="245" t="s">
        <v>367</v>
      </c>
      <c r="Q167" s="39"/>
      <c r="R167" s="39"/>
      <c r="S167" s="39"/>
    </row>
    <row r="168" spans="1:19" s="142" customFormat="1" x14ac:dyDescent="0.2">
      <c r="A168" s="185">
        <v>144</v>
      </c>
      <c r="B168" s="237" t="s">
        <v>171</v>
      </c>
      <c r="C168" s="237" t="s">
        <v>162</v>
      </c>
      <c r="D168" s="237"/>
      <c r="E168" s="238" t="s">
        <v>206</v>
      </c>
      <c r="F168" s="239"/>
      <c r="G168" s="146"/>
      <c r="H168" s="240">
        <v>2003</v>
      </c>
      <c r="I168" s="241"/>
      <c r="J168" s="242"/>
      <c r="K168" s="241"/>
      <c r="L168" s="242"/>
      <c r="M168" s="241"/>
      <c r="N168" s="232" t="s">
        <v>146</v>
      </c>
      <c r="O168" s="191">
        <v>630000</v>
      </c>
      <c r="P168" s="245" t="s">
        <v>367</v>
      </c>
      <c r="Q168" s="39"/>
      <c r="R168" s="39"/>
      <c r="S168" s="39"/>
    </row>
    <row r="169" spans="1:19" s="142" customFormat="1" x14ac:dyDescent="0.2">
      <c r="A169" s="185">
        <v>145</v>
      </c>
      <c r="B169" s="237" t="s">
        <v>447</v>
      </c>
      <c r="C169" s="237" t="s">
        <v>423</v>
      </c>
      <c r="D169" s="237"/>
      <c r="E169" s="238" t="s">
        <v>376</v>
      </c>
      <c r="F169" s="239"/>
      <c r="G169" s="146"/>
      <c r="H169" s="240">
        <v>2003</v>
      </c>
      <c r="I169" s="241"/>
      <c r="J169" s="242"/>
      <c r="K169" s="241"/>
      <c r="L169" s="242"/>
      <c r="M169" s="241"/>
      <c r="N169" s="232" t="s">
        <v>146</v>
      </c>
      <c r="O169" s="191">
        <v>45500</v>
      </c>
      <c r="P169" s="245"/>
      <c r="Q169" s="39"/>
      <c r="R169" s="39"/>
      <c r="S169" s="39"/>
    </row>
    <row r="170" spans="1:19" s="142" customFormat="1" x14ac:dyDescent="0.2">
      <c r="A170" s="185">
        <v>146</v>
      </c>
      <c r="B170" s="237" t="s">
        <v>451</v>
      </c>
      <c r="C170" s="237" t="s">
        <v>419</v>
      </c>
      <c r="D170" s="237"/>
      <c r="E170" s="238" t="s">
        <v>473</v>
      </c>
      <c r="F170" s="239"/>
      <c r="G170" s="146"/>
      <c r="H170" s="240">
        <v>2003</v>
      </c>
      <c r="I170" s="241"/>
      <c r="J170" s="242"/>
      <c r="K170" s="241"/>
      <c r="L170" s="242"/>
      <c r="M170" s="241"/>
      <c r="N170" s="232" t="s">
        <v>146</v>
      </c>
      <c r="O170" s="191">
        <v>1050000</v>
      </c>
      <c r="P170" s="245"/>
      <c r="Q170" s="39"/>
      <c r="R170" s="39"/>
      <c r="S170" s="39"/>
    </row>
    <row r="171" spans="1:19" s="142" customFormat="1" x14ac:dyDescent="0.2">
      <c r="A171" s="185">
        <v>147</v>
      </c>
      <c r="B171" s="237" t="s">
        <v>175</v>
      </c>
      <c r="C171" s="237" t="s">
        <v>152</v>
      </c>
      <c r="D171" s="237"/>
      <c r="E171" s="238" t="s">
        <v>195</v>
      </c>
      <c r="F171" s="239"/>
      <c r="G171" s="146"/>
      <c r="H171" s="240">
        <v>2003</v>
      </c>
      <c r="I171" s="241"/>
      <c r="J171" s="242"/>
      <c r="K171" s="241"/>
      <c r="L171" s="242"/>
      <c r="M171" s="241"/>
      <c r="N171" s="232" t="s">
        <v>146</v>
      </c>
      <c r="O171" s="191">
        <v>1530000</v>
      </c>
      <c r="P171" s="245" t="s">
        <v>367</v>
      </c>
      <c r="Q171" s="39"/>
      <c r="R171" s="39"/>
      <c r="S171" s="39"/>
    </row>
    <row r="172" spans="1:19" s="142" customFormat="1" x14ac:dyDescent="0.2">
      <c r="A172" s="185">
        <v>148</v>
      </c>
      <c r="B172" s="237" t="s">
        <v>175</v>
      </c>
      <c r="C172" s="237" t="s">
        <v>152</v>
      </c>
      <c r="D172" s="237"/>
      <c r="E172" s="238" t="s">
        <v>195</v>
      </c>
      <c r="F172" s="239"/>
      <c r="G172" s="146"/>
      <c r="H172" s="240">
        <v>2003</v>
      </c>
      <c r="I172" s="241"/>
      <c r="J172" s="242"/>
      <c r="K172" s="241"/>
      <c r="L172" s="242"/>
      <c r="M172" s="241"/>
      <c r="N172" s="232" t="s">
        <v>146</v>
      </c>
      <c r="O172" s="191">
        <v>850000</v>
      </c>
      <c r="P172" s="245" t="s">
        <v>124</v>
      </c>
      <c r="Q172" s="39"/>
      <c r="R172" s="39"/>
      <c r="S172" s="39"/>
    </row>
    <row r="173" spans="1:19" s="142" customFormat="1" x14ac:dyDescent="0.2">
      <c r="A173" s="185">
        <v>149</v>
      </c>
      <c r="B173" s="237" t="s">
        <v>171</v>
      </c>
      <c r="C173" s="237" t="s">
        <v>162</v>
      </c>
      <c r="D173" s="237"/>
      <c r="E173" s="238" t="s">
        <v>207</v>
      </c>
      <c r="F173" s="239"/>
      <c r="G173" s="146"/>
      <c r="H173" s="240">
        <v>2003</v>
      </c>
      <c r="I173" s="241"/>
      <c r="J173" s="242"/>
      <c r="K173" s="241"/>
      <c r="L173" s="242"/>
      <c r="M173" s="241"/>
      <c r="N173" s="232" t="s">
        <v>146</v>
      </c>
      <c r="O173" s="191">
        <v>840000</v>
      </c>
      <c r="P173" s="245" t="s">
        <v>367</v>
      </c>
      <c r="Q173" s="39"/>
      <c r="R173" s="39"/>
      <c r="S173" s="39"/>
    </row>
    <row r="174" spans="1:19" s="142" customFormat="1" x14ac:dyDescent="0.2">
      <c r="A174" s="185">
        <v>150</v>
      </c>
      <c r="B174" s="237" t="s">
        <v>463</v>
      </c>
      <c r="C174" s="237" t="s">
        <v>431</v>
      </c>
      <c r="D174" s="237"/>
      <c r="E174" s="238" t="s">
        <v>195</v>
      </c>
      <c r="F174" s="239"/>
      <c r="G174" s="146"/>
      <c r="H174" s="240">
        <v>2003</v>
      </c>
      <c r="I174" s="241"/>
      <c r="J174" s="242"/>
      <c r="K174" s="241"/>
      <c r="L174" s="242"/>
      <c r="M174" s="241"/>
      <c r="N174" s="232" t="s">
        <v>146</v>
      </c>
      <c r="O174" s="191">
        <v>140000</v>
      </c>
      <c r="P174" s="245" t="s">
        <v>367</v>
      </c>
      <c r="Q174" s="39"/>
      <c r="R174" s="39"/>
      <c r="S174" s="39"/>
    </row>
    <row r="175" spans="1:19" s="142" customFormat="1" x14ac:dyDescent="0.2">
      <c r="A175" s="185">
        <v>151</v>
      </c>
      <c r="B175" s="237" t="s">
        <v>447</v>
      </c>
      <c r="C175" s="237" t="s">
        <v>423</v>
      </c>
      <c r="D175" s="237"/>
      <c r="E175" s="238" t="s">
        <v>376</v>
      </c>
      <c r="F175" s="239"/>
      <c r="G175" s="146"/>
      <c r="H175" s="240">
        <v>2003</v>
      </c>
      <c r="I175" s="241"/>
      <c r="J175" s="242"/>
      <c r="K175" s="241"/>
      <c r="L175" s="242"/>
      <c r="M175" s="241"/>
      <c r="N175" s="232" t="s">
        <v>146</v>
      </c>
      <c r="O175" s="191">
        <v>91000</v>
      </c>
      <c r="P175" s="245"/>
      <c r="Q175" s="39"/>
      <c r="R175" s="39"/>
      <c r="S175" s="39"/>
    </row>
    <row r="176" spans="1:19" s="142" customFormat="1" x14ac:dyDescent="0.2">
      <c r="A176" s="185">
        <v>152</v>
      </c>
      <c r="B176" s="237" t="s">
        <v>171</v>
      </c>
      <c r="C176" s="237" t="s">
        <v>162</v>
      </c>
      <c r="D176" s="237"/>
      <c r="E176" s="238" t="s">
        <v>207</v>
      </c>
      <c r="F176" s="239"/>
      <c r="G176" s="146"/>
      <c r="H176" s="240">
        <v>2003</v>
      </c>
      <c r="I176" s="241"/>
      <c r="J176" s="242"/>
      <c r="K176" s="241"/>
      <c r="L176" s="242"/>
      <c r="M176" s="241"/>
      <c r="N176" s="232" t="s">
        <v>146</v>
      </c>
      <c r="O176" s="191">
        <v>780000</v>
      </c>
      <c r="P176" s="245"/>
      <c r="Q176" s="39"/>
      <c r="R176" s="39"/>
      <c r="S176" s="39"/>
    </row>
    <row r="177" spans="1:19" s="142" customFormat="1" x14ac:dyDescent="0.2">
      <c r="A177" s="185">
        <v>153</v>
      </c>
      <c r="B177" s="237" t="s">
        <v>449</v>
      </c>
      <c r="C177" s="237" t="s">
        <v>152</v>
      </c>
      <c r="D177" s="237"/>
      <c r="E177" s="238" t="s">
        <v>195</v>
      </c>
      <c r="F177" s="239"/>
      <c r="G177" s="146"/>
      <c r="H177" s="240">
        <v>2003</v>
      </c>
      <c r="I177" s="241"/>
      <c r="J177" s="242"/>
      <c r="K177" s="241"/>
      <c r="L177" s="242"/>
      <c r="M177" s="241"/>
      <c r="N177" s="232" t="s">
        <v>146</v>
      </c>
      <c r="O177" s="191">
        <v>552500</v>
      </c>
      <c r="P177" s="245" t="s">
        <v>124</v>
      </c>
      <c r="Q177" s="39"/>
      <c r="R177" s="39"/>
      <c r="S177" s="39"/>
    </row>
    <row r="178" spans="1:19" s="142" customFormat="1" x14ac:dyDescent="0.2">
      <c r="A178" s="185">
        <v>154</v>
      </c>
      <c r="B178" s="237" t="s">
        <v>171</v>
      </c>
      <c r="C178" s="237" t="s">
        <v>162</v>
      </c>
      <c r="D178" s="237"/>
      <c r="E178" s="238" t="s">
        <v>195</v>
      </c>
      <c r="F178" s="239"/>
      <c r="G178" s="146"/>
      <c r="H178" s="240">
        <v>2003</v>
      </c>
      <c r="I178" s="241"/>
      <c r="J178" s="242"/>
      <c r="K178" s="241"/>
      <c r="L178" s="242"/>
      <c r="M178" s="241"/>
      <c r="N178" s="232" t="s">
        <v>146</v>
      </c>
      <c r="O178" s="191">
        <v>19500</v>
      </c>
      <c r="P178" s="245"/>
      <c r="Q178" s="39"/>
      <c r="R178" s="39"/>
      <c r="S178" s="39"/>
    </row>
    <row r="179" spans="1:19" s="142" customFormat="1" x14ac:dyDescent="0.2">
      <c r="A179" s="185">
        <v>155</v>
      </c>
      <c r="B179" s="237" t="s">
        <v>174</v>
      </c>
      <c r="C179" s="237" t="s">
        <v>151</v>
      </c>
      <c r="D179" s="237"/>
      <c r="E179" s="238" t="s">
        <v>220</v>
      </c>
      <c r="F179" s="239"/>
      <c r="G179" s="146"/>
      <c r="H179" s="240">
        <v>2003</v>
      </c>
      <c r="I179" s="241"/>
      <c r="J179" s="242"/>
      <c r="K179" s="241"/>
      <c r="L179" s="242"/>
      <c r="M179" s="241"/>
      <c r="N179" s="232" t="s">
        <v>146</v>
      </c>
      <c r="O179" s="191">
        <v>160000</v>
      </c>
      <c r="P179" s="245"/>
      <c r="Q179" s="39"/>
      <c r="R179" s="39"/>
      <c r="S179" s="39"/>
    </row>
    <row r="180" spans="1:19" s="142" customFormat="1" x14ac:dyDescent="0.2">
      <c r="A180" s="185">
        <v>156</v>
      </c>
      <c r="B180" s="237" t="s">
        <v>449</v>
      </c>
      <c r="C180" s="237" t="s">
        <v>152</v>
      </c>
      <c r="D180" s="237"/>
      <c r="E180" s="238" t="s">
        <v>195</v>
      </c>
      <c r="F180" s="239"/>
      <c r="G180" s="146"/>
      <c r="H180" s="240">
        <v>2003</v>
      </c>
      <c r="I180" s="241"/>
      <c r="J180" s="242"/>
      <c r="K180" s="241"/>
      <c r="L180" s="242"/>
      <c r="M180" s="241"/>
      <c r="N180" s="232" t="s">
        <v>146</v>
      </c>
      <c r="O180" s="191">
        <v>595000</v>
      </c>
      <c r="P180" s="245" t="s">
        <v>124</v>
      </c>
      <c r="Q180" s="39"/>
      <c r="R180" s="39"/>
      <c r="S180" s="39"/>
    </row>
    <row r="181" spans="1:19" s="142" customFormat="1" x14ac:dyDescent="0.2">
      <c r="A181" s="185">
        <v>157</v>
      </c>
      <c r="B181" s="237" t="s">
        <v>171</v>
      </c>
      <c r="C181" s="237" t="s">
        <v>162</v>
      </c>
      <c r="D181" s="237"/>
      <c r="E181" s="238" t="s">
        <v>493</v>
      </c>
      <c r="F181" s="239"/>
      <c r="G181" s="146"/>
      <c r="H181" s="240">
        <v>2003</v>
      </c>
      <c r="I181" s="241"/>
      <c r="J181" s="242"/>
      <c r="K181" s="241"/>
      <c r="L181" s="242"/>
      <c r="M181" s="241"/>
      <c r="N181" s="232" t="s">
        <v>146</v>
      </c>
      <c r="O181" s="191">
        <v>375000</v>
      </c>
      <c r="P181" s="245"/>
      <c r="Q181" s="39"/>
      <c r="R181" s="39"/>
      <c r="S181" s="39"/>
    </row>
    <row r="182" spans="1:19" s="142" customFormat="1" x14ac:dyDescent="0.2">
      <c r="A182" s="185">
        <v>158</v>
      </c>
      <c r="B182" s="237" t="s">
        <v>171</v>
      </c>
      <c r="C182" s="237" t="s">
        <v>162</v>
      </c>
      <c r="D182" s="237"/>
      <c r="E182" s="238" t="s">
        <v>206</v>
      </c>
      <c r="F182" s="239"/>
      <c r="G182" s="146"/>
      <c r="H182" s="240">
        <v>2004</v>
      </c>
      <c r="I182" s="241"/>
      <c r="J182" s="242"/>
      <c r="K182" s="241"/>
      <c r="L182" s="242"/>
      <c r="M182" s="241"/>
      <c r="N182" s="232" t="s">
        <v>146</v>
      </c>
      <c r="O182" s="191">
        <v>36000</v>
      </c>
      <c r="P182" s="245"/>
      <c r="Q182" s="39"/>
      <c r="R182" s="39"/>
      <c r="S182" s="39"/>
    </row>
    <row r="183" spans="1:19" s="142" customFormat="1" x14ac:dyDescent="0.2">
      <c r="A183" s="185">
        <v>159</v>
      </c>
      <c r="B183" s="237" t="s">
        <v>463</v>
      </c>
      <c r="C183" s="237" t="s">
        <v>431</v>
      </c>
      <c r="D183" s="237"/>
      <c r="E183" s="238" t="s">
        <v>195</v>
      </c>
      <c r="F183" s="239"/>
      <c r="G183" s="146"/>
      <c r="H183" s="240">
        <v>2004</v>
      </c>
      <c r="I183" s="241"/>
      <c r="J183" s="242"/>
      <c r="K183" s="241"/>
      <c r="L183" s="242"/>
      <c r="M183" s="241"/>
      <c r="N183" s="232" t="s">
        <v>146</v>
      </c>
      <c r="O183" s="191">
        <v>60000</v>
      </c>
      <c r="P183" s="245" t="s">
        <v>367</v>
      </c>
      <c r="Q183" s="39"/>
      <c r="R183" s="39"/>
      <c r="S183" s="39"/>
    </row>
    <row r="184" spans="1:19" s="142" customFormat="1" x14ac:dyDescent="0.2">
      <c r="A184" s="185">
        <v>160</v>
      </c>
      <c r="B184" s="237" t="s">
        <v>179</v>
      </c>
      <c r="C184" s="237" t="s">
        <v>422</v>
      </c>
      <c r="D184" s="237"/>
      <c r="E184" s="238" t="s">
        <v>195</v>
      </c>
      <c r="F184" s="239"/>
      <c r="G184" s="146"/>
      <c r="H184" s="240">
        <v>2004</v>
      </c>
      <c r="I184" s="241"/>
      <c r="J184" s="242"/>
      <c r="K184" s="241"/>
      <c r="L184" s="242"/>
      <c r="M184" s="241"/>
      <c r="N184" s="232" t="s">
        <v>146</v>
      </c>
      <c r="O184" s="191">
        <v>700000</v>
      </c>
      <c r="P184" s="245" t="s">
        <v>367</v>
      </c>
      <c r="Q184" s="39"/>
      <c r="R184" s="39"/>
      <c r="S184" s="39"/>
    </row>
    <row r="185" spans="1:19" s="142" customFormat="1" x14ac:dyDescent="0.2">
      <c r="A185" s="185">
        <v>161</v>
      </c>
      <c r="B185" s="237" t="s">
        <v>452</v>
      </c>
      <c r="C185" s="237" t="s">
        <v>148</v>
      </c>
      <c r="D185" s="237"/>
      <c r="E185" s="238" t="s">
        <v>195</v>
      </c>
      <c r="F185" s="239"/>
      <c r="G185" s="146"/>
      <c r="H185" s="240">
        <v>2004</v>
      </c>
      <c r="I185" s="241"/>
      <c r="J185" s="242"/>
      <c r="K185" s="241"/>
      <c r="L185" s="242"/>
      <c r="M185" s="241"/>
      <c r="N185" s="232" t="s">
        <v>146</v>
      </c>
      <c r="O185" s="191">
        <v>350000</v>
      </c>
      <c r="P185" s="245" t="s">
        <v>124</v>
      </c>
      <c r="Q185" s="39"/>
      <c r="R185" s="39"/>
      <c r="S185" s="39"/>
    </row>
    <row r="186" spans="1:19" s="142" customFormat="1" x14ac:dyDescent="0.2">
      <c r="A186" s="185">
        <v>162</v>
      </c>
      <c r="B186" s="237" t="s">
        <v>469</v>
      </c>
      <c r="C186" s="237" t="s">
        <v>160</v>
      </c>
      <c r="D186" s="237"/>
      <c r="E186" s="238" t="s">
        <v>218</v>
      </c>
      <c r="F186" s="239"/>
      <c r="G186" s="146"/>
      <c r="H186" s="240">
        <v>2004</v>
      </c>
      <c r="I186" s="241"/>
      <c r="J186" s="242"/>
      <c r="K186" s="241"/>
      <c r="L186" s="242"/>
      <c r="M186" s="241"/>
      <c r="N186" s="232" t="s">
        <v>146</v>
      </c>
      <c r="O186" s="191">
        <v>87500</v>
      </c>
      <c r="P186" s="245" t="s">
        <v>367</v>
      </c>
      <c r="Q186" s="39"/>
      <c r="R186" s="39"/>
      <c r="S186" s="39"/>
    </row>
    <row r="187" spans="1:19" s="142" customFormat="1" x14ac:dyDescent="0.2">
      <c r="A187" s="185">
        <v>163</v>
      </c>
      <c r="B187" s="237" t="s">
        <v>463</v>
      </c>
      <c r="C187" s="237" t="s">
        <v>431</v>
      </c>
      <c r="D187" s="237"/>
      <c r="E187" s="238" t="s">
        <v>195</v>
      </c>
      <c r="F187" s="239"/>
      <c r="G187" s="146"/>
      <c r="H187" s="240">
        <v>2004</v>
      </c>
      <c r="I187" s="241"/>
      <c r="J187" s="242"/>
      <c r="K187" s="241"/>
      <c r="L187" s="242"/>
      <c r="M187" s="241"/>
      <c r="N187" s="232" t="s">
        <v>146</v>
      </c>
      <c r="O187" s="191">
        <v>195000</v>
      </c>
      <c r="P187" s="245" t="s">
        <v>124</v>
      </c>
      <c r="Q187" s="39"/>
      <c r="R187" s="39"/>
      <c r="S187" s="39"/>
    </row>
    <row r="188" spans="1:19" s="142" customFormat="1" x14ac:dyDescent="0.2">
      <c r="A188" s="185">
        <v>164</v>
      </c>
      <c r="B188" s="237" t="s">
        <v>449</v>
      </c>
      <c r="C188" s="237" t="s">
        <v>152</v>
      </c>
      <c r="D188" s="237"/>
      <c r="E188" s="238" t="s">
        <v>195</v>
      </c>
      <c r="F188" s="146"/>
      <c r="G188" s="146"/>
      <c r="H188" s="240">
        <v>2004</v>
      </c>
      <c r="I188" s="241"/>
      <c r="J188" s="242"/>
      <c r="K188" s="241"/>
      <c r="L188" s="241"/>
      <c r="M188" s="241"/>
      <c r="N188" s="232" t="s">
        <v>146</v>
      </c>
      <c r="O188" s="191">
        <v>1657500</v>
      </c>
      <c r="P188" s="245" t="s">
        <v>124</v>
      </c>
      <c r="Q188" s="39"/>
      <c r="R188" s="39"/>
      <c r="S188" s="39"/>
    </row>
    <row r="189" spans="1:19" s="142" customFormat="1" x14ac:dyDescent="0.2">
      <c r="A189" s="185">
        <v>165</v>
      </c>
      <c r="B189" s="237" t="s">
        <v>175</v>
      </c>
      <c r="C189" s="237" t="s">
        <v>152</v>
      </c>
      <c r="D189" s="237"/>
      <c r="E189" s="238" t="s">
        <v>195</v>
      </c>
      <c r="F189" s="146"/>
      <c r="G189" s="146"/>
      <c r="H189" s="240">
        <v>2005</v>
      </c>
      <c r="I189" s="241"/>
      <c r="J189" s="242"/>
      <c r="K189" s="241"/>
      <c r="L189" s="241"/>
      <c r="M189" s="241"/>
      <c r="N189" s="232" t="s">
        <v>146</v>
      </c>
      <c r="O189" s="191">
        <v>595000</v>
      </c>
      <c r="P189" s="245" t="s">
        <v>124</v>
      </c>
      <c r="Q189" s="39"/>
      <c r="R189" s="39"/>
      <c r="S189" s="39"/>
    </row>
    <row r="190" spans="1:19" s="142" customFormat="1" x14ac:dyDescent="0.2">
      <c r="A190" s="185">
        <v>166</v>
      </c>
      <c r="B190" s="237" t="s">
        <v>171</v>
      </c>
      <c r="C190" s="237" t="s">
        <v>162</v>
      </c>
      <c r="D190" s="237"/>
      <c r="E190" s="238" t="s">
        <v>207</v>
      </c>
      <c r="F190" s="146"/>
      <c r="G190" s="146"/>
      <c r="H190" s="240">
        <v>2005</v>
      </c>
      <c r="I190" s="241"/>
      <c r="J190" s="242"/>
      <c r="K190" s="241"/>
      <c r="L190" s="241"/>
      <c r="M190" s="241"/>
      <c r="N190" s="232" t="s">
        <v>146</v>
      </c>
      <c r="O190" s="191">
        <v>1050000</v>
      </c>
      <c r="P190" s="245"/>
      <c r="Q190" s="39"/>
      <c r="R190" s="39"/>
      <c r="S190" s="39"/>
    </row>
    <row r="191" spans="1:19" s="142" customFormat="1" x14ac:dyDescent="0.2">
      <c r="A191" s="185">
        <v>167</v>
      </c>
      <c r="B191" s="237" t="s">
        <v>463</v>
      </c>
      <c r="C191" s="237" t="s">
        <v>431</v>
      </c>
      <c r="D191" s="237"/>
      <c r="E191" s="238" t="s">
        <v>195</v>
      </c>
      <c r="F191" s="146"/>
      <c r="G191" s="146"/>
      <c r="H191" s="240">
        <v>2005</v>
      </c>
      <c r="I191" s="241"/>
      <c r="J191" s="242"/>
      <c r="K191" s="241"/>
      <c r="L191" s="241"/>
      <c r="M191" s="241"/>
      <c r="N191" s="232" t="s">
        <v>146</v>
      </c>
      <c r="O191" s="191">
        <v>70000</v>
      </c>
      <c r="P191" s="245" t="s">
        <v>367</v>
      </c>
      <c r="Q191" s="39"/>
      <c r="R191" s="39"/>
      <c r="S191" s="39"/>
    </row>
    <row r="192" spans="1:19" s="142" customFormat="1" x14ac:dyDescent="0.2">
      <c r="A192" s="185">
        <v>168</v>
      </c>
      <c r="B192" s="237" t="s">
        <v>463</v>
      </c>
      <c r="C192" s="237" t="s">
        <v>431</v>
      </c>
      <c r="D192" s="237"/>
      <c r="E192" s="238" t="s">
        <v>195</v>
      </c>
      <c r="F192" s="146"/>
      <c r="G192" s="146"/>
      <c r="H192" s="240">
        <v>2005</v>
      </c>
      <c r="I192" s="241"/>
      <c r="J192" s="242"/>
      <c r="K192" s="241"/>
      <c r="L192" s="241"/>
      <c r="M192" s="241"/>
      <c r="N192" s="232" t="s">
        <v>146</v>
      </c>
      <c r="O192" s="191">
        <v>350000</v>
      </c>
      <c r="P192" s="245" t="s">
        <v>367</v>
      </c>
      <c r="Q192" s="39"/>
      <c r="R192" s="39"/>
      <c r="S192" s="39"/>
    </row>
    <row r="193" spans="1:19" s="142" customFormat="1" x14ac:dyDescent="0.2">
      <c r="A193" s="185">
        <v>169</v>
      </c>
      <c r="B193" s="237" t="s">
        <v>175</v>
      </c>
      <c r="C193" s="237" t="s">
        <v>438</v>
      </c>
      <c r="D193" s="237"/>
      <c r="E193" s="238" t="s">
        <v>195</v>
      </c>
      <c r="F193" s="146"/>
      <c r="G193" s="146"/>
      <c r="H193" s="240">
        <v>2005</v>
      </c>
      <c r="I193" s="241"/>
      <c r="J193" s="242"/>
      <c r="K193" s="241"/>
      <c r="L193" s="241"/>
      <c r="M193" s="241"/>
      <c r="N193" s="232" t="s">
        <v>146</v>
      </c>
      <c r="O193" s="191">
        <v>420000</v>
      </c>
      <c r="P193" s="245" t="s">
        <v>367</v>
      </c>
      <c r="Q193" s="39"/>
      <c r="R193" s="39"/>
      <c r="S193" s="39"/>
    </row>
    <row r="194" spans="1:19" s="142" customFormat="1" x14ac:dyDescent="0.2">
      <c r="A194" s="185">
        <v>170</v>
      </c>
      <c r="B194" s="237" t="s">
        <v>171</v>
      </c>
      <c r="C194" s="237" t="s">
        <v>162</v>
      </c>
      <c r="D194" s="237"/>
      <c r="E194" s="238" t="s">
        <v>206</v>
      </c>
      <c r="F194" s="146"/>
      <c r="G194" s="146"/>
      <c r="H194" s="240">
        <v>2005</v>
      </c>
      <c r="I194" s="241"/>
      <c r="J194" s="242"/>
      <c r="K194" s="241"/>
      <c r="L194" s="241"/>
      <c r="M194" s="241"/>
      <c r="N194" s="232" t="s">
        <v>146</v>
      </c>
      <c r="O194" s="191">
        <v>945000</v>
      </c>
      <c r="P194" s="245"/>
      <c r="Q194" s="39"/>
      <c r="R194" s="39"/>
      <c r="S194" s="39"/>
    </row>
    <row r="195" spans="1:19" s="142" customFormat="1" x14ac:dyDescent="0.2">
      <c r="A195" s="185">
        <v>171</v>
      </c>
      <c r="B195" s="237" t="s">
        <v>188</v>
      </c>
      <c r="C195" s="237" t="s">
        <v>163</v>
      </c>
      <c r="D195" s="237"/>
      <c r="E195" s="238" t="s">
        <v>491</v>
      </c>
      <c r="F195" s="146"/>
      <c r="G195" s="146"/>
      <c r="H195" s="240">
        <v>2005</v>
      </c>
      <c r="I195" s="241"/>
      <c r="J195" s="242"/>
      <c r="K195" s="241"/>
      <c r="L195" s="241"/>
      <c r="M195" s="241"/>
      <c r="N195" s="232" t="s">
        <v>146</v>
      </c>
      <c r="O195" s="191">
        <v>910000</v>
      </c>
      <c r="P195" s="245" t="s">
        <v>367</v>
      </c>
      <c r="Q195" s="39"/>
      <c r="R195" s="39"/>
      <c r="S195" s="39"/>
    </row>
    <row r="196" spans="1:19" s="142" customFormat="1" x14ac:dyDescent="0.2">
      <c r="A196" s="185">
        <v>172</v>
      </c>
      <c r="B196" s="237" t="s">
        <v>171</v>
      </c>
      <c r="C196" s="237" t="s">
        <v>162</v>
      </c>
      <c r="D196" s="237"/>
      <c r="E196" s="238" t="s">
        <v>206</v>
      </c>
      <c r="F196" s="146"/>
      <c r="G196" s="146"/>
      <c r="H196" s="240">
        <v>2005</v>
      </c>
      <c r="I196" s="241"/>
      <c r="J196" s="242"/>
      <c r="K196" s="241"/>
      <c r="L196" s="241"/>
      <c r="M196" s="241"/>
      <c r="N196" s="232" t="s">
        <v>146</v>
      </c>
      <c r="O196" s="191">
        <v>58500</v>
      </c>
      <c r="P196" s="245"/>
      <c r="Q196" s="39"/>
      <c r="R196" s="39"/>
      <c r="S196" s="39"/>
    </row>
    <row r="197" spans="1:19" s="142" customFormat="1" x14ac:dyDescent="0.2">
      <c r="A197" s="185">
        <v>173</v>
      </c>
      <c r="B197" s="237" t="s">
        <v>171</v>
      </c>
      <c r="C197" s="237" t="s">
        <v>162</v>
      </c>
      <c r="D197" s="237"/>
      <c r="E197" s="238" t="s">
        <v>206</v>
      </c>
      <c r="F197" s="146"/>
      <c r="G197" s="146"/>
      <c r="H197" s="240">
        <v>2005</v>
      </c>
      <c r="I197" s="241"/>
      <c r="J197" s="242"/>
      <c r="K197" s="241"/>
      <c r="L197" s="241"/>
      <c r="M197" s="241"/>
      <c r="N197" s="232" t="s">
        <v>146</v>
      </c>
      <c r="O197" s="191">
        <v>252000</v>
      </c>
      <c r="P197" s="245"/>
      <c r="Q197" s="39"/>
      <c r="R197" s="39"/>
      <c r="S197" s="39"/>
    </row>
    <row r="198" spans="1:19" s="142" customFormat="1" x14ac:dyDescent="0.2">
      <c r="A198" s="185">
        <v>174</v>
      </c>
      <c r="B198" s="237" t="s">
        <v>449</v>
      </c>
      <c r="C198" s="237" t="s">
        <v>152</v>
      </c>
      <c r="D198" s="237"/>
      <c r="E198" s="238" t="s">
        <v>195</v>
      </c>
      <c r="F198" s="146"/>
      <c r="G198" s="146"/>
      <c r="H198" s="240">
        <v>2005</v>
      </c>
      <c r="I198" s="241"/>
      <c r="J198" s="242"/>
      <c r="K198" s="241"/>
      <c r="L198" s="241"/>
      <c r="M198" s="241"/>
      <c r="N198" s="232" t="s">
        <v>146</v>
      </c>
      <c r="O198" s="191">
        <v>1785000</v>
      </c>
      <c r="P198" s="245" t="s">
        <v>124</v>
      </c>
      <c r="Q198" s="39"/>
      <c r="R198" s="39"/>
      <c r="S198" s="39"/>
    </row>
    <row r="199" spans="1:19" s="142" customFormat="1" x14ac:dyDescent="0.2">
      <c r="A199" s="185">
        <v>175</v>
      </c>
      <c r="B199" s="237" t="s">
        <v>470</v>
      </c>
      <c r="C199" s="237" t="s">
        <v>152</v>
      </c>
      <c r="D199" s="237"/>
      <c r="E199" s="238" t="s">
        <v>377</v>
      </c>
      <c r="F199" s="146"/>
      <c r="G199" s="146"/>
      <c r="H199" s="240">
        <v>2005</v>
      </c>
      <c r="I199" s="241"/>
      <c r="J199" s="242"/>
      <c r="K199" s="241"/>
      <c r="L199" s="241"/>
      <c r="M199" s="241"/>
      <c r="N199" s="232" t="s">
        <v>146</v>
      </c>
      <c r="O199" s="191">
        <v>450000</v>
      </c>
      <c r="P199" s="245" t="s">
        <v>124</v>
      </c>
      <c r="Q199" s="39"/>
      <c r="R199" s="39"/>
      <c r="S199" s="39"/>
    </row>
    <row r="200" spans="1:19" s="142" customFormat="1" x14ac:dyDescent="0.2">
      <c r="A200" s="185">
        <v>176</v>
      </c>
      <c r="B200" s="237" t="s">
        <v>452</v>
      </c>
      <c r="C200" s="237" t="s">
        <v>148</v>
      </c>
      <c r="D200" s="237"/>
      <c r="E200" s="238" t="s">
        <v>195</v>
      </c>
      <c r="F200" s="146"/>
      <c r="G200" s="146"/>
      <c r="H200" s="240">
        <v>2005</v>
      </c>
      <c r="I200" s="241"/>
      <c r="J200" s="242"/>
      <c r="K200" s="241"/>
      <c r="L200" s="241"/>
      <c r="M200" s="241"/>
      <c r="N200" s="232" t="s">
        <v>146</v>
      </c>
      <c r="O200" s="191">
        <v>490000</v>
      </c>
      <c r="P200" s="245" t="s">
        <v>367</v>
      </c>
      <c r="Q200" s="39"/>
      <c r="R200" s="39"/>
      <c r="S200" s="39"/>
    </row>
    <row r="201" spans="1:19" s="142" customFormat="1" x14ac:dyDescent="0.2">
      <c r="A201" s="185">
        <v>177</v>
      </c>
      <c r="B201" s="237" t="s">
        <v>171</v>
      </c>
      <c r="C201" s="237" t="s">
        <v>426</v>
      </c>
      <c r="D201" s="237"/>
      <c r="E201" s="238" t="s">
        <v>218</v>
      </c>
      <c r="F201" s="146"/>
      <c r="G201" s="146"/>
      <c r="H201" s="240">
        <v>2006</v>
      </c>
      <c r="I201" s="241"/>
      <c r="J201" s="242"/>
      <c r="K201" s="241"/>
      <c r="L201" s="241"/>
      <c r="M201" s="241"/>
      <c r="N201" s="232" t="s">
        <v>146</v>
      </c>
      <c r="O201" s="191">
        <v>420000</v>
      </c>
      <c r="P201" s="245" t="s">
        <v>124</v>
      </c>
      <c r="Q201" s="39"/>
      <c r="R201" s="39"/>
      <c r="S201" s="39"/>
    </row>
    <row r="202" spans="1:19" s="142" customFormat="1" x14ac:dyDescent="0.2">
      <c r="A202" s="222">
        <v>178</v>
      </c>
      <c r="B202" s="263" t="s">
        <v>184</v>
      </c>
      <c r="C202" s="263" t="s">
        <v>153</v>
      </c>
      <c r="D202" s="263"/>
      <c r="E202" s="264" t="s">
        <v>202</v>
      </c>
      <c r="F202" s="152"/>
      <c r="G202" s="152"/>
      <c r="H202" s="266">
        <v>2006</v>
      </c>
      <c r="I202" s="267"/>
      <c r="J202" s="268"/>
      <c r="K202" s="267"/>
      <c r="L202" s="267"/>
      <c r="M202" s="267"/>
      <c r="N202" s="233" t="s">
        <v>146</v>
      </c>
      <c r="O202" s="224">
        <v>800000</v>
      </c>
      <c r="P202" s="269" t="s">
        <v>367</v>
      </c>
      <c r="Q202" s="39"/>
      <c r="R202" s="39"/>
      <c r="S202" s="39"/>
    </row>
    <row r="203" spans="1:19" s="142" customFormat="1" x14ac:dyDescent="0.2">
      <c r="A203" s="225">
        <v>179</v>
      </c>
      <c r="B203" s="270" t="s">
        <v>471</v>
      </c>
      <c r="C203" s="270" t="s">
        <v>439</v>
      </c>
      <c r="D203" s="270"/>
      <c r="E203" s="271" t="s">
        <v>494</v>
      </c>
      <c r="F203" s="145"/>
      <c r="G203" s="145"/>
      <c r="H203" s="273">
        <v>2006</v>
      </c>
      <c r="I203" s="274"/>
      <c r="J203" s="275"/>
      <c r="K203" s="274"/>
      <c r="L203" s="274"/>
      <c r="M203" s="274"/>
      <c r="N203" s="231" t="s">
        <v>146</v>
      </c>
      <c r="O203" s="227">
        <v>87500</v>
      </c>
      <c r="P203" s="276"/>
      <c r="Q203" s="39"/>
      <c r="R203" s="39"/>
      <c r="S203" s="39"/>
    </row>
    <row r="204" spans="1:19" s="142" customFormat="1" x14ac:dyDescent="0.2">
      <c r="A204" s="185">
        <v>180</v>
      </c>
      <c r="B204" s="237" t="s">
        <v>452</v>
      </c>
      <c r="C204" s="237" t="s">
        <v>148</v>
      </c>
      <c r="D204" s="237"/>
      <c r="E204" s="238" t="s">
        <v>477</v>
      </c>
      <c r="F204" s="146"/>
      <c r="G204" s="146"/>
      <c r="H204" s="240">
        <v>2006</v>
      </c>
      <c r="I204" s="241"/>
      <c r="J204" s="242"/>
      <c r="K204" s="241"/>
      <c r="L204" s="241"/>
      <c r="M204" s="241"/>
      <c r="N204" s="232" t="s">
        <v>146</v>
      </c>
      <c r="O204" s="191">
        <v>2080000</v>
      </c>
      <c r="P204" s="245" t="s">
        <v>367</v>
      </c>
      <c r="Q204" s="39"/>
      <c r="R204" s="39"/>
      <c r="S204" s="39"/>
    </row>
    <row r="205" spans="1:19" s="142" customFormat="1" x14ac:dyDescent="0.2">
      <c r="A205" s="185">
        <v>181</v>
      </c>
      <c r="B205" s="237" t="s">
        <v>175</v>
      </c>
      <c r="C205" s="237" t="s">
        <v>152</v>
      </c>
      <c r="D205" s="237"/>
      <c r="E205" s="238" t="s">
        <v>489</v>
      </c>
      <c r="F205" s="146"/>
      <c r="G205" s="146"/>
      <c r="H205" s="240">
        <v>2006</v>
      </c>
      <c r="I205" s="241"/>
      <c r="J205" s="242"/>
      <c r="K205" s="241"/>
      <c r="L205" s="241"/>
      <c r="M205" s="241"/>
      <c r="N205" s="232" t="s">
        <v>146</v>
      </c>
      <c r="O205" s="191">
        <v>1280000</v>
      </c>
      <c r="P205" s="245" t="s">
        <v>124</v>
      </c>
      <c r="Q205" s="39"/>
      <c r="R205" s="39"/>
      <c r="S205" s="39"/>
    </row>
    <row r="206" spans="1:19" s="142" customFormat="1" x14ac:dyDescent="0.2">
      <c r="A206" s="185">
        <v>182</v>
      </c>
      <c r="B206" s="237" t="s">
        <v>460</v>
      </c>
      <c r="C206" s="237" t="s">
        <v>154</v>
      </c>
      <c r="D206" s="237"/>
      <c r="E206" s="238" t="s">
        <v>215</v>
      </c>
      <c r="F206" s="146"/>
      <c r="G206" s="146"/>
      <c r="H206" s="240">
        <v>2006</v>
      </c>
      <c r="I206" s="241"/>
      <c r="J206" s="242"/>
      <c r="K206" s="241"/>
      <c r="L206" s="241"/>
      <c r="M206" s="241"/>
      <c r="N206" s="232" t="s">
        <v>498</v>
      </c>
      <c r="O206" s="191">
        <v>3750000</v>
      </c>
      <c r="P206" s="245" t="s">
        <v>367</v>
      </c>
      <c r="Q206" s="39"/>
      <c r="R206" s="39"/>
      <c r="S206" s="39"/>
    </row>
    <row r="207" spans="1:19" s="142" customFormat="1" x14ac:dyDescent="0.2">
      <c r="A207" s="185">
        <v>183</v>
      </c>
      <c r="B207" s="237" t="s">
        <v>187</v>
      </c>
      <c r="C207" s="237" t="s">
        <v>149</v>
      </c>
      <c r="D207" s="237"/>
      <c r="E207" s="238" t="s">
        <v>479</v>
      </c>
      <c r="F207" s="146"/>
      <c r="G207" s="146"/>
      <c r="H207" s="240">
        <v>2006</v>
      </c>
      <c r="I207" s="241"/>
      <c r="J207" s="242"/>
      <c r="K207" s="241"/>
      <c r="L207" s="241"/>
      <c r="M207" s="241"/>
      <c r="N207" s="232" t="s">
        <v>498</v>
      </c>
      <c r="O207" s="191">
        <v>277500</v>
      </c>
      <c r="P207" s="245" t="s">
        <v>367</v>
      </c>
      <c r="Q207" s="39"/>
      <c r="R207" s="39"/>
      <c r="S207" s="39"/>
    </row>
    <row r="208" spans="1:19" s="142" customFormat="1" x14ac:dyDescent="0.2">
      <c r="A208" s="185">
        <v>184</v>
      </c>
      <c r="B208" s="237" t="s">
        <v>451</v>
      </c>
      <c r="C208" s="237" t="s">
        <v>419</v>
      </c>
      <c r="D208" s="237"/>
      <c r="E208" s="238" t="s">
        <v>473</v>
      </c>
      <c r="F208" s="146"/>
      <c r="G208" s="146"/>
      <c r="H208" s="240">
        <v>2006</v>
      </c>
      <c r="I208" s="241"/>
      <c r="J208" s="242"/>
      <c r="K208" s="241"/>
      <c r="L208" s="241"/>
      <c r="M208" s="241"/>
      <c r="N208" s="232" t="s">
        <v>146</v>
      </c>
      <c r="O208" s="191">
        <v>2100000</v>
      </c>
      <c r="P208" s="245"/>
      <c r="Q208" s="39"/>
      <c r="R208" s="39"/>
      <c r="S208" s="39"/>
    </row>
    <row r="209" spans="1:19" s="142" customFormat="1" x14ac:dyDescent="0.2">
      <c r="A209" s="185">
        <v>185</v>
      </c>
      <c r="B209" s="237" t="s">
        <v>451</v>
      </c>
      <c r="C209" s="237" t="s">
        <v>419</v>
      </c>
      <c r="D209" s="237"/>
      <c r="E209" s="238" t="s">
        <v>473</v>
      </c>
      <c r="F209" s="146"/>
      <c r="G209" s="146"/>
      <c r="H209" s="240">
        <v>2006</v>
      </c>
      <c r="I209" s="241"/>
      <c r="J209" s="242"/>
      <c r="K209" s="241"/>
      <c r="L209" s="241"/>
      <c r="M209" s="241"/>
      <c r="N209" s="232" t="s">
        <v>146</v>
      </c>
      <c r="O209" s="191">
        <v>2100000</v>
      </c>
      <c r="P209" s="245"/>
      <c r="Q209" s="39"/>
      <c r="R209" s="39"/>
      <c r="S209" s="39"/>
    </row>
    <row r="210" spans="1:19" s="142" customFormat="1" x14ac:dyDescent="0.2">
      <c r="A210" s="185">
        <v>186</v>
      </c>
      <c r="B210" s="237" t="s">
        <v>445</v>
      </c>
      <c r="C210" s="237" t="s">
        <v>152</v>
      </c>
      <c r="D210" s="237"/>
      <c r="E210" s="238" t="s">
        <v>195</v>
      </c>
      <c r="F210" s="146"/>
      <c r="G210" s="146"/>
      <c r="H210" s="240">
        <v>2006</v>
      </c>
      <c r="I210" s="241"/>
      <c r="J210" s="242"/>
      <c r="K210" s="241"/>
      <c r="L210" s="241"/>
      <c r="M210" s="241"/>
      <c r="N210" s="232" t="s">
        <v>146</v>
      </c>
      <c r="O210" s="191">
        <v>3570000</v>
      </c>
      <c r="P210" s="245" t="s">
        <v>124</v>
      </c>
      <c r="Q210" s="39"/>
      <c r="R210" s="39"/>
      <c r="S210" s="39"/>
    </row>
    <row r="211" spans="1:19" s="142" customFormat="1" x14ac:dyDescent="0.2">
      <c r="A211" s="185">
        <v>187</v>
      </c>
      <c r="B211" s="237" t="s">
        <v>445</v>
      </c>
      <c r="C211" s="237" t="s">
        <v>152</v>
      </c>
      <c r="D211" s="237"/>
      <c r="E211" s="238" t="s">
        <v>195</v>
      </c>
      <c r="F211" s="146"/>
      <c r="G211" s="146"/>
      <c r="H211" s="240">
        <v>2006</v>
      </c>
      <c r="I211" s="241"/>
      <c r="J211" s="242"/>
      <c r="K211" s="241"/>
      <c r="L211" s="241"/>
      <c r="M211" s="241"/>
      <c r="N211" s="232" t="s">
        <v>146</v>
      </c>
      <c r="O211" s="191">
        <v>875000</v>
      </c>
      <c r="P211" s="245" t="s">
        <v>124</v>
      </c>
      <c r="Q211" s="39"/>
      <c r="R211" s="39"/>
      <c r="S211" s="39"/>
    </row>
    <row r="212" spans="1:19" s="142" customFormat="1" x14ac:dyDescent="0.2">
      <c r="A212" s="185">
        <v>188</v>
      </c>
      <c r="B212" s="237" t="s">
        <v>171</v>
      </c>
      <c r="C212" s="237" t="s">
        <v>426</v>
      </c>
      <c r="D212" s="237"/>
      <c r="E212" s="238" t="s">
        <v>218</v>
      </c>
      <c r="F212" s="146"/>
      <c r="G212" s="146"/>
      <c r="H212" s="240">
        <v>2006</v>
      </c>
      <c r="I212" s="241"/>
      <c r="J212" s="242"/>
      <c r="K212" s="241"/>
      <c r="L212" s="241"/>
      <c r="M212" s="241"/>
      <c r="N212" s="232" t="s">
        <v>146</v>
      </c>
      <c r="O212" s="191">
        <v>2205000</v>
      </c>
      <c r="P212" s="245"/>
      <c r="Q212" s="39"/>
      <c r="R212" s="39"/>
      <c r="S212" s="39"/>
    </row>
    <row r="213" spans="1:19" s="142" customFormat="1" x14ac:dyDescent="0.2">
      <c r="A213" s="185">
        <v>189</v>
      </c>
      <c r="B213" s="237" t="s">
        <v>443</v>
      </c>
      <c r="C213" s="237" t="s">
        <v>419</v>
      </c>
      <c r="D213" s="237"/>
      <c r="E213" s="238" t="s">
        <v>473</v>
      </c>
      <c r="F213" s="146"/>
      <c r="G213" s="146"/>
      <c r="H213" s="240">
        <v>2006</v>
      </c>
      <c r="I213" s="241"/>
      <c r="J213" s="242"/>
      <c r="K213" s="241"/>
      <c r="L213" s="241"/>
      <c r="M213" s="241"/>
      <c r="N213" s="232" t="s">
        <v>146</v>
      </c>
      <c r="O213" s="191">
        <v>1050000</v>
      </c>
      <c r="P213" s="245"/>
      <c r="Q213" s="39"/>
      <c r="R213" s="39"/>
      <c r="S213" s="39"/>
    </row>
    <row r="214" spans="1:19" s="142" customFormat="1" x14ac:dyDescent="0.2">
      <c r="A214" s="185">
        <v>190</v>
      </c>
      <c r="B214" s="237" t="s">
        <v>445</v>
      </c>
      <c r="C214" s="237" t="s">
        <v>152</v>
      </c>
      <c r="D214" s="237"/>
      <c r="E214" s="238" t="s">
        <v>195</v>
      </c>
      <c r="F214" s="146"/>
      <c r="G214" s="146"/>
      <c r="H214" s="240">
        <v>2006</v>
      </c>
      <c r="I214" s="241"/>
      <c r="J214" s="242"/>
      <c r="K214" s="241"/>
      <c r="L214" s="241"/>
      <c r="M214" s="241"/>
      <c r="N214" s="232" t="s">
        <v>146</v>
      </c>
      <c r="O214" s="191">
        <v>945000</v>
      </c>
      <c r="P214" s="245" t="s">
        <v>124</v>
      </c>
      <c r="Q214" s="39"/>
      <c r="R214" s="39"/>
      <c r="S214" s="39"/>
    </row>
    <row r="215" spans="1:19" s="142" customFormat="1" x14ac:dyDescent="0.2">
      <c r="A215" s="185">
        <v>191</v>
      </c>
      <c r="B215" s="237" t="s">
        <v>445</v>
      </c>
      <c r="C215" s="237" t="s">
        <v>152</v>
      </c>
      <c r="D215" s="237"/>
      <c r="E215" s="238" t="s">
        <v>195</v>
      </c>
      <c r="F215" s="146"/>
      <c r="G215" s="146"/>
      <c r="H215" s="240">
        <v>2006</v>
      </c>
      <c r="I215" s="241"/>
      <c r="J215" s="242"/>
      <c r="K215" s="241"/>
      <c r="L215" s="241"/>
      <c r="M215" s="241"/>
      <c r="N215" s="232" t="s">
        <v>146</v>
      </c>
      <c r="O215" s="191">
        <v>595000</v>
      </c>
      <c r="P215" s="245" t="s">
        <v>124</v>
      </c>
      <c r="Q215" s="39"/>
      <c r="R215" s="39"/>
      <c r="S215" s="39"/>
    </row>
    <row r="216" spans="1:19" s="142" customFormat="1" x14ac:dyDescent="0.2">
      <c r="A216" s="185">
        <v>192</v>
      </c>
      <c r="B216" s="237" t="s">
        <v>171</v>
      </c>
      <c r="C216" s="237" t="s">
        <v>148</v>
      </c>
      <c r="D216" s="237"/>
      <c r="E216" s="238" t="s">
        <v>477</v>
      </c>
      <c r="F216" s="146"/>
      <c r="G216" s="146"/>
      <c r="H216" s="240">
        <v>2006</v>
      </c>
      <c r="I216" s="241"/>
      <c r="J216" s="242"/>
      <c r="K216" s="241"/>
      <c r="L216" s="241"/>
      <c r="M216" s="241"/>
      <c r="N216" s="232" t="s">
        <v>146</v>
      </c>
      <c r="O216" s="191">
        <v>487500</v>
      </c>
      <c r="P216" s="245" t="s">
        <v>367</v>
      </c>
      <c r="Q216" s="39"/>
      <c r="R216" s="39"/>
      <c r="S216" s="39"/>
    </row>
    <row r="217" spans="1:19" s="142" customFormat="1" x14ac:dyDescent="0.2">
      <c r="A217" s="185">
        <v>193</v>
      </c>
      <c r="B217" s="237" t="s">
        <v>171</v>
      </c>
      <c r="C217" s="237" t="s">
        <v>440</v>
      </c>
      <c r="D217" s="237"/>
      <c r="E217" s="238" t="s">
        <v>218</v>
      </c>
      <c r="F217" s="146"/>
      <c r="G217" s="146"/>
      <c r="H217" s="240">
        <v>2006</v>
      </c>
      <c r="I217" s="241"/>
      <c r="J217" s="242"/>
      <c r="K217" s="241"/>
      <c r="L217" s="241"/>
      <c r="M217" s="241"/>
      <c r="N217" s="232" t="s">
        <v>146</v>
      </c>
      <c r="O217" s="191">
        <v>490000</v>
      </c>
      <c r="P217" s="245"/>
      <c r="Q217" s="39"/>
      <c r="R217" s="39"/>
      <c r="S217" s="39"/>
    </row>
    <row r="218" spans="1:19" s="142" customFormat="1" x14ac:dyDescent="0.2">
      <c r="A218" s="185">
        <v>194</v>
      </c>
      <c r="B218" s="237" t="s">
        <v>445</v>
      </c>
      <c r="C218" s="237" t="s">
        <v>152</v>
      </c>
      <c r="D218" s="237"/>
      <c r="E218" s="238" t="s">
        <v>195</v>
      </c>
      <c r="F218" s="146"/>
      <c r="G218" s="146"/>
      <c r="H218" s="240">
        <v>2006</v>
      </c>
      <c r="I218" s="241"/>
      <c r="J218" s="242"/>
      <c r="K218" s="241"/>
      <c r="L218" s="241"/>
      <c r="M218" s="241"/>
      <c r="N218" s="232" t="s">
        <v>146</v>
      </c>
      <c r="O218" s="191">
        <v>1190000</v>
      </c>
      <c r="P218" s="245" t="s">
        <v>124</v>
      </c>
      <c r="Q218" s="39"/>
      <c r="R218" s="39"/>
      <c r="S218" s="39"/>
    </row>
    <row r="219" spans="1:19" s="142" customFormat="1" x14ac:dyDescent="0.2">
      <c r="A219" s="185">
        <v>195</v>
      </c>
      <c r="B219" s="237" t="s">
        <v>472</v>
      </c>
      <c r="C219" s="237" t="s">
        <v>441</v>
      </c>
      <c r="D219" s="237"/>
      <c r="E219" s="238" t="s">
        <v>495</v>
      </c>
      <c r="F219" s="146"/>
      <c r="G219" s="146"/>
      <c r="H219" s="240">
        <v>2006</v>
      </c>
      <c r="I219" s="241"/>
      <c r="J219" s="242"/>
      <c r="K219" s="241"/>
      <c r="L219" s="241"/>
      <c r="M219" s="241"/>
      <c r="N219" s="232" t="s">
        <v>146</v>
      </c>
      <c r="O219" s="191">
        <v>162500</v>
      </c>
      <c r="P219" s="245" t="s">
        <v>367</v>
      </c>
      <c r="Q219" s="39"/>
      <c r="R219" s="39"/>
      <c r="S219" s="39"/>
    </row>
    <row r="220" spans="1:19" s="142" customFormat="1" x14ac:dyDescent="0.2">
      <c r="A220" s="185">
        <v>196</v>
      </c>
      <c r="B220" s="237" t="s">
        <v>171</v>
      </c>
      <c r="C220" s="237" t="s">
        <v>426</v>
      </c>
      <c r="D220" s="237"/>
      <c r="E220" s="238" t="s">
        <v>218</v>
      </c>
      <c r="F220" s="146"/>
      <c r="G220" s="146"/>
      <c r="H220" s="240">
        <v>2006</v>
      </c>
      <c r="I220" s="241"/>
      <c r="J220" s="242"/>
      <c r="K220" s="241"/>
      <c r="L220" s="241"/>
      <c r="M220" s="241"/>
      <c r="N220" s="232" t="s">
        <v>146</v>
      </c>
      <c r="O220" s="191">
        <v>245000</v>
      </c>
      <c r="P220" s="245" t="s">
        <v>124</v>
      </c>
      <c r="Q220" s="39"/>
      <c r="R220" s="39"/>
      <c r="S220" s="39"/>
    </row>
    <row r="221" spans="1:19" s="142" customFormat="1" x14ac:dyDescent="0.2">
      <c r="A221" s="185">
        <v>197</v>
      </c>
      <c r="B221" s="237" t="s">
        <v>463</v>
      </c>
      <c r="C221" s="237" t="s">
        <v>431</v>
      </c>
      <c r="D221" s="237"/>
      <c r="E221" s="238" t="s">
        <v>195</v>
      </c>
      <c r="F221" s="146"/>
      <c r="G221" s="146"/>
      <c r="H221" s="240">
        <v>2006</v>
      </c>
      <c r="I221" s="241"/>
      <c r="J221" s="242"/>
      <c r="K221" s="241"/>
      <c r="L221" s="241"/>
      <c r="M221" s="241"/>
      <c r="N221" s="232" t="s">
        <v>146</v>
      </c>
      <c r="O221" s="191">
        <v>70000</v>
      </c>
      <c r="P221" s="245" t="s">
        <v>367</v>
      </c>
      <c r="Q221" s="39"/>
      <c r="R221" s="39"/>
      <c r="S221" s="39"/>
    </row>
    <row r="222" spans="1:19" s="142" customFormat="1" x14ac:dyDescent="0.2">
      <c r="A222" s="185">
        <v>198</v>
      </c>
      <c r="B222" s="237" t="s">
        <v>449</v>
      </c>
      <c r="C222" s="237" t="s">
        <v>152</v>
      </c>
      <c r="D222" s="237"/>
      <c r="E222" s="238" t="s">
        <v>195</v>
      </c>
      <c r="F222" s="146"/>
      <c r="G222" s="146"/>
      <c r="H222" s="240">
        <v>2006</v>
      </c>
      <c r="I222" s="241"/>
      <c r="J222" s="242"/>
      <c r="K222" s="241"/>
      <c r="L222" s="241"/>
      <c r="M222" s="241"/>
      <c r="N222" s="232" t="s">
        <v>146</v>
      </c>
      <c r="O222" s="191">
        <v>760000</v>
      </c>
      <c r="P222" s="245" t="s">
        <v>124</v>
      </c>
      <c r="Q222" s="39"/>
      <c r="R222" s="39"/>
      <c r="S222" s="39"/>
    </row>
    <row r="223" spans="1:19" s="142" customFormat="1" x14ac:dyDescent="0.2">
      <c r="A223" s="185">
        <v>199</v>
      </c>
      <c r="B223" s="237" t="s">
        <v>175</v>
      </c>
      <c r="C223" s="237" t="s">
        <v>152</v>
      </c>
      <c r="D223" s="237"/>
      <c r="E223" s="238" t="s">
        <v>195</v>
      </c>
      <c r="F223" s="146"/>
      <c r="G223" s="146"/>
      <c r="H223" s="240">
        <v>2006</v>
      </c>
      <c r="I223" s="241"/>
      <c r="J223" s="242"/>
      <c r="K223" s="241"/>
      <c r="L223" s="241"/>
      <c r="M223" s="241"/>
      <c r="N223" s="232" t="s">
        <v>146</v>
      </c>
      <c r="O223" s="191">
        <v>595000</v>
      </c>
      <c r="P223" s="245" t="s">
        <v>124</v>
      </c>
      <c r="Q223" s="39"/>
      <c r="R223" s="39"/>
      <c r="S223" s="39"/>
    </row>
    <row r="224" spans="1:19" s="142" customFormat="1" x14ac:dyDescent="0.2">
      <c r="A224" s="185">
        <v>200</v>
      </c>
      <c r="B224" s="237" t="s">
        <v>171</v>
      </c>
      <c r="C224" s="237" t="s">
        <v>419</v>
      </c>
      <c r="D224" s="237"/>
      <c r="E224" s="238" t="s">
        <v>473</v>
      </c>
      <c r="F224" s="146"/>
      <c r="G224" s="146"/>
      <c r="H224" s="240">
        <v>2006</v>
      </c>
      <c r="I224" s="241"/>
      <c r="J224" s="242"/>
      <c r="K224" s="241"/>
      <c r="L224" s="241"/>
      <c r="M224" s="241"/>
      <c r="N224" s="232" t="s">
        <v>146</v>
      </c>
      <c r="O224" s="191">
        <v>2100000</v>
      </c>
      <c r="P224" s="245"/>
      <c r="Q224" s="39"/>
      <c r="R224" s="39"/>
      <c r="S224" s="39"/>
    </row>
    <row r="225" spans="1:19" s="142" customFormat="1" x14ac:dyDescent="0.2">
      <c r="A225" s="185">
        <v>201</v>
      </c>
      <c r="B225" s="237" t="s">
        <v>171</v>
      </c>
      <c r="C225" s="237" t="s">
        <v>162</v>
      </c>
      <c r="D225" s="237"/>
      <c r="E225" s="238" t="s">
        <v>206</v>
      </c>
      <c r="F225" s="146"/>
      <c r="G225" s="146"/>
      <c r="H225" s="240">
        <v>2006</v>
      </c>
      <c r="I225" s="241"/>
      <c r="J225" s="242"/>
      <c r="K225" s="241"/>
      <c r="L225" s="241"/>
      <c r="M225" s="241"/>
      <c r="N225" s="232" t="s">
        <v>146</v>
      </c>
      <c r="O225" s="191">
        <v>420000</v>
      </c>
      <c r="P225" s="245"/>
      <c r="Q225" s="39"/>
      <c r="R225" s="39"/>
      <c r="S225" s="39"/>
    </row>
    <row r="226" spans="1:19" s="142" customFormat="1" x14ac:dyDescent="0.2">
      <c r="A226" s="185">
        <v>202</v>
      </c>
      <c r="B226" s="237" t="s">
        <v>451</v>
      </c>
      <c r="C226" s="237" t="s">
        <v>419</v>
      </c>
      <c r="D226" s="237"/>
      <c r="E226" s="238" t="s">
        <v>473</v>
      </c>
      <c r="F226" s="146"/>
      <c r="G226" s="146"/>
      <c r="H226" s="240">
        <v>2006</v>
      </c>
      <c r="I226" s="241"/>
      <c r="J226" s="242"/>
      <c r="K226" s="241"/>
      <c r="L226" s="241"/>
      <c r="M226" s="241"/>
      <c r="N226" s="232" t="s">
        <v>146</v>
      </c>
      <c r="O226" s="191">
        <v>1050000</v>
      </c>
      <c r="P226" s="245"/>
      <c r="Q226" s="39"/>
      <c r="R226" s="39"/>
      <c r="S226" s="39"/>
    </row>
    <row r="227" spans="1:19" s="142" customFormat="1" x14ac:dyDescent="0.2">
      <c r="A227" s="185">
        <v>203</v>
      </c>
      <c r="B227" s="237" t="s">
        <v>451</v>
      </c>
      <c r="C227" s="237" t="s">
        <v>419</v>
      </c>
      <c r="D227" s="237"/>
      <c r="E227" s="238" t="s">
        <v>473</v>
      </c>
      <c r="F227" s="146"/>
      <c r="G227" s="146"/>
      <c r="H227" s="240">
        <v>2006</v>
      </c>
      <c r="I227" s="241"/>
      <c r="J227" s="242"/>
      <c r="K227" s="241"/>
      <c r="L227" s="241"/>
      <c r="M227" s="241"/>
      <c r="N227" s="232" t="s">
        <v>146</v>
      </c>
      <c r="O227" s="191">
        <v>1050000</v>
      </c>
      <c r="P227" s="245"/>
      <c r="Q227" s="39"/>
      <c r="R227" s="39"/>
      <c r="S227" s="39"/>
    </row>
    <row r="228" spans="1:19" s="142" customFormat="1" x14ac:dyDescent="0.2">
      <c r="A228" s="185">
        <v>204</v>
      </c>
      <c r="B228" s="237" t="s">
        <v>464</v>
      </c>
      <c r="C228" s="237" t="s">
        <v>432</v>
      </c>
      <c r="D228" s="237"/>
      <c r="E228" s="238" t="s">
        <v>195</v>
      </c>
      <c r="F228" s="146"/>
      <c r="G228" s="146"/>
      <c r="H228" s="240">
        <v>2006</v>
      </c>
      <c r="I228" s="241"/>
      <c r="J228" s="242"/>
      <c r="K228" s="241"/>
      <c r="L228" s="241"/>
      <c r="M228" s="241"/>
      <c r="N228" s="232" t="s">
        <v>146</v>
      </c>
      <c r="O228" s="191">
        <v>700000</v>
      </c>
      <c r="P228" s="245" t="s">
        <v>367</v>
      </c>
      <c r="Q228" s="39"/>
      <c r="R228" s="39"/>
      <c r="S228" s="39"/>
    </row>
    <row r="229" spans="1:19" s="142" customFormat="1" x14ac:dyDescent="0.2">
      <c r="A229" s="185">
        <v>205</v>
      </c>
      <c r="B229" s="237" t="s">
        <v>171</v>
      </c>
      <c r="C229" s="237" t="s">
        <v>426</v>
      </c>
      <c r="D229" s="237"/>
      <c r="E229" s="238" t="s">
        <v>218</v>
      </c>
      <c r="F229" s="146"/>
      <c r="G229" s="146"/>
      <c r="H229" s="240">
        <v>2006</v>
      </c>
      <c r="I229" s="241"/>
      <c r="J229" s="242"/>
      <c r="K229" s="241"/>
      <c r="L229" s="241"/>
      <c r="M229" s="241"/>
      <c r="N229" s="232" t="s">
        <v>146</v>
      </c>
      <c r="O229" s="191">
        <v>735000</v>
      </c>
      <c r="P229" s="245" t="s">
        <v>124</v>
      </c>
      <c r="Q229" s="39"/>
      <c r="R229" s="39"/>
      <c r="S229" s="39"/>
    </row>
    <row r="230" spans="1:19" s="142" customFormat="1" x14ac:dyDescent="0.2">
      <c r="A230" s="185">
        <v>206</v>
      </c>
      <c r="B230" s="237" t="s">
        <v>452</v>
      </c>
      <c r="C230" s="237" t="s">
        <v>148</v>
      </c>
      <c r="D230" s="237"/>
      <c r="E230" s="238" t="s">
        <v>195</v>
      </c>
      <c r="F230" s="146"/>
      <c r="G230" s="146"/>
      <c r="H230" s="240">
        <v>2006</v>
      </c>
      <c r="I230" s="241"/>
      <c r="J230" s="242"/>
      <c r="K230" s="241"/>
      <c r="L230" s="241"/>
      <c r="M230" s="241"/>
      <c r="N230" s="232" t="s">
        <v>146</v>
      </c>
      <c r="O230" s="191">
        <v>420000</v>
      </c>
      <c r="P230" s="245" t="s">
        <v>367</v>
      </c>
      <c r="Q230" s="39"/>
      <c r="R230" s="39"/>
      <c r="S230" s="39"/>
    </row>
    <row r="231" spans="1:19" s="142" customFormat="1" x14ac:dyDescent="0.2">
      <c r="A231" s="185">
        <v>207</v>
      </c>
      <c r="B231" s="237" t="s">
        <v>171</v>
      </c>
      <c r="C231" s="237" t="s">
        <v>162</v>
      </c>
      <c r="D231" s="237"/>
      <c r="E231" s="238" t="s">
        <v>207</v>
      </c>
      <c r="F231" s="146"/>
      <c r="G231" s="146"/>
      <c r="H231" s="240">
        <v>2006</v>
      </c>
      <c r="I231" s="241"/>
      <c r="J231" s="242"/>
      <c r="K231" s="241"/>
      <c r="L231" s="241"/>
      <c r="M231" s="241"/>
      <c r="N231" s="232" t="s">
        <v>146</v>
      </c>
      <c r="O231" s="191">
        <v>36000</v>
      </c>
      <c r="P231" s="245"/>
      <c r="Q231" s="39"/>
      <c r="R231" s="39"/>
      <c r="S231" s="39"/>
    </row>
    <row r="232" spans="1:19" s="142" customFormat="1" x14ac:dyDescent="0.2">
      <c r="A232" s="185">
        <v>208</v>
      </c>
      <c r="B232" s="237" t="s">
        <v>451</v>
      </c>
      <c r="C232" s="237" t="s">
        <v>419</v>
      </c>
      <c r="D232" s="237"/>
      <c r="E232" s="238" t="s">
        <v>473</v>
      </c>
      <c r="F232" s="146"/>
      <c r="G232" s="146"/>
      <c r="H232" s="240">
        <v>2006</v>
      </c>
      <c r="I232" s="241"/>
      <c r="J232" s="242"/>
      <c r="K232" s="241"/>
      <c r="L232" s="241"/>
      <c r="M232" s="241"/>
      <c r="N232" s="232" t="s">
        <v>146</v>
      </c>
      <c r="O232" s="191">
        <v>2100000</v>
      </c>
      <c r="P232" s="245"/>
      <c r="Q232" s="39"/>
      <c r="R232" s="39"/>
      <c r="S232" s="39"/>
    </row>
    <row r="233" spans="1:19" s="142" customFormat="1" x14ac:dyDescent="0.2">
      <c r="A233" s="185">
        <v>209</v>
      </c>
      <c r="B233" s="237" t="s">
        <v>464</v>
      </c>
      <c r="C233" s="237" t="s">
        <v>432</v>
      </c>
      <c r="D233" s="237"/>
      <c r="E233" s="238" t="s">
        <v>195</v>
      </c>
      <c r="F233" s="146"/>
      <c r="G233" s="146"/>
      <c r="H233" s="240">
        <v>2006</v>
      </c>
      <c r="I233" s="241"/>
      <c r="J233" s="242"/>
      <c r="K233" s="241"/>
      <c r="L233" s="241"/>
      <c r="M233" s="241"/>
      <c r="N233" s="232" t="s">
        <v>146</v>
      </c>
      <c r="O233" s="191">
        <v>487500</v>
      </c>
      <c r="P233" s="245" t="s">
        <v>367</v>
      </c>
      <c r="Q233" s="39"/>
      <c r="R233" s="39"/>
      <c r="S233" s="39"/>
    </row>
    <row r="234" spans="1:19" s="142" customFormat="1" x14ac:dyDescent="0.2">
      <c r="A234" s="185">
        <v>210</v>
      </c>
      <c r="B234" s="237" t="s">
        <v>452</v>
      </c>
      <c r="C234" s="237" t="s">
        <v>148</v>
      </c>
      <c r="D234" s="237"/>
      <c r="E234" s="238" t="s">
        <v>477</v>
      </c>
      <c r="F234" s="146"/>
      <c r="G234" s="146"/>
      <c r="H234" s="240">
        <v>2006</v>
      </c>
      <c r="I234" s="241"/>
      <c r="J234" s="242"/>
      <c r="K234" s="241"/>
      <c r="L234" s="241"/>
      <c r="M234" s="241"/>
      <c r="N234" s="232" t="s">
        <v>146</v>
      </c>
      <c r="O234" s="191">
        <v>487500</v>
      </c>
      <c r="P234" s="245" t="s">
        <v>367</v>
      </c>
      <c r="Q234" s="39"/>
      <c r="R234" s="39"/>
      <c r="S234" s="39"/>
    </row>
    <row r="235" spans="1:19" s="142" customFormat="1" x14ac:dyDescent="0.2">
      <c r="A235" s="185">
        <v>211</v>
      </c>
      <c r="B235" s="237" t="s">
        <v>171</v>
      </c>
      <c r="C235" s="237" t="s">
        <v>426</v>
      </c>
      <c r="D235" s="237"/>
      <c r="E235" s="238" t="s">
        <v>218</v>
      </c>
      <c r="F235" s="146"/>
      <c r="G235" s="146"/>
      <c r="H235" s="240">
        <v>2006</v>
      </c>
      <c r="I235" s="241"/>
      <c r="J235" s="242"/>
      <c r="K235" s="241"/>
      <c r="L235" s="241"/>
      <c r="M235" s="241"/>
      <c r="N235" s="232" t="s">
        <v>146</v>
      </c>
      <c r="O235" s="191">
        <v>490000</v>
      </c>
      <c r="P235" s="245" t="s">
        <v>367</v>
      </c>
      <c r="Q235" s="39"/>
      <c r="R235" s="39"/>
      <c r="S235" s="39"/>
    </row>
    <row r="236" spans="1:19" s="142" customFormat="1" x14ac:dyDescent="0.2">
      <c r="A236" s="185">
        <v>212</v>
      </c>
      <c r="B236" s="237" t="s">
        <v>451</v>
      </c>
      <c r="C236" s="237" t="s">
        <v>419</v>
      </c>
      <c r="D236" s="237"/>
      <c r="E236" s="238" t="s">
        <v>473</v>
      </c>
      <c r="F236" s="146"/>
      <c r="G236" s="146"/>
      <c r="H236" s="240">
        <v>2006</v>
      </c>
      <c r="I236" s="241"/>
      <c r="J236" s="242"/>
      <c r="K236" s="241"/>
      <c r="L236" s="241"/>
      <c r="M236" s="241"/>
      <c r="N236" s="232" t="s">
        <v>146</v>
      </c>
      <c r="O236" s="191">
        <v>1050000</v>
      </c>
      <c r="P236" s="245" t="s">
        <v>367</v>
      </c>
      <c r="Q236" s="39"/>
      <c r="R236" s="39"/>
      <c r="S236" s="39"/>
    </row>
    <row r="237" spans="1:19" s="142" customFormat="1" x14ac:dyDescent="0.2">
      <c r="A237" s="185">
        <v>213</v>
      </c>
      <c r="B237" s="237" t="s">
        <v>443</v>
      </c>
      <c r="C237" s="237" t="s">
        <v>419</v>
      </c>
      <c r="D237" s="237"/>
      <c r="E237" s="238" t="s">
        <v>473</v>
      </c>
      <c r="F237" s="146"/>
      <c r="G237" s="146"/>
      <c r="H237" s="240">
        <v>2006</v>
      </c>
      <c r="I237" s="241"/>
      <c r="J237" s="242"/>
      <c r="K237" s="241"/>
      <c r="L237" s="241"/>
      <c r="M237" s="241"/>
      <c r="N237" s="232" t="s">
        <v>146</v>
      </c>
      <c r="O237" s="191">
        <v>1050000</v>
      </c>
      <c r="P237" s="245"/>
      <c r="Q237" s="39"/>
      <c r="R237" s="39"/>
      <c r="S237" s="39"/>
    </row>
    <row r="238" spans="1:19" s="142" customFormat="1" x14ac:dyDescent="0.2">
      <c r="A238" s="185">
        <v>214</v>
      </c>
      <c r="B238" s="237" t="s">
        <v>175</v>
      </c>
      <c r="C238" s="237" t="s">
        <v>152</v>
      </c>
      <c r="D238" s="237"/>
      <c r="E238" s="238" t="s">
        <v>195</v>
      </c>
      <c r="F238" s="146"/>
      <c r="G238" s="146"/>
      <c r="H238" s="240">
        <v>2006</v>
      </c>
      <c r="I238" s="241"/>
      <c r="J238" s="242"/>
      <c r="K238" s="241"/>
      <c r="L238" s="241"/>
      <c r="M238" s="241"/>
      <c r="N238" s="232" t="s">
        <v>146</v>
      </c>
      <c r="O238" s="191">
        <v>1190000</v>
      </c>
      <c r="P238" s="245" t="s">
        <v>367</v>
      </c>
      <c r="Q238" s="39"/>
      <c r="R238" s="39"/>
      <c r="S238" s="39"/>
    </row>
    <row r="239" spans="1:19" s="142" customFormat="1" x14ac:dyDescent="0.2">
      <c r="A239" s="185">
        <v>215</v>
      </c>
      <c r="B239" s="237" t="s">
        <v>443</v>
      </c>
      <c r="C239" s="237" t="s">
        <v>419</v>
      </c>
      <c r="D239" s="237"/>
      <c r="E239" s="238" t="s">
        <v>473</v>
      </c>
      <c r="F239" s="146"/>
      <c r="G239" s="146"/>
      <c r="H239" s="240">
        <v>2006</v>
      </c>
      <c r="I239" s="241"/>
      <c r="J239" s="242"/>
      <c r="K239" s="241"/>
      <c r="L239" s="241"/>
      <c r="M239" s="241"/>
      <c r="N239" s="232" t="s">
        <v>146</v>
      </c>
      <c r="O239" s="191">
        <v>1050000</v>
      </c>
      <c r="P239" s="245" t="s">
        <v>367</v>
      </c>
      <c r="Q239" s="39"/>
      <c r="R239" s="39"/>
      <c r="S239" s="39"/>
    </row>
    <row r="240" spans="1:19" s="142" customFormat="1" x14ac:dyDescent="0.2">
      <c r="A240" s="185">
        <v>216</v>
      </c>
      <c r="B240" s="237" t="s">
        <v>443</v>
      </c>
      <c r="C240" s="237" t="s">
        <v>419</v>
      </c>
      <c r="D240" s="237"/>
      <c r="E240" s="238" t="s">
        <v>473</v>
      </c>
      <c r="F240" s="146"/>
      <c r="G240" s="146"/>
      <c r="H240" s="240">
        <v>2006</v>
      </c>
      <c r="I240" s="241"/>
      <c r="J240" s="242"/>
      <c r="K240" s="241"/>
      <c r="L240" s="241"/>
      <c r="M240" s="241"/>
      <c r="N240" s="232" t="s">
        <v>146</v>
      </c>
      <c r="O240" s="191">
        <v>1050000</v>
      </c>
      <c r="P240" s="245"/>
      <c r="Q240" s="39"/>
      <c r="R240" s="39"/>
      <c r="S240" s="39"/>
    </row>
    <row r="241" spans="1:19" s="142" customFormat="1" x14ac:dyDescent="0.2">
      <c r="A241" s="185">
        <v>217</v>
      </c>
      <c r="B241" s="237" t="s">
        <v>463</v>
      </c>
      <c r="C241" s="237" t="s">
        <v>431</v>
      </c>
      <c r="D241" s="237"/>
      <c r="E241" s="238" t="s">
        <v>195</v>
      </c>
      <c r="F241" s="146"/>
      <c r="G241" s="146"/>
      <c r="H241" s="240">
        <v>2006</v>
      </c>
      <c r="I241" s="241"/>
      <c r="J241" s="242"/>
      <c r="K241" s="241"/>
      <c r="L241" s="241"/>
      <c r="M241" s="241"/>
      <c r="N241" s="232" t="s">
        <v>146</v>
      </c>
      <c r="O241" s="191">
        <v>490000</v>
      </c>
      <c r="P241" s="245" t="s">
        <v>367</v>
      </c>
      <c r="Q241" s="39"/>
      <c r="R241" s="39"/>
      <c r="S241" s="39"/>
    </row>
    <row r="242" spans="1:19" s="142" customFormat="1" x14ac:dyDescent="0.2">
      <c r="A242" s="185">
        <v>218</v>
      </c>
      <c r="B242" s="237" t="s">
        <v>443</v>
      </c>
      <c r="C242" s="237" t="s">
        <v>419</v>
      </c>
      <c r="D242" s="237"/>
      <c r="E242" s="238" t="s">
        <v>473</v>
      </c>
      <c r="F242" s="146"/>
      <c r="G242" s="146"/>
      <c r="H242" s="240">
        <v>2006</v>
      </c>
      <c r="I242" s="241"/>
      <c r="J242" s="242"/>
      <c r="K242" s="241"/>
      <c r="L242" s="241"/>
      <c r="M242" s="241"/>
      <c r="N242" s="232" t="s">
        <v>146</v>
      </c>
      <c r="O242" s="191">
        <v>1050000</v>
      </c>
      <c r="P242" s="245"/>
      <c r="Q242" s="39"/>
      <c r="R242" s="39"/>
      <c r="S242" s="39"/>
    </row>
    <row r="243" spans="1:19" s="142" customFormat="1" x14ac:dyDescent="0.2">
      <c r="A243" s="185">
        <v>219</v>
      </c>
      <c r="B243" s="237" t="s">
        <v>443</v>
      </c>
      <c r="C243" s="237" t="s">
        <v>419</v>
      </c>
      <c r="D243" s="237"/>
      <c r="E243" s="238" t="s">
        <v>473</v>
      </c>
      <c r="F243" s="146"/>
      <c r="G243" s="146"/>
      <c r="H243" s="240">
        <v>2006</v>
      </c>
      <c r="I243" s="241"/>
      <c r="J243" s="242"/>
      <c r="K243" s="241"/>
      <c r="L243" s="241"/>
      <c r="M243" s="241"/>
      <c r="N243" s="232" t="s">
        <v>146</v>
      </c>
      <c r="O243" s="191">
        <v>1050000</v>
      </c>
      <c r="P243" s="245"/>
      <c r="Q243" s="39"/>
      <c r="R243" s="39"/>
      <c r="S243" s="39"/>
    </row>
    <row r="244" spans="1:19" s="142" customFormat="1" x14ac:dyDescent="0.2">
      <c r="A244" s="185">
        <v>220</v>
      </c>
      <c r="B244" s="237" t="s">
        <v>171</v>
      </c>
      <c r="C244" s="237" t="s">
        <v>162</v>
      </c>
      <c r="D244" s="237"/>
      <c r="E244" s="238" t="s">
        <v>195</v>
      </c>
      <c r="F244" s="146"/>
      <c r="G244" s="146"/>
      <c r="H244" s="240">
        <v>2006</v>
      </c>
      <c r="I244" s="241"/>
      <c r="J244" s="242"/>
      <c r="K244" s="241"/>
      <c r="L244" s="241"/>
      <c r="M244" s="241"/>
      <c r="N244" s="232" t="s">
        <v>146</v>
      </c>
      <c r="O244" s="191">
        <v>19500</v>
      </c>
      <c r="P244" s="245"/>
      <c r="Q244" s="39"/>
      <c r="R244" s="39"/>
      <c r="S244" s="39"/>
    </row>
    <row r="245" spans="1:19" s="142" customFormat="1" x14ac:dyDescent="0.2">
      <c r="A245" s="185">
        <v>221</v>
      </c>
      <c r="B245" s="237" t="s">
        <v>171</v>
      </c>
      <c r="C245" s="237" t="s">
        <v>426</v>
      </c>
      <c r="D245" s="237"/>
      <c r="E245" s="238" t="s">
        <v>218</v>
      </c>
      <c r="F245" s="146"/>
      <c r="G245" s="146"/>
      <c r="H245" s="240">
        <v>2006</v>
      </c>
      <c r="I245" s="241"/>
      <c r="J245" s="242"/>
      <c r="K245" s="241"/>
      <c r="L245" s="241"/>
      <c r="M245" s="241"/>
      <c r="N245" s="232" t="s">
        <v>146</v>
      </c>
      <c r="O245" s="191">
        <v>490000</v>
      </c>
      <c r="P245" s="245" t="s">
        <v>124</v>
      </c>
      <c r="Q245" s="39"/>
      <c r="R245" s="39"/>
      <c r="S245" s="39"/>
    </row>
    <row r="246" spans="1:19" s="142" customFormat="1" x14ac:dyDescent="0.2">
      <c r="A246" s="185">
        <v>222</v>
      </c>
      <c r="B246" s="237" t="s">
        <v>171</v>
      </c>
      <c r="C246" s="237" t="s">
        <v>426</v>
      </c>
      <c r="D246" s="237"/>
      <c r="E246" s="238" t="s">
        <v>218</v>
      </c>
      <c r="F246" s="146"/>
      <c r="G246" s="146"/>
      <c r="H246" s="240">
        <v>2006</v>
      </c>
      <c r="I246" s="241"/>
      <c r="J246" s="242"/>
      <c r="K246" s="241"/>
      <c r="L246" s="241"/>
      <c r="M246" s="241"/>
      <c r="N246" s="232" t="s">
        <v>146</v>
      </c>
      <c r="O246" s="191">
        <v>735000</v>
      </c>
      <c r="P246" s="245" t="s">
        <v>124</v>
      </c>
      <c r="Q246" s="39"/>
      <c r="R246" s="39"/>
      <c r="S246" s="39"/>
    </row>
    <row r="247" spans="1:19" s="142" customFormat="1" x14ac:dyDescent="0.2">
      <c r="A247" s="185">
        <v>223</v>
      </c>
      <c r="B247" s="237" t="s">
        <v>443</v>
      </c>
      <c r="C247" s="237" t="s">
        <v>419</v>
      </c>
      <c r="D247" s="237"/>
      <c r="E247" s="238" t="s">
        <v>496</v>
      </c>
      <c r="F247" s="146"/>
      <c r="G247" s="146"/>
      <c r="H247" s="240">
        <v>2006</v>
      </c>
      <c r="I247" s="241"/>
      <c r="J247" s="242"/>
      <c r="K247" s="241"/>
      <c r="L247" s="241"/>
      <c r="M247" s="241"/>
      <c r="N247" s="232" t="s">
        <v>146</v>
      </c>
      <c r="O247" s="191">
        <v>595000</v>
      </c>
      <c r="P247" s="245"/>
      <c r="Q247" s="39"/>
      <c r="R247" s="39"/>
      <c r="S247" s="39"/>
    </row>
    <row r="248" spans="1:19" s="142" customFormat="1" x14ac:dyDescent="0.2">
      <c r="A248" s="185">
        <v>224</v>
      </c>
      <c r="B248" s="237" t="s">
        <v>171</v>
      </c>
      <c r="C248" s="237" t="s">
        <v>426</v>
      </c>
      <c r="D248" s="237"/>
      <c r="E248" s="238" t="s">
        <v>218</v>
      </c>
      <c r="F248" s="146"/>
      <c r="G248" s="146"/>
      <c r="H248" s="240">
        <v>2006</v>
      </c>
      <c r="I248" s="241"/>
      <c r="J248" s="242"/>
      <c r="K248" s="241"/>
      <c r="L248" s="241"/>
      <c r="M248" s="241"/>
      <c r="N248" s="232" t="s">
        <v>146</v>
      </c>
      <c r="O248" s="191">
        <v>560000</v>
      </c>
      <c r="P248" s="245"/>
      <c r="Q248" s="39"/>
      <c r="R248" s="39"/>
      <c r="S248" s="39"/>
    </row>
    <row r="249" spans="1:19" s="142" customFormat="1" x14ac:dyDescent="0.2">
      <c r="A249" s="185">
        <v>225</v>
      </c>
      <c r="B249" s="237" t="s">
        <v>171</v>
      </c>
      <c r="C249" s="237" t="s">
        <v>426</v>
      </c>
      <c r="D249" s="237"/>
      <c r="E249" s="238" t="s">
        <v>218</v>
      </c>
      <c r="F249" s="146"/>
      <c r="G249" s="146"/>
      <c r="H249" s="240">
        <v>2006</v>
      </c>
      <c r="I249" s="241"/>
      <c r="J249" s="242"/>
      <c r="K249" s="241"/>
      <c r="L249" s="241"/>
      <c r="M249" s="241"/>
      <c r="N249" s="232" t="s">
        <v>146</v>
      </c>
      <c r="O249" s="191">
        <v>490000</v>
      </c>
      <c r="P249" s="245" t="s">
        <v>124</v>
      </c>
      <c r="Q249" s="39"/>
      <c r="R249" s="39"/>
      <c r="S249" s="39"/>
    </row>
    <row r="250" spans="1:19" s="142" customFormat="1" ht="14" x14ac:dyDescent="0.2">
      <c r="A250" s="192"/>
      <c r="B250" s="183"/>
      <c r="C250" s="237"/>
      <c r="D250" s="193"/>
      <c r="E250" s="193"/>
      <c r="F250" s="193"/>
      <c r="G250" s="193"/>
      <c r="H250" s="205"/>
      <c r="I250" s="193"/>
      <c r="J250" s="193"/>
      <c r="K250" s="193"/>
      <c r="L250" s="193"/>
      <c r="M250" s="193"/>
      <c r="N250" s="206"/>
      <c r="O250" s="196"/>
      <c r="P250" s="194"/>
      <c r="Q250" s="39"/>
      <c r="R250" s="39"/>
      <c r="S250" s="39"/>
    </row>
    <row r="251" spans="1:19" s="142" customFormat="1" ht="30" x14ac:dyDescent="0.2">
      <c r="A251" s="192" t="s">
        <v>37</v>
      </c>
      <c r="B251" s="183" t="s">
        <v>38</v>
      </c>
      <c r="C251" s="212"/>
      <c r="D251" s="209"/>
      <c r="E251" s="210"/>
      <c r="F251" s="211"/>
      <c r="G251" s="212"/>
      <c r="H251" s="213"/>
      <c r="I251" s="211"/>
      <c r="J251" s="193"/>
      <c r="K251" s="193"/>
      <c r="L251" s="193"/>
      <c r="M251" s="193"/>
      <c r="N251" s="205"/>
      <c r="O251" s="214">
        <f>SUM(O252:O260)</f>
        <v>5890000</v>
      </c>
      <c r="P251" s="194"/>
      <c r="Q251" s="50"/>
      <c r="R251" s="50"/>
      <c r="S251" s="50"/>
    </row>
    <row r="252" spans="1:19" s="142" customFormat="1" x14ac:dyDescent="0.2">
      <c r="A252" s="185">
        <v>226</v>
      </c>
      <c r="B252" s="237" t="s">
        <v>504</v>
      </c>
      <c r="C252" s="237" t="s">
        <v>305</v>
      </c>
      <c r="D252" s="237"/>
      <c r="E252" s="243" t="s">
        <v>376</v>
      </c>
      <c r="F252" s="241"/>
      <c r="G252" s="241"/>
      <c r="H252" s="240" t="s">
        <v>515</v>
      </c>
      <c r="I252" s="211"/>
      <c r="J252" s="193"/>
      <c r="K252" s="193"/>
      <c r="L252" s="193"/>
      <c r="M252" s="193"/>
      <c r="N252" s="232" t="s">
        <v>146</v>
      </c>
      <c r="O252" s="181">
        <v>280000</v>
      </c>
      <c r="P252" s="245" t="s">
        <v>124</v>
      </c>
      <c r="Q252" s="50"/>
      <c r="R252" s="50"/>
      <c r="S252" s="50"/>
    </row>
    <row r="253" spans="1:19" s="142" customFormat="1" x14ac:dyDescent="0.2">
      <c r="A253" s="222">
        <v>227</v>
      </c>
      <c r="B253" s="263" t="s">
        <v>505</v>
      </c>
      <c r="C253" s="263" t="s">
        <v>305</v>
      </c>
      <c r="D253" s="263"/>
      <c r="E253" s="267" t="s">
        <v>511</v>
      </c>
      <c r="F253" s="267"/>
      <c r="G253" s="267"/>
      <c r="H253" s="266">
        <v>1999</v>
      </c>
      <c r="I253" s="277"/>
      <c r="J253" s="278"/>
      <c r="K253" s="278"/>
      <c r="L253" s="278"/>
      <c r="M253" s="278"/>
      <c r="N253" s="233" t="s">
        <v>146</v>
      </c>
      <c r="O253" s="207">
        <v>210000</v>
      </c>
      <c r="P253" s="269" t="s">
        <v>124</v>
      </c>
      <c r="Q253" s="50"/>
      <c r="R253" s="50"/>
      <c r="S253" s="50"/>
    </row>
    <row r="254" spans="1:19" s="142" customFormat="1" x14ac:dyDescent="0.2">
      <c r="A254" s="225">
        <v>228</v>
      </c>
      <c r="B254" s="270" t="s">
        <v>506</v>
      </c>
      <c r="C254" s="270" t="s">
        <v>499</v>
      </c>
      <c r="D254" s="270"/>
      <c r="E254" s="274" t="s">
        <v>512</v>
      </c>
      <c r="F254" s="274"/>
      <c r="G254" s="274"/>
      <c r="H254" s="273" t="s">
        <v>374</v>
      </c>
      <c r="I254" s="279"/>
      <c r="J254" s="280"/>
      <c r="K254" s="280"/>
      <c r="L254" s="280"/>
      <c r="M254" s="280"/>
      <c r="N254" s="231" t="s">
        <v>146</v>
      </c>
      <c r="O254" s="230">
        <v>1530000</v>
      </c>
      <c r="P254" s="276" t="s">
        <v>124</v>
      </c>
      <c r="Q254" s="50"/>
      <c r="R254" s="50"/>
      <c r="S254" s="50"/>
    </row>
    <row r="255" spans="1:19" s="142" customFormat="1" x14ac:dyDescent="0.2">
      <c r="A255" s="185">
        <v>229</v>
      </c>
      <c r="B255" s="237" t="s">
        <v>507</v>
      </c>
      <c r="C255" s="237" t="s">
        <v>500</v>
      </c>
      <c r="D255" s="237"/>
      <c r="E255" s="244" t="s">
        <v>513</v>
      </c>
      <c r="F255" s="241"/>
      <c r="G255" s="241"/>
      <c r="H255" s="240" t="s">
        <v>374</v>
      </c>
      <c r="I255" s="211"/>
      <c r="J255" s="193"/>
      <c r="K255" s="193"/>
      <c r="L255" s="193"/>
      <c r="M255" s="193"/>
      <c r="N255" s="232" t="s">
        <v>146</v>
      </c>
      <c r="O255" s="181">
        <v>1485000</v>
      </c>
      <c r="P255" s="245" t="s">
        <v>124</v>
      </c>
      <c r="Q255" s="50"/>
      <c r="R255" s="50"/>
      <c r="S255" s="50"/>
    </row>
    <row r="256" spans="1:19" s="142" customFormat="1" x14ac:dyDescent="0.2">
      <c r="A256" s="185">
        <v>230</v>
      </c>
      <c r="B256" s="237" t="s">
        <v>508</v>
      </c>
      <c r="C256" s="237" t="s">
        <v>501</v>
      </c>
      <c r="D256" s="237"/>
      <c r="E256" s="241" t="s">
        <v>195</v>
      </c>
      <c r="F256" s="241"/>
      <c r="G256" s="241"/>
      <c r="H256" s="240" t="s">
        <v>374</v>
      </c>
      <c r="I256" s="211"/>
      <c r="J256" s="193"/>
      <c r="K256" s="193"/>
      <c r="L256" s="193"/>
      <c r="M256" s="193"/>
      <c r="N256" s="232" t="s">
        <v>146</v>
      </c>
      <c r="O256" s="181">
        <v>90000</v>
      </c>
      <c r="P256" s="245" t="s">
        <v>124</v>
      </c>
      <c r="Q256" s="50"/>
      <c r="R256" s="50"/>
      <c r="S256" s="50"/>
    </row>
    <row r="257" spans="1:19" s="142" customFormat="1" x14ac:dyDescent="0.2">
      <c r="A257" s="185">
        <v>231</v>
      </c>
      <c r="B257" s="237" t="s">
        <v>509</v>
      </c>
      <c r="C257" s="237" t="s">
        <v>502</v>
      </c>
      <c r="D257" s="237"/>
      <c r="E257" s="244" t="s">
        <v>513</v>
      </c>
      <c r="F257" s="241"/>
      <c r="G257" s="241"/>
      <c r="H257" s="240" t="s">
        <v>374</v>
      </c>
      <c r="I257" s="211"/>
      <c r="J257" s="193"/>
      <c r="K257" s="193"/>
      <c r="L257" s="193"/>
      <c r="M257" s="193"/>
      <c r="N257" s="232" t="s">
        <v>146</v>
      </c>
      <c r="O257" s="181">
        <v>720000</v>
      </c>
      <c r="P257" s="245" t="s">
        <v>124</v>
      </c>
      <c r="Q257" s="50"/>
      <c r="R257" s="50"/>
      <c r="S257" s="50"/>
    </row>
    <row r="258" spans="1:19" s="142" customFormat="1" x14ac:dyDescent="0.2">
      <c r="A258" s="185">
        <v>232</v>
      </c>
      <c r="B258" s="237" t="s">
        <v>509</v>
      </c>
      <c r="C258" s="237" t="s">
        <v>502</v>
      </c>
      <c r="D258" s="237"/>
      <c r="E258" s="244" t="s">
        <v>513</v>
      </c>
      <c r="F258" s="241"/>
      <c r="G258" s="241"/>
      <c r="H258" s="240" t="s">
        <v>374</v>
      </c>
      <c r="I258" s="211"/>
      <c r="J258" s="193"/>
      <c r="K258" s="193"/>
      <c r="L258" s="193"/>
      <c r="M258" s="193"/>
      <c r="N258" s="232" t="s">
        <v>146</v>
      </c>
      <c r="O258" s="181">
        <v>720000</v>
      </c>
      <c r="P258" s="245" t="s">
        <v>124</v>
      </c>
      <c r="Q258" s="50"/>
      <c r="R258" s="50"/>
      <c r="S258" s="50"/>
    </row>
    <row r="259" spans="1:19" s="142" customFormat="1" x14ac:dyDescent="0.2">
      <c r="A259" s="185">
        <v>233</v>
      </c>
      <c r="B259" s="237" t="s">
        <v>509</v>
      </c>
      <c r="C259" s="237" t="s">
        <v>502</v>
      </c>
      <c r="D259" s="237"/>
      <c r="E259" s="244" t="s">
        <v>513</v>
      </c>
      <c r="F259" s="241"/>
      <c r="G259" s="241"/>
      <c r="H259" s="240" t="s">
        <v>374</v>
      </c>
      <c r="I259" s="211"/>
      <c r="J259" s="193"/>
      <c r="K259" s="193"/>
      <c r="L259" s="193"/>
      <c r="M259" s="193"/>
      <c r="N259" s="232" t="s">
        <v>146</v>
      </c>
      <c r="O259" s="181">
        <v>720000</v>
      </c>
      <c r="P259" s="245" t="s">
        <v>124</v>
      </c>
      <c r="Q259" s="50"/>
      <c r="R259" s="50"/>
      <c r="S259" s="50"/>
    </row>
    <row r="260" spans="1:19" s="141" customFormat="1" x14ac:dyDescent="0.2">
      <c r="A260" s="185">
        <v>234</v>
      </c>
      <c r="B260" s="237" t="s">
        <v>510</v>
      </c>
      <c r="C260" s="237" t="s">
        <v>503</v>
      </c>
      <c r="D260" s="237"/>
      <c r="E260" s="241" t="s">
        <v>514</v>
      </c>
      <c r="F260" s="241"/>
      <c r="G260" s="241"/>
      <c r="H260" s="240" t="s">
        <v>374</v>
      </c>
      <c r="I260" s="202"/>
      <c r="J260" s="184"/>
      <c r="K260" s="184"/>
      <c r="L260" s="184"/>
      <c r="M260" s="184"/>
      <c r="N260" s="232" t="s">
        <v>146</v>
      </c>
      <c r="O260" s="181">
        <v>135000</v>
      </c>
      <c r="P260" s="245" t="s">
        <v>124</v>
      </c>
      <c r="Q260" s="50"/>
      <c r="R260" s="50"/>
      <c r="S260" s="50"/>
    </row>
    <row r="261" spans="1:19" s="141" customFormat="1" ht="14" x14ac:dyDescent="0.2">
      <c r="A261" s="182"/>
      <c r="B261" s="200"/>
      <c r="C261" s="147"/>
      <c r="D261" s="200"/>
      <c r="E261" s="148"/>
      <c r="F261" s="204"/>
      <c r="G261" s="199"/>
      <c r="H261" s="208"/>
      <c r="I261" s="202"/>
      <c r="J261" s="184"/>
      <c r="K261" s="184"/>
      <c r="L261" s="184"/>
      <c r="M261" s="184"/>
      <c r="N261" s="149"/>
      <c r="O261" s="181"/>
      <c r="P261" s="185"/>
      <c r="Q261" s="50"/>
      <c r="R261" s="50"/>
      <c r="S261" s="50"/>
    </row>
    <row r="262" spans="1:19" s="141" customFormat="1" ht="14" x14ac:dyDescent="0.2">
      <c r="A262" s="182"/>
      <c r="B262" s="189"/>
      <c r="C262" s="147"/>
      <c r="D262" s="200"/>
      <c r="E262" s="204"/>
      <c r="F262" s="202"/>
      <c r="G262" s="199"/>
      <c r="H262" s="208"/>
      <c r="I262" s="202"/>
      <c r="J262" s="184"/>
      <c r="K262" s="184"/>
      <c r="L262" s="184"/>
      <c r="M262" s="184"/>
      <c r="N262" s="149"/>
      <c r="O262" s="181"/>
      <c r="P262" s="185"/>
      <c r="Q262" s="50"/>
      <c r="R262" s="50"/>
      <c r="S262" s="50"/>
    </row>
    <row r="263" spans="1:19" s="141" customFormat="1" x14ac:dyDescent="0.2">
      <c r="A263" s="192" t="s">
        <v>39</v>
      </c>
      <c r="B263" s="183" t="s">
        <v>40</v>
      </c>
      <c r="C263" s="185" t="s">
        <v>372</v>
      </c>
      <c r="D263" s="200"/>
      <c r="E263" s="204"/>
      <c r="F263" s="202"/>
      <c r="G263" s="199"/>
      <c r="H263" s="208"/>
      <c r="I263" s="202"/>
      <c r="J263" s="184"/>
      <c r="K263" s="184"/>
      <c r="L263" s="184"/>
      <c r="M263" s="184"/>
      <c r="N263" s="149"/>
      <c r="O263" s="181"/>
      <c r="P263" s="185"/>
      <c r="Q263" s="50"/>
      <c r="R263" s="50"/>
      <c r="S263" s="50"/>
    </row>
    <row r="264" spans="1:19" s="141" customFormat="1" ht="14" x14ac:dyDescent="0.2">
      <c r="A264" s="182"/>
      <c r="B264" s="189"/>
      <c r="C264" s="147"/>
      <c r="D264" s="200"/>
      <c r="E264" s="204"/>
      <c r="F264" s="202"/>
      <c r="G264" s="199"/>
      <c r="H264" s="208"/>
      <c r="I264" s="202"/>
      <c r="J264" s="184"/>
      <c r="K264" s="184"/>
      <c r="L264" s="184"/>
      <c r="M264" s="184"/>
      <c r="N264" s="149"/>
      <c r="O264" s="181"/>
      <c r="P264" s="185"/>
      <c r="Q264" s="50"/>
      <c r="R264" s="50"/>
      <c r="S264" s="50"/>
    </row>
    <row r="265" spans="1:19" s="141" customFormat="1" ht="14" x14ac:dyDescent="0.2">
      <c r="A265" s="182"/>
      <c r="B265" s="189"/>
      <c r="C265" s="147"/>
      <c r="D265" s="200"/>
      <c r="E265" s="204"/>
      <c r="F265" s="202"/>
      <c r="G265" s="199"/>
      <c r="H265" s="208"/>
      <c r="I265" s="202"/>
      <c r="J265" s="184"/>
      <c r="K265" s="184"/>
      <c r="L265" s="184"/>
      <c r="M265" s="184"/>
      <c r="N265" s="149"/>
      <c r="O265" s="181"/>
      <c r="P265" s="185"/>
      <c r="Q265" s="50"/>
      <c r="R265" s="50"/>
      <c r="S265" s="50"/>
    </row>
    <row r="266" spans="1:19" s="141" customFormat="1" x14ac:dyDescent="0.2">
      <c r="A266" s="192" t="s">
        <v>41</v>
      </c>
      <c r="B266" s="183" t="s">
        <v>42</v>
      </c>
      <c r="C266" s="185" t="s">
        <v>372</v>
      </c>
      <c r="D266" s="200"/>
      <c r="E266" s="204"/>
      <c r="F266" s="202"/>
      <c r="G266" s="199"/>
      <c r="H266" s="208"/>
      <c r="I266" s="202"/>
      <c r="J266" s="184"/>
      <c r="K266" s="184"/>
      <c r="L266" s="184"/>
      <c r="M266" s="184"/>
      <c r="N266" s="149"/>
      <c r="O266" s="214"/>
      <c r="P266" s="185"/>
      <c r="Q266" s="50"/>
      <c r="R266" s="50"/>
      <c r="S266" s="50"/>
    </row>
    <row r="267" spans="1:19" s="141" customFormat="1" ht="14" x14ac:dyDescent="0.2">
      <c r="A267" s="185"/>
      <c r="B267" s="216"/>
      <c r="C267" s="217"/>
      <c r="D267" s="220"/>
      <c r="E267" s="204"/>
      <c r="F267" s="202"/>
      <c r="G267" s="218"/>
      <c r="H267" s="219"/>
      <c r="I267" s="202"/>
      <c r="J267" s="184"/>
      <c r="K267" s="184"/>
      <c r="L267" s="184"/>
      <c r="M267" s="184"/>
      <c r="N267" s="216"/>
      <c r="O267" s="181"/>
      <c r="P267" s="185"/>
      <c r="Q267" s="50"/>
      <c r="R267" s="50"/>
      <c r="S267" s="50"/>
    </row>
    <row r="268" spans="1:19" s="141" customFormat="1" ht="14" x14ac:dyDescent="0.2">
      <c r="A268" s="182"/>
      <c r="B268" s="189"/>
      <c r="C268" s="147"/>
      <c r="D268" s="200"/>
      <c r="E268" s="204"/>
      <c r="F268" s="202"/>
      <c r="G268" s="199"/>
      <c r="H268" s="208"/>
      <c r="I268" s="202"/>
      <c r="J268" s="184"/>
      <c r="K268" s="184"/>
      <c r="L268" s="184"/>
      <c r="M268" s="184"/>
      <c r="N268" s="149"/>
      <c r="O268" s="181"/>
      <c r="P268" s="185"/>
      <c r="Q268" s="50"/>
      <c r="R268" s="50"/>
      <c r="S268" s="50"/>
    </row>
    <row r="269" spans="1:19" s="141" customFormat="1" x14ac:dyDescent="0.2">
      <c r="A269" s="192" t="s">
        <v>43</v>
      </c>
      <c r="B269" s="183" t="s">
        <v>44</v>
      </c>
      <c r="C269" s="185" t="s">
        <v>372</v>
      </c>
      <c r="D269" s="200"/>
      <c r="E269" s="204"/>
      <c r="F269" s="202"/>
      <c r="G269" s="199"/>
      <c r="H269" s="208"/>
      <c r="I269" s="202"/>
      <c r="J269" s="184"/>
      <c r="K269" s="184"/>
      <c r="L269" s="184"/>
      <c r="M269" s="184"/>
      <c r="N269" s="149"/>
      <c r="O269" s="181"/>
      <c r="P269" s="185"/>
      <c r="Q269" s="50"/>
      <c r="R269" s="50"/>
      <c r="S269" s="50"/>
    </row>
    <row r="270" spans="1:19" s="141" customFormat="1" ht="14" x14ac:dyDescent="0.2">
      <c r="A270" s="182"/>
      <c r="B270" s="189"/>
      <c r="C270" s="147"/>
      <c r="D270" s="200"/>
      <c r="E270" s="204"/>
      <c r="F270" s="202"/>
      <c r="G270" s="199"/>
      <c r="H270" s="208"/>
      <c r="I270" s="202"/>
      <c r="J270" s="184"/>
      <c r="K270" s="184"/>
      <c r="L270" s="184"/>
      <c r="M270" s="184"/>
      <c r="N270" s="149"/>
      <c r="O270" s="181"/>
      <c r="P270" s="185"/>
      <c r="Q270" s="50"/>
      <c r="R270" s="50"/>
      <c r="S270" s="50"/>
    </row>
    <row r="271" spans="1:19" s="141" customFormat="1" ht="14" x14ac:dyDescent="0.2">
      <c r="A271" s="182"/>
      <c r="B271" s="189"/>
      <c r="C271" s="147"/>
      <c r="D271" s="200"/>
      <c r="E271" s="204"/>
      <c r="F271" s="202"/>
      <c r="G271" s="199"/>
      <c r="H271" s="208"/>
      <c r="I271" s="202"/>
      <c r="J271" s="184"/>
      <c r="K271" s="184"/>
      <c r="L271" s="184"/>
      <c r="M271" s="184"/>
      <c r="N271" s="149"/>
      <c r="O271" s="181"/>
      <c r="P271" s="185"/>
      <c r="Q271" s="50"/>
      <c r="R271" s="50"/>
      <c r="S271" s="50"/>
    </row>
    <row r="272" spans="1:19" s="141" customFormat="1" x14ac:dyDescent="0.2">
      <c r="A272" s="192" t="s">
        <v>45</v>
      </c>
      <c r="B272" s="183" t="s">
        <v>46</v>
      </c>
      <c r="C272" s="185" t="s">
        <v>372</v>
      </c>
      <c r="D272" s="200"/>
      <c r="E272" s="204"/>
      <c r="F272" s="202"/>
      <c r="G272" s="199"/>
      <c r="H272" s="208"/>
      <c r="I272" s="202"/>
      <c r="J272" s="184"/>
      <c r="K272" s="184"/>
      <c r="L272" s="184"/>
      <c r="M272" s="184"/>
      <c r="N272" s="149"/>
      <c r="O272" s="181"/>
      <c r="P272" s="185"/>
      <c r="Q272" s="50"/>
      <c r="R272" s="50"/>
      <c r="S272" s="50"/>
    </row>
    <row r="273" spans="1:19" s="141" customFormat="1" ht="14" x14ac:dyDescent="0.2">
      <c r="A273" s="182"/>
      <c r="B273" s="189"/>
      <c r="C273" s="147"/>
      <c r="D273" s="200"/>
      <c r="E273" s="204"/>
      <c r="F273" s="202"/>
      <c r="G273" s="199"/>
      <c r="H273" s="208"/>
      <c r="I273" s="202"/>
      <c r="J273" s="184"/>
      <c r="K273" s="184"/>
      <c r="L273" s="184"/>
      <c r="M273" s="184"/>
      <c r="N273" s="149"/>
      <c r="O273" s="181"/>
      <c r="P273" s="185"/>
      <c r="Q273" s="50"/>
      <c r="R273" s="50"/>
      <c r="S273" s="50"/>
    </row>
    <row r="274" spans="1:19" s="141" customFormat="1" x14ac:dyDescent="0.2">
      <c r="A274" s="150"/>
      <c r="B274" s="151"/>
      <c r="C274" s="152"/>
      <c r="D274" s="163"/>
      <c r="E274" s="152"/>
      <c r="F274" s="152"/>
      <c r="G274" s="152"/>
      <c r="H274" s="154"/>
      <c r="I274" s="152"/>
      <c r="J274" s="152"/>
      <c r="K274" s="152"/>
      <c r="L274" s="152"/>
      <c r="M274" s="152"/>
      <c r="N274" s="178"/>
      <c r="O274" s="172"/>
      <c r="P274" s="167"/>
      <c r="Q274" s="23"/>
      <c r="R274" s="23"/>
      <c r="S274" s="23"/>
    </row>
    <row r="277" spans="1:19" ht="15.75" customHeight="1" x14ac:dyDescent="0.2">
      <c r="B277" s="138"/>
      <c r="C277" s="138"/>
      <c r="D277" s="180"/>
      <c r="E277" s="138"/>
      <c r="F277" s="138"/>
      <c r="H277" s="157"/>
      <c r="L277" s="928" t="s">
        <v>542</v>
      </c>
      <c r="M277" s="928"/>
      <c r="N277" s="928"/>
      <c r="O277" s="928"/>
      <c r="P277" s="928"/>
      <c r="Q277" s="130"/>
      <c r="R277" s="130"/>
      <c r="S277" s="135"/>
    </row>
    <row r="278" spans="1:19" x14ac:dyDescent="0.2">
      <c r="A278" s="926" t="s">
        <v>371</v>
      </c>
      <c r="B278" s="926"/>
      <c r="C278" s="926"/>
      <c r="D278" s="926"/>
      <c r="E278" s="138"/>
      <c r="F278" s="138"/>
      <c r="H278" s="157"/>
      <c r="L278" s="159"/>
      <c r="M278" s="158"/>
      <c r="N278" s="158"/>
      <c r="O278" s="158"/>
      <c r="P278" s="160"/>
    </row>
    <row r="279" spans="1:19" x14ac:dyDescent="0.2">
      <c r="A279" s="927" t="s">
        <v>381</v>
      </c>
      <c r="B279" s="927"/>
      <c r="C279" s="927"/>
      <c r="D279" s="927"/>
      <c r="E279" s="138"/>
      <c r="F279" s="138"/>
      <c r="H279" s="157"/>
      <c r="L279" s="929" t="s">
        <v>143</v>
      </c>
      <c r="M279" s="929"/>
      <c r="N279" s="929"/>
      <c r="O279" s="929"/>
      <c r="P279" s="929"/>
      <c r="Q279" s="130"/>
      <c r="R279" s="130"/>
      <c r="S279" s="135"/>
    </row>
    <row r="280" spans="1:19" x14ac:dyDescent="0.2">
      <c r="A280" s="927" t="s">
        <v>145</v>
      </c>
      <c r="B280" s="927"/>
      <c r="C280" s="927"/>
      <c r="D280" s="927"/>
      <c r="E280" s="138"/>
      <c r="F280" s="138"/>
      <c r="H280" s="157"/>
      <c r="L280" s="161"/>
      <c r="M280" s="158"/>
      <c r="N280" s="158"/>
      <c r="O280" s="158"/>
      <c r="P280" s="160"/>
    </row>
    <row r="281" spans="1:19" x14ac:dyDescent="0.2">
      <c r="A281" s="235"/>
      <c r="B281" s="235"/>
      <c r="C281" s="235"/>
      <c r="D281" s="236"/>
      <c r="E281" s="130"/>
      <c r="F281" s="130"/>
      <c r="H281" s="157"/>
      <c r="L281" s="161"/>
      <c r="M281" s="158"/>
      <c r="N281" s="158"/>
      <c r="O281" s="158"/>
      <c r="P281" s="160"/>
    </row>
    <row r="282" spans="1:19" x14ac:dyDescent="0.2">
      <c r="A282" s="235"/>
      <c r="B282" s="235"/>
      <c r="C282" s="235"/>
      <c r="D282" s="236"/>
      <c r="E282" s="130"/>
      <c r="F282" s="130"/>
      <c r="H282" s="157"/>
      <c r="L282" s="161"/>
      <c r="M282" s="158"/>
      <c r="N282" s="158"/>
      <c r="O282" s="158"/>
      <c r="P282" s="160"/>
    </row>
    <row r="283" spans="1:19" x14ac:dyDescent="0.2">
      <c r="A283" s="235"/>
      <c r="B283" s="235"/>
      <c r="C283" s="235"/>
      <c r="D283" s="236"/>
      <c r="E283" s="131"/>
      <c r="F283" s="131"/>
      <c r="H283" s="157"/>
      <c r="L283" s="161"/>
      <c r="M283" s="158"/>
      <c r="N283" s="158"/>
      <c r="O283" s="158"/>
      <c r="P283" s="160"/>
    </row>
    <row r="284" spans="1:19" x14ac:dyDescent="0.2">
      <c r="A284" s="235"/>
      <c r="B284" s="235"/>
      <c r="C284" s="235"/>
      <c r="D284" s="236"/>
      <c r="E284" s="131"/>
      <c r="F284" s="131"/>
      <c r="H284" s="157"/>
      <c r="L284" s="161"/>
      <c r="M284" s="158"/>
      <c r="N284" s="158"/>
      <c r="O284" s="158"/>
      <c r="P284" s="160"/>
    </row>
    <row r="285" spans="1:19" x14ac:dyDescent="0.2">
      <c r="A285" s="923" t="s">
        <v>540</v>
      </c>
      <c r="B285" s="923"/>
      <c r="C285" s="923"/>
      <c r="D285" s="923"/>
      <c r="E285" s="131"/>
      <c r="F285" s="131"/>
      <c r="H285" s="157"/>
      <c r="L285" s="923" t="s">
        <v>379</v>
      </c>
      <c r="M285" s="923"/>
      <c r="N285" s="923"/>
      <c r="O285" s="923"/>
      <c r="P285" s="923"/>
      <c r="Q285" s="132"/>
      <c r="R285" s="132"/>
      <c r="S285" s="133"/>
    </row>
    <row r="286" spans="1:19" x14ac:dyDescent="0.2">
      <c r="A286" s="922" t="s">
        <v>541</v>
      </c>
      <c r="B286" s="922"/>
      <c r="C286" s="922"/>
      <c r="D286" s="922"/>
      <c r="E286" s="132"/>
      <c r="F286" s="132"/>
      <c r="H286" s="157"/>
      <c r="L286" s="922" t="s">
        <v>380</v>
      </c>
      <c r="M286" s="922"/>
      <c r="N286" s="922"/>
      <c r="O286" s="922"/>
      <c r="P286" s="922"/>
      <c r="Q286" s="130"/>
      <c r="R286" s="130"/>
      <c r="S286" s="135"/>
    </row>
    <row r="287" spans="1:19" x14ac:dyDescent="0.2">
      <c r="B287" s="130"/>
      <c r="C287" s="130"/>
      <c r="D287" s="130"/>
      <c r="E287" s="130"/>
      <c r="F287" s="130"/>
      <c r="H287" s="157"/>
      <c r="O287" s="173"/>
      <c r="P287" s="169"/>
      <c r="Q287" s="155"/>
      <c r="R287" s="155"/>
      <c r="S287" s="133"/>
    </row>
    <row r="288" spans="1:19" x14ac:dyDescent="0.2">
      <c r="B288" s="924"/>
      <c r="C288" s="924"/>
      <c r="D288" s="924"/>
      <c r="O288" s="174"/>
      <c r="P288" s="170"/>
      <c r="Q288" s="134"/>
      <c r="R288" s="134"/>
      <c r="S288" s="134"/>
    </row>
  </sheetData>
  <autoFilter ref="B17:P42" xr:uid="{00000000-0009-0000-0000-000006000000}">
    <filterColumn colId="3">
      <filters>
        <filter val="HONDA/MCB"/>
        <filter val="HONDA/MCB 100"/>
        <filter val="HONDA/MCB 97"/>
      </filters>
    </filterColumn>
    <filterColumn colId="6">
      <filters>
        <filter val="2003"/>
      </filters>
    </filterColumn>
  </autoFilter>
  <mergeCells count="33">
    <mergeCell ref="L286:P286"/>
    <mergeCell ref="A285:D285"/>
    <mergeCell ref="A286:D286"/>
    <mergeCell ref="B288:D288"/>
    <mergeCell ref="A3:S3"/>
    <mergeCell ref="A4:S4"/>
    <mergeCell ref="A5:S5"/>
    <mergeCell ref="M8:M9"/>
    <mergeCell ref="N7:N9"/>
    <mergeCell ref="F7:F9"/>
    <mergeCell ref="A278:D278"/>
    <mergeCell ref="A279:D279"/>
    <mergeCell ref="A280:D280"/>
    <mergeCell ref="L277:P277"/>
    <mergeCell ref="L279:P279"/>
    <mergeCell ref="L285:P285"/>
    <mergeCell ref="I8:I9"/>
    <mergeCell ref="J8:J9"/>
    <mergeCell ref="K8:K9"/>
    <mergeCell ref="L8:L9"/>
    <mergeCell ref="I7:M7"/>
    <mergeCell ref="Q8:Q9"/>
    <mergeCell ref="R8:S8"/>
    <mergeCell ref="P7:P9"/>
    <mergeCell ref="Q7:S7"/>
    <mergeCell ref="O7:O9"/>
    <mergeCell ref="A7:A9"/>
    <mergeCell ref="H7:H9"/>
    <mergeCell ref="E7:E9"/>
    <mergeCell ref="D7:D9"/>
    <mergeCell ref="C7:C9"/>
    <mergeCell ref="B7:B9"/>
    <mergeCell ref="G7:G9"/>
  </mergeCells>
  <phoneticPr fontId="10" type="noConversion"/>
  <pageMargins left="0.27559055118110237" right="0.11811023622047245" top="1.1811023622047245" bottom="0.70866141732283472" header="0.31496062992125984" footer="0.31496062992125984"/>
  <pageSetup paperSize="9" scale="64" orientation="landscape"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56"/>
  <sheetViews>
    <sheetView view="pageBreakPreview" zoomScale="80" zoomScaleNormal="80" zoomScaleSheetLayoutView="80" workbookViewId="0">
      <selection activeCell="F16" sqref="F16"/>
    </sheetView>
  </sheetViews>
  <sheetFormatPr baseColWidth="10" defaultColWidth="8.83203125" defaultRowHeight="14" x14ac:dyDescent="0.15"/>
  <cols>
    <col min="1" max="1" width="5.6640625" style="289" customWidth="1"/>
    <col min="2" max="2" width="6.5" style="292" bestFit="1" customWidth="1"/>
    <col min="3" max="3" width="42.6640625" style="292" customWidth="1"/>
    <col min="4" max="4" width="13.6640625" style="292" customWidth="1"/>
    <col min="5" max="5" width="10.83203125" style="292" customWidth="1"/>
    <col min="6" max="6" width="13.33203125" style="292" customWidth="1"/>
    <col min="7" max="7" width="13.6640625" style="292" customWidth="1"/>
    <col min="8" max="8" width="9.83203125" style="292" customWidth="1"/>
    <col min="9" max="9" width="12.83203125" style="292" customWidth="1"/>
    <col min="10" max="10" width="14.5" style="292" customWidth="1"/>
    <col min="11" max="11" width="10.6640625" style="353" customWidth="1"/>
    <col min="12" max="12" width="18.5" style="292" customWidth="1"/>
    <col min="13" max="13" width="10.6640625" style="292" customWidth="1"/>
    <col min="14" max="14" width="13" style="292" customWidth="1"/>
    <col min="15" max="15" width="18.1640625" style="292" customWidth="1"/>
    <col min="16" max="16" width="12.5" style="292" customWidth="1"/>
    <col min="17" max="17" width="19.83203125" style="292" customWidth="1"/>
    <col min="18" max="18" width="12.1640625" style="292" customWidth="1"/>
    <col min="19" max="19" width="8.83203125" style="289"/>
    <col min="20" max="20" width="22.5" style="289" customWidth="1"/>
    <col min="21" max="21" width="12.33203125" style="289" bestFit="1" customWidth="1"/>
    <col min="22" max="22" width="8.83203125" style="289"/>
    <col min="23" max="23" width="15" style="289" customWidth="1"/>
    <col min="24" max="24" width="14" style="289" customWidth="1"/>
    <col min="25" max="31" width="17.6640625" style="289" customWidth="1"/>
    <col min="32" max="32" width="20.33203125" style="289" customWidth="1"/>
    <col min="33" max="33" width="17.6640625" style="289" customWidth="1"/>
    <col min="34" max="35" width="8.83203125" style="289"/>
    <col min="36" max="36" width="16.33203125" style="289" bestFit="1" customWidth="1"/>
    <col min="37" max="37" width="16.83203125" style="834" customWidth="1"/>
    <col min="38" max="38" width="15.83203125" style="289" bestFit="1" customWidth="1"/>
    <col min="39" max="16384" width="8.83203125" style="289"/>
  </cols>
  <sheetData>
    <row r="1" spans="1:38" s="310" customFormat="1" ht="32" customHeight="1" x14ac:dyDescent="0.2">
      <c r="B1" s="1010" t="s">
        <v>369</v>
      </c>
      <c r="C1" s="1010"/>
      <c r="D1" s="1010"/>
      <c r="E1" s="1010"/>
      <c r="F1" s="1010"/>
      <c r="G1" s="1010"/>
      <c r="H1" s="1010"/>
      <c r="I1" s="1010"/>
      <c r="J1" s="1010"/>
      <c r="K1" s="1010"/>
      <c r="L1" s="1010"/>
      <c r="M1" s="1010"/>
      <c r="N1" s="1010"/>
      <c r="O1" s="1010"/>
      <c r="P1" s="1010"/>
      <c r="Q1" s="1010"/>
      <c r="R1" s="1010"/>
      <c r="AK1" s="836"/>
    </row>
    <row r="2" spans="1:38" s="310" customFormat="1" ht="32" customHeight="1" x14ac:dyDescent="0.2">
      <c r="B2" s="1010" t="s">
        <v>370</v>
      </c>
      <c r="C2" s="1010"/>
      <c r="D2" s="1010"/>
      <c r="E2" s="1010"/>
      <c r="F2" s="1010"/>
      <c r="G2" s="1010"/>
      <c r="H2" s="1010"/>
      <c r="I2" s="1010"/>
      <c r="J2" s="1010"/>
      <c r="K2" s="1010"/>
      <c r="L2" s="1010"/>
      <c r="M2" s="1010"/>
      <c r="N2" s="1010"/>
      <c r="O2" s="1010"/>
      <c r="P2" s="1010"/>
      <c r="Q2" s="1010"/>
      <c r="R2" s="1010"/>
      <c r="AK2" s="836"/>
    </row>
    <row r="3" spans="1:38" ht="16.5" customHeight="1" x14ac:dyDescent="0.25">
      <c r="B3" s="839"/>
      <c r="C3" s="839"/>
      <c r="D3" s="839"/>
      <c r="E3" s="839"/>
      <c r="F3" s="839"/>
      <c r="G3" s="839"/>
      <c r="H3" s="839"/>
      <c r="I3" s="839"/>
      <c r="J3" s="839"/>
      <c r="K3" s="839"/>
      <c r="L3" s="839"/>
      <c r="M3" s="839"/>
      <c r="N3" s="839"/>
      <c r="O3" s="839"/>
      <c r="P3" s="839"/>
      <c r="Q3" s="839"/>
      <c r="R3" s="839"/>
    </row>
    <row r="4" spans="1:38" ht="12.75" customHeight="1" x14ac:dyDescent="0.25">
      <c r="B4" s="839"/>
      <c r="C4" s="839"/>
      <c r="D4" s="839"/>
      <c r="E4" s="839"/>
      <c r="F4" s="839"/>
      <c r="G4" s="839"/>
      <c r="H4" s="839"/>
      <c r="I4" s="839"/>
      <c r="J4" s="839"/>
      <c r="K4" s="839"/>
      <c r="L4" s="839"/>
      <c r="M4" s="839"/>
      <c r="N4" s="839"/>
      <c r="O4" s="839"/>
      <c r="P4" s="839"/>
      <c r="Q4" s="839"/>
      <c r="R4" s="839"/>
    </row>
    <row r="5" spans="1:38" ht="26" thickBot="1" x14ac:dyDescent="0.3">
      <c r="B5" s="976" t="s">
        <v>651</v>
      </c>
      <c r="C5" s="976"/>
      <c r="D5" s="976"/>
      <c r="E5" s="457"/>
      <c r="F5" s="457"/>
      <c r="G5" s="457"/>
      <c r="H5" s="457"/>
      <c r="I5" s="457"/>
      <c r="J5" s="457"/>
      <c r="K5" s="614"/>
      <c r="L5" s="457"/>
      <c r="M5" s="457"/>
      <c r="N5" s="457"/>
      <c r="O5" s="457"/>
      <c r="P5" s="457"/>
      <c r="Q5" s="457"/>
      <c r="R5" s="457"/>
    </row>
    <row r="6" spans="1:38" s="458" customFormat="1" ht="25.5" customHeight="1" x14ac:dyDescent="0.2">
      <c r="B6" s="1013" t="s">
        <v>655</v>
      </c>
      <c r="C6" s="1014" t="s">
        <v>545</v>
      </c>
      <c r="D6" s="1014" t="s">
        <v>551</v>
      </c>
      <c r="E6" s="1014" t="s">
        <v>558</v>
      </c>
      <c r="F6" s="1014" t="s">
        <v>579</v>
      </c>
      <c r="G6" s="1014" t="s">
        <v>580</v>
      </c>
      <c r="H6" s="1014"/>
      <c r="I6" s="1014"/>
      <c r="J6" s="1014" t="s">
        <v>584</v>
      </c>
      <c r="K6" s="1014" t="s">
        <v>585</v>
      </c>
      <c r="L6" s="1014"/>
      <c r="M6" s="1014" t="s">
        <v>547</v>
      </c>
      <c r="N6" s="1014" t="s">
        <v>549</v>
      </c>
      <c r="O6" s="1014" t="s">
        <v>586</v>
      </c>
      <c r="P6" s="1014" t="s">
        <v>567</v>
      </c>
      <c r="Q6" s="1014" t="s">
        <v>593</v>
      </c>
      <c r="R6" s="1015" t="s">
        <v>652</v>
      </c>
      <c r="T6" s="1016" t="s">
        <v>693</v>
      </c>
      <c r="U6" s="1016" t="s">
        <v>694</v>
      </c>
      <c r="V6" s="1016" t="s">
        <v>695</v>
      </c>
      <c r="W6" s="1017" t="s">
        <v>696</v>
      </c>
      <c r="X6" s="1016" t="s">
        <v>697</v>
      </c>
      <c r="Y6" s="935" t="s">
        <v>698</v>
      </c>
      <c r="Z6" s="936"/>
      <c r="AA6" s="936"/>
      <c r="AB6" s="936"/>
      <c r="AC6" s="936"/>
      <c r="AD6" s="936"/>
      <c r="AE6" s="937"/>
      <c r="AF6" s="1017" t="s">
        <v>699</v>
      </c>
      <c r="AG6" s="1017" t="s">
        <v>700</v>
      </c>
      <c r="AK6" s="835"/>
    </row>
    <row r="7" spans="1:38" s="310" customFormat="1" ht="21" customHeight="1" x14ac:dyDescent="0.2">
      <c r="B7" s="1018"/>
      <c r="C7" s="1019"/>
      <c r="D7" s="1019"/>
      <c r="E7" s="1019"/>
      <c r="F7" s="1019"/>
      <c r="G7" s="1019" t="s">
        <v>581</v>
      </c>
      <c r="H7" s="1019" t="s">
        <v>582</v>
      </c>
      <c r="I7" s="1019" t="s">
        <v>583</v>
      </c>
      <c r="J7" s="1019"/>
      <c r="K7" s="1020" t="s">
        <v>555</v>
      </c>
      <c r="L7" s="1020" t="s">
        <v>546</v>
      </c>
      <c r="M7" s="1019"/>
      <c r="N7" s="1019"/>
      <c r="O7" s="1019"/>
      <c r="P7" s="1019"/>
      <c r="Q7" s="1019"/>
      <c r="R7" s="1021"/>
      <c r="T7" s="1022"/>
      <c r="U7" s="1022"/>
      <c r="V7" s="1022"/>
      <c r="W7" s="1023"/>
      <c r="X7" s="1022"/>
      <c r="Y7" s="828" t="s">
        <v>701</v>
      </c>
      <c r="Z7" s="828">
        <v>2014</v>
      </c>
      <c r="AA7" s="828">
        <v>2015</v>
      </c>
      <c r="AB7" s="828">
        <v>2016</v>
      </c>
      <c r="AC7" s="828">
        <v>2017</v>
      </c>
      <c r="AD7" s="828">
        <v>2018</v>
      </c>
      <c r="AE7" s="828">
        <v>2019</v>
      </c>
      <c r="AF7" s="1023"/>
      <c r="AG7" s="1023"/>
      <c r="AK7" s="836"/>
    </row>
    <row r="8" spans="1:38" s="310" customFormat="1" ht="15" thickBot="1" x14ac:dyDescent="0.25">
      <c r="B8" s="1024"/>
      <c r="C8" s="1025"/>
      <c r="D8" s="1025"/>
      <c r="E8" s="1025"/>
      <c r="F8" s="1025"/>
      <c r="G8" s="1025"/>
      <c r="H8" s="1025"/>
      <c r="I8" s="1025"/>
      <c r="J8" s="1025"/>
      <c r="K8" s="1026"/>
      <c r="L8" s="1026"/>
      <c r="M8" s="1025"/>
      <c r="N8" s="1025"/>
      <c r="O8" s="1025"/>
      <c r="P8" s="1025"/>
      <c r="Q8" s="1025"/>
      <c r="R8" s="1027"/>
      <c r="AK8" s="836"/>
    </row>
    <row r="9" spans="1:38" s="310" customFormat="1" ht="24" customHeight="1" thickBot="1" x14ac:dyDescent="0.25">
      <c r="A9" s="310" t="s">
        <v>847</v>
      </c>
      <c r="B9" s="1028">
        <v>1</v>
      </c>
      <c r="C9" s="1029">
        <v>2</v>
      </c>
      <c r="D9" s="1029">
        <v>3</v>
      </c>
      <c r="E9" s="1030">
        <v>4</v>
      </c>
      <c r="F9" s="1030">
        <v>5</v>
      </c>
      <c r="G9" s="1029">
        <v>6</v>
      </c>
      <c r="H9" s="1029">
        <v>7</v>
      </c>
      <c r="I9" s="1030">
        <v>8</v>
      </c>
      <c r="J9" s="1030">
        <v>9</v>
      </c>
      <c r="K9" s="1029">
        <v>10</v>
      </c>
      <c r="L9" s="1029">
        <v>11</v>
      </c>
      <c r="M9" s="1029">
        <v>12</v>
      </c>
      <c r="N9" s="1029">
        <v>13</v>
      </c>
      <c r="O9" s="1029">
        <v>14</v>
      </c>
      <c r="P9" s="1030">
        <v>15</v>
      </c>
      <c r="Q9" s="1029">
        <v>16</v>
      </c>
      <c r="R9" s="1031">
        <v>17</v>
      </c>
      <c r="T9" s="832" t="s">
        <v>847</v>
      </c>
      <c r="U9" s="832" t="s">
        <v>847</v>
      </c>
      <c r="V9" s="832" t="s">
        <v>847</v>
      </c>
      <c r="W9" s="832" t="s">
        <v>847</v>
      </c>
      <c r="X9" s="832" t="s">
        <v>847</v>
      </c>
      <c r="Y9" s="832" t="s">
        <v>847</v>
      </c>
      <c r="Z9" s="832" t="s">
        <v>847</v>
      </c>
      <c r="AA9" s="832" t="s">
        <v>847</v>
      </c>
      <c r="AB9" s="832" t="s">
        <v>847</v>
      </c>
      <c r="AC9" s="832" t="s">
        <v>847</v>
      </c>
      <c r="AD9" s="832" t="s">
        <v>847</v>
      </c>
      <c r="AE9" s="832" t="s">
        <v>847</v>
      </c>
      <c r="AF9" s="832" t="s">
        <v>847</v>
      </c>
      <c r="AG9" s="832" t="s">
        <v>847</v>
      </c>
      <c r="AK9" s="836"/>
    </row>
    <row r="10" spans="1:38" s="310" customFormat="1" ht="21.75" customHeight="1" thickTop="1" x14ac:dyDescent="0.2">
      <c r="B10" s="1032"/>
      <c r="C10" s="1033"/>
      <c r="D10" s="1033"/>
      <c r="E10" s="1034"/>
      <c r="F10" s="1034"/>
      <c r="G10" s="1033"/>
      <c r="H10" s="1033"/>
      <c r="I10" s="1034"/>
      <c r="J10" s="1034"/>
      <c r="K10" s="1033"/>
      <c r="L10" s="1033"/>
      <c r="M10" s="1033"/>
      <c r="N10" s="1033"/>
      <c r="O10" s="1033"/>
      <c r="P10" s="1034"/>
      <c r="Q10" s="1033"/>
      <c r="R10" s="1035"/>
      <c r="AK10" s="836"/>
    </row>
    <row r="11" spans="1:38" s="542" customFormat="1" ht="27.75" customHeight="1" x14ac:dyDescent="0.2">
      <c r="B11" s="1036" t="s">
        <v>47</v>
      </c>
      <c r="C11" s="1037" t="s">
        <v>588</v>
      </c>
      <c r="D11" s="1037"/>
      <c r="E11" s="1038"/>
      <c r="F11" s="1038"/>
      <c r="G11" s="1038"/>
      <c r="H11" s="1038"/>
      <c r="I11" s="1038"/>
      <c r="J11" s="1038"/>
      <c r="K11" s="566"/>
      <c r="L11" s="1038"/>
      <c r="M11" s="1038"/>
      <c r="N11" s="1038"/>
      <c r="O11" s="1038"/>
      <c r="P11" s="1038"/>
      <c r="Q11" s="563">
        <f>Q12+Q41</f>
        <v>2768371608.0462599</v>
      </c>
      <c r="R11" s="1039"/>
      <c r="Y11" s="831">
        <f>Y12</f>
        <v>881456171.07741952</v>
      </c>
      <c r="Z11" s="831">
        <f t="shared" ref="Z11:AG11" si="0">Z12</f>
        <v>52193663.244262151</v>
      </c>
      <c r="AA11" s="831">
        <f t="shared" si="0"/>
        <v>52193663.244262151</v>
      </c>
      <c r="AB11" s="831">
        <f t="shared" si="0"/>
        <v>52193663.244262151</v>
      </c>
      <c r="AC11" s="831">
        <f t="shared" si="0"/>
        <v>52193663.244262151</v>
      </c>
      <c r="AD11" s="831">
        <f t="shared" si="0"/>
        <v>52193663.244262151</v>
      </c>
      <c r="AE11" s="831">
        <f t="shared" si="0"/>
        <v>52193663.244262151</v>
      </c>
      <c r="AF11" s="831">
        <f t="shared" si="0"/>
        <v>1194618150.5429924</v>
      </c>
      <c r="AG11" s="831">
        <f t="shared" si="0"/>
        <v>1573753457.5032678</v>
      </c>
      <c r="AK11" s="837"/>
    </row>
    <row r="12" spans="1:38" s="542" customFormat="1" ht="27.75" customHeight="1" x14ac:dyDescent="0.2">
      <c r="B12" s="1036" t="s">
        <v>49</v>
      </c>
      <c r="C12" s="1037" t="s">
        <v>589</v>
      </c>
      <c r="D12" s="1037"/>
      <c r="E12" s="1038"/>
      <c r="F12" s="1038"/>
      <c r="G12" s="1038"/>
      <c r="H12" s="1038"/>
      <c r="I12" s="1038"/>
      <c r="J12" s="1038"/>
      <c r="K12" s="566"/>
      <c r="L12" s="1038"/>
      <c r="M12" s="1038"/>
      <c r="N12" s="1038"/>
      <c r="O12" s="1038"/>
      <c r="P12" s="1038"/>
      <c r="Q12" s="563">
        <f>SUM(Q13:Q39)</f>
        <v>2768371608.0462599</v>
      </c>
      <c r="R12" s="1039"/>
      <c r="Y12" s="831">
        <f>SUM(Y13:Y39)</f>
        <v>881456171.07741952</v>
      </c>
      <c r="Z12" s="831">
        <f t="shared" ref="Z12:AG12" si="1">SUM(Z13:Z39)</f>
        <v>52193663.244262151</v>
      </c>
      <c r="AA12" s="831">
        <f t="shared" si="1"/>
        <v>52193663.244262151</v>
      </c>
      <c r="AB12" s="831">
        <f t="shared" si="1"/>
        <v>52193663.244262151</v>
      </c>
      <c r="AC12" s="831">
        <f t="shared" si="1"/>
        <v>52193663.244262151</v>
      </c>
      <c r="AD12" s="831">
        <f t="shared" si="1"/>
        <v>52193663.244262151</v>
      </c>
      <c r="AE12" s="831">
        <f t="shared" si="1"/>
        <v>52193663.244262151</v>
      </c>
      <c r="AF12" s="831">
        <f t="shared" si="1"/>
        <v>1194618150.5429924</v>
      </c>
      <c r="AG12" s="831">
        <f t="shared" si="1"/>
        <v>1573753457.5032678</v>
      </c>
      <c r="AK12" s="837"/>
    </row>
    <row r="13" spans="1:38" s="310" customFormat="1" ht="27.75" customHeight="1" x14ac:dyDescent="0.2">
      <c r="B13" s="1040">
        <v>1</v>
      </c>
      <c r="C13" s="1041" t="s">
        <v>516</v>
      </c>
      <c r="D13" s="594" t="s">
        <v>871</v>
      </c>
      <c r="E13" s="1042"/>
      <c r="F13" s="1042"/>
      <c r="G13" s="1042"/>
      <c r="H13" s="1042"/>
      <c r="I13" s="1042"/>
      <c r="J13" s="1042"/>
      <c r="K13" s="1043" t="s">
        <v>680</v>
      </c>
      <c r="L13" s="1042"/>
      <c r="M13" s="594">
        <v>374</v>
      </c>
      <c r="N13" s="594" t="s">
        <v>536</v>
      </c>
      <c r="O13" s="594" t="s">
        <v>240</v>
      </c>
      <c r="P13" s="594" t="s">
        <v>146</v>
      </c>
      <c r="Q13" s="1044">
        <v>1364315408.0462601</v>
      </c>
      <c r="R13" s="1045" t="s">
        <v>124</v>
      </c>
      <c r="T13" s="829" t="str">
        <f>LEFT(D13,8)</f>
        <v>03.11.01</v>
      </c>
      <c r="U13" s="352" t="str">
        <f t="shared" ref="U13" si="2">VLOOKUP(T13,UE,3)</f>
        <v>Bangunan Gedung Tempat Kerja</v>
      </c>
      <c r="V13" s="352">
        <f t="shared" ref="V13" si="3">VLOOKUP(T13,UE,4,FALSE)</f>
        <v>50</v>
      </c>
      <c r="W13" s="637">
        <f>Q13/V13</f>
        <v>27286308.160925202</v>
      </c>
      <c r="X13" s="1046">
        <f>IF(2013-K13+1&gt;V13,V13,IF(2013-K13+1&lt;0,0,(2013-K13+1)))</f>
        <v>23</v>
      </c>
      <c r="Y13" s="1047">
        <f>SUM('PERHITUNGAN (C)'!U10:U32)</f>
        <v>182800985.07741946</v>
      </c>
      <c r="Z13" s="1047">
        <f>'PERHITUNGAN (C)'!U33</f>
        <v>24112539.244262151</v>
      </c>
      <c r="AA13" s="1047">
        <f>'PERHITUNGAN (C)'!U34</f>
        <v>24112539.244262151</v>
      </c>
      <c r="AB13" s="1047">
        <f>'PERHITUNGAN (C)'!U35</f>
        <v>24112539.244262151</v>
      </c>
      <c r="AC13" s="1048">
        <f>'PERHITUNGAN (C)'!U36</f>
        <v>24112539.244262151</v>
      </c>
      <c r="AD13" s="1048">
        <f>'PERHITUNGAN (C)'!U37</f>
        <v>24112539.244262151</v>
      </c>
      <c r="AE13" s="1048">
        <f>'PERHITUNGAN (C)'!U38</f>
        <v>24112539.244262151</v>
      </c>
      <c r="AF13" s="1048">
        <f t="shared" ref="AF13" si="4">SUM(Y13:AE13)</f>
        <v>327476220.54299241</v>
      </c>
      <c r="AG13" s="637">
        <f>Q13-AF13</f>
        <v>1036839187.5032678</v>
      </c>
      <c r="AJ13" s="1049">
        <f>SUM(Y13:AD13)</f>
        <v>303363681.29873025</v>
      </c>
      <c r="AK13" s="836">
        <v>178338160</v>
      </c>
      <c r="AL13" s="637">
        <f>AJ13-AK13</f>
        <v>125025521.29873025</v>
      </c>
    </row>
    <row r="14" spans="1:38" s="352" customFormat="1" ht="41" customHeight="1" x14ac:dyDescent="0.2">
      <c r="B14" s="1040">
        <v>2</v>
      </c>
      <c r="C14" s="1050" t="s">
        <v>676</v>
      </c>
      <c r="D14" s="594" t="s">
        <v>871</v>
      </c>
      <c r="E14" s="1042"/>
      <c r="F14" s="1042"/>
      <c r="G14" s="1043" t="s">
        <v>681</v>
      </c>
      <c r="H14" s="1043" t="s">
        <v>682</v>
      </c>
      <c r="I14" s="1042"/>
      <c r="J14" s="1043" t="s">
        <v>683</v>
      </c>
      <c r="K14" s="1043">
        <v>2011</v>
      </c>
      <c r="L14" s="1051" t="s">
        <v>684</v>
      </c>
      <c r="M14" s="594"/>
      <c r="N14" s="594"/>
      <c r="O14" s="594"/>
      <c r="P14" s="594"/>
      <c r="Q14" s="1044"/>
      <c r="R14" s="1045"/>
      <c r="T14" s="829" t="str">
        <f t="shared" ref="T14:T39" si="5">LEFT(D14,8)</f>
        <v>03.11.01</v>
      </c>
      <c r="U14" s="352" t="str">
        <f t="shared" ref="U14:U39" si="6">VLOOKUP(T14,UE,3)</f>
        <v>Bangunan Gedung Tempat Kerja</v>
      </c>
      <c r="V14" s="352">
        <f t="shared" ref="V14:V39" si="7">VLOOKUP(T14,UE,4,FALSE)</f>
        <v>50</v>
      </c>
      <c r="W14" s="637">
        <f t="shared" ref="W14:W39" si="8">Q14/V14</f>
        <v>0</v>
      </c>
      <c r="X14" s="1046">
        <f t="shared" ref="X14:X39" si="9">IF(2013-K14+1&gt;V14,V14,IF(2013-K14+1&lt;0,0,(2013-K14+1)))</f>
        <v>3</v>
      </c>
      <c r="Y14" s="1047">
        <f t="shared" ref="Y14:Y39" si="10">IF(X14&gt;V14,N14,W14*X14)</f>
        <v>0</v>
      </c>
      <c r="Z14" s="1047">
        <f t="shared" ref="Z14:Z39" si="11">IF(Q14=Y14,0,W14)</f>
        <v>0</v>
      </c>
      <c r="AA14" s="1047">
        <f t="shared" ref="AA14:AA39" si="12">IF(Q14=Y14+Z14,0,W14)</f>
        <v>0</v>
      </c>
      <c r="AB14" s="1047">
        <f t="shared" ref="AB14:AB39" si="13">IF(Q14=Y14+Z14+AA14,0,W14)</f>
        <v>0</v>
      </c>
      <c r="AC14" s="1048">
        <f t="shared" ref="AC14:AC39" si="14">IF(Q14=Y14+Z14+AA14+AB14,0,W14)</f>
        <v>0</v>
      </c>
      <c r="AD14" s="1048">
        <f t="shared" ref="AD14:AD39" si="15">IF(Q14=Y14+Z14+AA14+AB14+AC14,0,W14)</f>
        <v>0</v>
      </c>
      <c r="AE14" s="1048">
        <f t="shared" ref="AE14:AE39" si="16">IF(Q14=Y14+Z14+AA14+AB14+AC14+AD14,0,W14)</f>
        <v>0</v>
      </c>
      <c r="AF14" s="1048">
        <f t="shared" ref="AF14:AF39" si="17">SUM(Y14:AE14)</f>
        <v>0</v>
      </c>
      <c r="AG14" s="637">
        <f t="shared" ref="AG14:AG39" si="18">Q14-AF14</f>
        <v>0</v>
      </c>
      <c r="AJ14" s="1052">
        <f>AK14+AK13</f>
        <v>327817233.3727814</v>
      </c>
      <c r="AK14" s="1053">
        <v>149479073.3727814</v>
      </c>
    </row>
    <row r="15" spans="1:38" s="352" customFormat="1" ht="41" customHeight="1" x14ac:dyDescent="0.2">
      <c r="B15" s="1040">
        <v>3</v>
      </c>
      <c r="C15" s="1050" t="s">
        <v>677</v>
      </c>
      <c r="D15" s="594" t="s">
        <v>871</v>
      </c>
      <c r="E15" s="1042"/>
      <c r="F15" s="1042"/>
      <c r="G15" s="1043" t="s">
        <v>681</v>
      </c>
      <c r="H15" s="1043" t="s">
        <v>682</v>
      </c>
      <c r="I15" s="1042"/>
      <c r="J15" s="1043" t="s">
        <v>683</v>
      </c>
      <c r="K15" s="1043">
        <v>2012</v>
      </c>
      <c r="L15" s="1051"/>
      <c r="M15" s="594"/>
      <c r="N15" s="594"/>
      <c r="O15" s="594"/>
      <c r="P15" s="594"/>
      <c r="Q15" s="1044"/>
      <c r="R15" s="1045"/>
      <c r="T15" s="829" t="str">
        <f t="shared" si="5"/>
        <v>03.11.01</v>
      </c>
      <c r="U15" s="352" t="str">
        <f t="shared" si="6"/>
        <v>Bangunan Gedung Tempat Kerja</v>
      </c>
      <c r="V15" s="352">
        <f t="shared" si="7"/>
        <v>50</v>
      </c>
      <c r="W15" s="637">
        <f t="shared" si="8"/>
        <v>0</v>
      </c>
      <c r="X15" s="1046">
        <f t="shared" si="9"/>
        <v>2</v>
      </c>
      <c r="Y15" s="1047">
        <f t="shared" si="10"/>
        <v>0</v>
      </c>
      <c r="Z15" s="1047">
        <f t="shared" si="11"/>
        <v>0</v>
      </c>
      <c r="AA15" s="1047">
        <f t="shared" si="12"/>
        <v>0</v>
      </c>
      <c r="AB15" s="1047">
        <f t="shared" si="13"/>
        <v>0</v>
      </c>
      <c r="AC15" s="1048">
        <f t="shared" si="14"/>
        <v>0</v>
      </c>
      <c r="AD15" s="1048">
        <f t="shared" si="15"/>
        <v>0</v>
      </c>
      <c r="AE15" s="1048">
        <f t="shared" si="16"/>
        <v>0</v>
      </c>
      <c r="AF15" s="1048">
        <f t="shared" si="17"/>
        <v>0</v>
      </c>
      <c r="AG15" s="637">
        <f t="shared" si="18"/>
        <v>0</v>
      </c>
      <c r="AJ15" s="1052">
        <f>AJ14-AJ13</f>
        <v>24453552.074051142</v>
      </c>
      <c r="AK15" s="1053">
        <f>AK13+AK14</f>
        <v>327817233.3727814</v>
      </c>
    </row>
    <row r="16" spans="1:38" s="352" customFormat="1" ht="41" customHeight="1" x14ac:dyDescent="0.2">
      <c r="B16" s="1040">
        <v>4</v>
      </c>
      <c r="C16" s="1050" t="s">
        <v>679</v>
      </c>
      <c r="D16" s="594" t="s">
        <v>871</v>
      </c>
      <c r="E16" s="1042"/>
      <c r="F16" s="1042"/>
      <c r="G16" s="1043" t="s">
        <v>681</v>
      </c>
      <c r="H16" s="1043" t="s">
        <v>682</v>
      </c>
      <c r="I16" s="1042"/>
      <c r="J16" s="1043" t="s">
        <v>683</v>
      </c>
      <c r="K16" s="1043">
        <v>2013</v>
      </c>
      <c r="L16" s="1051" t="s">
        <v>685</v>
      </c>
      <c r="M16" s="594"/>
      <c r="N16" s="594"/>
      <c r="O16" s="594"/>
      <c r="P16" s="594"/>
      <c r="Q16" s="1044"/>
      <c r="R16" s="1045" t="s">
        <v>124</v>
      </c>
      <c r="T16" s="829" t="str">
        <f t="shared" si="5"/>
        <v>03.11.01</v>
      </c>
      <c r="U16" s="352" t="str">
        <f t="shared" si="6"/>
        <v>Bangunan Gedung Tempat Kerja</v>
      </c>
      <c r="V16" s="352">
        <f t="shared" si="7"/>
        <v>50</v>
      </c>
      <c r="W16" s="637">
        <f t="shared" si="8"/>
        <v>0</v>
      </c>
      <c r="X16" s="1046">
        <f t="shared" si="9"/>
        <v>1</v>
      </c>
      <c r="Y16" s="1047">
        <f t="shared" si="10"/>
        <v>0</v>
      </c>
      <c r="Z16" s="1047">
        <f t="shared" si="11"/>
        <v>0</v>
      </c>
      <c r="AA16" s="1047">
        <f t="shared" si="12"/>
        <v>0</v>
      </c>
      <c r="AB16" s="1047">
        <f t="shared" si="13"/>
        <v>0</v>
      </c>
      <c r="AC16" s="1048">
        <f t="shared" si="14"/>
        <v>0</v>
      </c>
      <c r="AD16" s="1048">
        <f t="shared" si="15"/>
        <v>0</v>
      </c>
      <c r="AE16" s="1048">
        <f t="shared" si="16"/>
        <v>0</v>
      </c>
      <c r="AF16" s="1048">
        <f t="shared" si="17"/>
        <v>0</v>
      </c>
      <c r="AG16" s="637">
        <f t="shared" si="18"/>
        <v>0</v>
      </c>
      <c r="AK16" s="1053"/>
    </row>
    <row r="17" spans="2:37" s="352" customFormat="1" ht="41" customHeight="1" x14ac:dyDescent="0.2">
      <c r="B17" s="1040">
        <v>5</v>
      </c>
      <c r="C17" s="1050" t="s">
        <v>678</v>
      </c>
      <c r="D17" s="594" t="s">
        <v>871</v>
      </c>
      <c r="E17" s="1042"/>
      <c r="F17" s="1042"/>
      <c r="G17" s="1043" t="s">
        <v>681</v>
      </c>
      <c r="H17" s="1043" t="s">
        <v>682</v>
      </c>
      <c r="I17" s="1042"/>
      <c r="J17" s="1043" t="s">
        <v>683</v>
      </c>
      <c r="K17" s="1043">
        <v>2013</v>
      </c>
      <c r="L17" s="1042"/>
      <c r="M17" s="594"/>
      <c r="N17" s="594"/>
      <c r="O17" s="594"/>
      <c r="P17" s="594"/>
      <c r="Q17" s="1044"/>
      <c r="R17" s="1045"/>
      <c r="T17" s="829" t="str">
        <f t="shared" si="5"/>
        <v>03.11.01</v>
      </c>
      <c r="U17" s="352" t="str">
        <f t="shared" si="6"/>
        <v>Bangunan Gedung Tempat Kerja</v>
      </c>
      <c r="V17" s="352">
        <f t="shared" si="7"/>
        <v>50</v>
      </c>
      <c r="W17" s="637">
        <f t="shared" si="8"/>
        <v>0</v>
      </c>
      <c r="X17" s="1046">
        <f t="shared" si="9"/>
        <v>1</v>
      </c>
      <c r="Y17" s="1047">
        <f t="shared" si="10"/>
        <v>0</v>
      </c>
      <c r="Z17" s="1047">
        <f t="shared" si="11"/>
        <v>0</v>
      </c>
      <c r="AA17" s="1047">
        <f t="shared" si="12"/>
        <v>0</v>
      </c>
      <c r="AB17" s="1047">
        <f t="shared" si="13"/>
        <v>0</v>
      </c>
      <c r="AC17" s="1048">
        <f t="shared" si="14"/>
        <v>0</v>
      </c>
      <c r="AD17" s="1048">
        <f t="shared" si="15"/>
        <v>0</v>
      </c>
      <c r="AE17" s="1048">
        <f t="shared" si="16"/>
        <v>0</v>
      </c>
      <c r="AF17" s="1048">
        <f t="shared" si="17"/>
        <v>0</v>
      </c>
      <c r="AG17" s="637">
        <f t="shared" si="18"/>
        <v>0</v>
      </c>
      <c r="AK17" s="1053"/>
    </row>
    <row r="18" spans="2:37" s="352" customFormat="1" ht="27.75" customHeight="1" x14ac:dyDescent="0.2">
      <c r="B18" s="1040">
        <v>6</v>
      </c>
      <c r="C18" s="1050" t="s">
        <v>691</v>
      </c>
      <c r="D18" s="594" t="s">
        <v>871</v>
      </c>
      <c r="E18" s="1042"/>
      <c r="F18" s="1042"/>
      <c r="G18" s="1043"/>
      <c r="H18" s="1043"/>
      <c r="I18" s="1042"/>
      <c r="J18" s="1043"/>
      <c r="K18" s="1043">
        <v>2006</v>
      </c>
      <c r="L18" s="1042"/>
      <c r="M18" s="594">
        <v>96</v>
      </c>
      <c r="N18" s="594" t="s">
        <v>537</v>
      </c>
      <c r="O18" s="594" t="s">
        <v>240</v>
      </c>
      <c r="P18" s="594" t="s">
        <v>497</v>
      </c>
      <c r="Q18" s="1044">
        <v>80683200</v>
      </c>
      <c r="R18" s="1045" t="s">
        <v>124</v>
      </c>
      <c r="T18" s="829" t="str">
        <f t="shared" si="5"/>
        <v>03.11.01</v>
      </c>
      <c r="U18" s="352" t="str">
        <f t="shared" si="6"/>
        <v>Bangunan Gedung Tempat Kerja</v>
      </c>
      <c r="V18" s="352">
        <f t="shared" si="7"/>
        <v>50</v>
      </c>
      <c r="W18" s="637">
        <f t="shared" si="8"/>
        <v>1613664</v>
      </c>
      <c r="X18" s="1046">
        <f t="shared" si="9"/>
        <v>8</v>
      </c>
      <c r="Y18" s="1047">
        <f t="shared" si="10"/>
        <v>12909312</v>
      </c>
      <c r="Z18" s="1047">
        <f t="shared" si="11"/>
        <v>1613664</v>
      </c>
      <c r="AA18" s="1047">
        <f t="shared" si="12"/>
        <v>1613664</v>
      </c>
      <c r="AB18" s="1047">
        <f t="shared" si="13"/>
        <v>1613664</v>
      </c>
      <c r="AC18" s="1048">
        <f t="shared" si="14"/>
        <v>1613664</v>
      </c>
      <c r="AD18" s="1048">
        <f t="shared" si="15"/>
        <v>1613664</v>
      </c>
      <c r="AE18" s="1048">
        <f t="shared" si="16"/>
        <v>1613664</v>
      </c>
      <c r="AF18" s="1048">
        <f t="shared" si="17"/>
        <v>22591296</v>
      </c>
      <c r="AG18" s="637">
        <f t="shared" si="18"/>
        <v>58091904</v>
      </c>
      <c r="AK18" s="1053"/>
    </row>
    <row r="19" spans="2:37" s="310" customFormat="1" ht="27.75" customHeight="1" x14ac:dyDescent="0.2">
      <c r="B19" s="1040">
        <v>7</v>
      </c>
      <c r="C19" s="1054" t="s">
        <v>517</v>
      </c>
      <c r="D19" s="594" t="s">
        <v>871</v>
      </c>
      <c r="E19" s="1042"/>
      <c r="F19" s="1042"/>
      <c r="G19" s="1042"/>
      <c r="H19" s="1042"/>
      <c r="I19" s="1042"/>
      <c r="J19" s="1042"/>
      <c r="K19" s="1043">
        <v>1987</v>
      </c>
      <c r="L19" s="1042"/>
      <c r="M19" s="594">
        <v>49.5</v>
      </c>
      <c r="N19" s="594" t="s">
        <v>537</v>
      </c>
      <c r="O19" s="594" t="s">
        <v>240</v>
      </c>
      <c r="P19" s="594" t="s">
        <v>146</v>
      </c>
      <c r="Q19" s="1044">
        <v>38402100</v>
      </c>
      <c r="R19" s="1045" t="s">
        <v>124</v>
      </c>
      <c r="T19" s="829" t="str">
        <f t="shared" si="5"/>
        <v>03.11.01</v>
      </c>
      <c r="U19" s="352" t="str">
        <f t="shared" si="6"/>
        <v>Bangunan Gedung Tempat Kerja</v>
      </c>
      <c r="V19" s="352">
        <f t="shared" si="7"/>
        <v>50</v>
      </c>
      <c r="W19" s="637">
        <f t="shared" si="8"/>
        <v>768042</v>
      </c>
      <c r="X19" s="1046">
        <f t="shared" si="9"/>
        <v>27</v>
      </c>
      <c r="Y19" s="1047">
        <f t="shared" si="10"/>
        <v>20737134</v>
      </c>
      <c r="Z19" s="1047">
        <f t="shared" si="11"/>
        <v>768042</v>
      </c>
      <c r="AA19" s="1047">
        <f t="shared" si="12"/>
        <v>768042</v>
      </c>
      <c r="AB19" s="1047">
        <f t="shared" si="13"/>
        <v>768042</v>
      </c>
      <c r="AC19" s="1048">
        <f t="shared" si="14"/>
        <v>768042</v>
      </c>
      <c r="AD19" s="1048">
        <f t="shared" si="15"/>
        <v>768042</v>
      </c>
      <c r="AE19" s="1048">
        <f t="shared" si="16"/>
        <v>768042</v>
      </c>
      <c r="AF19" s="1048">
        <f t="shared" si="17"/>
        <v>25345386</v>
      </c>
      <c r="AG19" s="637">
        <f t="shared" si="18"/>
        <v>13056714</v>
      </c>
      <c r="AK19" s="836"/>
    </row>
    <row r="20" spans="2:37" s="310" customFormat="1" ht="27.75" customHeight="1" x14ac:dyDescent="0.2">
      <c r="B20" s="1040">
        <v>8</v>
      </c>
      <c r="C20" s="1054" t="s">
        <v>518</v>
      </c>
      <c r="D20" s="594" t="s">
        <v>871</v>
      </c>
      <c r="E20" s="1042"/>
      <c r="F20" s="1042"/>
      <c r="G20" s="1042"/>
      <c r="H20" s="1042"/>
      <c r="I20" s="1042"/>
      <c r="J20" s="1042"/>
      <c r="K20" s="1043">
        <v>2003</v>
      </c>
      <c r="L20" s="1042"/>
      <c r="M20" s="594">
        <v>72</v>
      </c>
      <c r="N20" s="594" t="s">
        <v>537</v>
      </c>
      <c r="O20" s="594" t="s">
        <v>240</v>
      </c>
      <c r="P20" s="594" t="s">
        <v>146</v>
      </c>
      <c r="Q20" s="1044">
        <v>75456000</v>
      </c>
      <c r="R20" s="1045" t="s">
        <v>124</v>
      </c>
      <c r="T20" s="829" t="str">
        <f t="shared" si="5"/>
        <v>03.11.01</v>
      </c>
      <c r="U20" s="352" t="str">
        <f t="shared" si="6"/>
        <v>Bangunan Gedung Tempat Kerja</v>
      </c>
      <c r="V20" s="352">
        <f t="shared" si="7"/>
        <v>50</v>
      </c>
      <c r="W20" s="637">
        <f t="shared" si="8"/>
        <v>1509120</v>
      </c>
      <c r="X20" s="1046">
        <f t="shared" si="9"/>
        <v>11</v>
      </c>
      <c r="Y20" s="1047">
        <f t="shared" si="10"/>
        <v>16600320</v>
      </c>
      <c r="Z20" s="1047">
        <f t="shared" si="11"/>
        <v>1509120</v>
      </c>
      <c r="AA20" s="1047">
        <f t="shared" si="12"/>
        <v>1509120</v>
      </c>
      <c r="AB20" s="1047">
        <f t="shared" si="13"/>
        <v>1509120</v>
      </c>
      <c r="AC20" s="1048">
        <f t="shared" si="14"/>
        <v>1509120</v>
      </c>
      <c r="AD20" s="1048">
        <f t="shared" si="15"/>
        <v>1509120</v>
      </c>
      <c r="AE20" s="1048">
        <f t="shared" si="16"/>
        <v>1509120</v>
      </c>
      <c r="AF20" s="1048">
        <f t="shared" si="17"/>
        <v>25655040</v>
      </c>
      <c r="AG20" s="637">
        <f t="shared" si="18"/>
        <v>49800960</v>
      </c>
      <c r="AK20" s="836"/>
    </row>
    <row r="21" spans="2:37" s="310" customFormat="1" ht="27.75" customHeight="1" x14ac:dyDescent="0.2">
      <c r="B21" s="1040">
        <v>9</v>
      </c>
      <c r="C21" s="1054" t="s">
        <v>519</v>
      </c>
      <c r="D21" s="594" t="s">
        <v>871</v>
      </c>
      <c r="E21" s="1042"/>
      <c r="F21" s="1042"/>
      <c r="G21" s="1042"/>
      <c r="H21" s="1042"/>
      <c r="I21" s="1042"/>
      <c r="J21" s="1042"/>
      <c r="K21" s="1043">
        <v>1985</v>
      </c>
      <c r="L21" s="1042"/>
      <c r="M21" s="594">
        <v>108</v>
      </c>
      <c r="N21" s="594" t="s">
        <v>537</v>
      </c>
      <c r="O21" s="594" t="s">
        <v>240</v>
      </c>
      <c r="P21" s="594" t="s">
        <v>146</v>
      </c>
      <c r="Q21" s="1044">
        <v>91962000</v>
      </c>
      <c r="R21" s="1045" t="s">
        <v>124</v>
      </c>
      <c r="T21" s="829" t="str">
        <f t="shared" si="5"/>
        <v>03.11.01</v>
      </c>
      <c r="U21" s="352" t="str">
        <f t="shared" si="6"/>
        <v>Bangunan Gedung Tempat Kerja</v>
      </c>
      <c r="V21" s="352">
        <f t="shared" si="7"/>
        <v>50</v>
      </c>
      <c r="W21" s="637">
        <f t="shared" si="8"/>
        <v>1839240</v>
      </c>
      <c r="X21" s="1046">
        <f t="shared" si="9"/>
        <v>29</v>
      </c>
      <c r="Y21" s="1047">
        <f t="shared" si="10"/>
        <v>53337960</v>
      </c>
      <c r="Z21" s="1047">
        <f t="shared" si="11"/>
        <v>1839240</v>
      </c>
      <c r="AA21" s="1047">
        <f t="shared" si="12"/>
        <v>1839240</v>
      </c>
      <c r="AB21" s="1047">
        <f t="shared" si="13"/>
        <v>1839240</v>
      </c>
      <c r="AC21" s="1048">
        <f t="shared" si="14"/>
        <v>1839240</v>
      </c>
      <c r="AD21" s="1048">
        <f t="shared" si="15"/>
        <v>1839240</v>
      </c>
      <c r="AE21" s="1048">
        <f t="shared" si="16"/>
        <v>1839240</v>
      </c>
      <c r="AF21" s="1048">
        <f t="shared" si="17"/>
        <v>64373400</v>
      </c>
      <c r="AG21" s="637">
        <f t="shared" si="18"/>
        <v>27588600</v>
      </c>
      <c r="AK21" s="836"/>
    </row>
    <row r="22" spans="2:37" s="310" customFormat="1" ht="27.75" customHeight="1" x14ac:dyDescent="0.2">
      <c r="B22" s="1040">
        <v>10</v>
      </c>
      <c r="C22" s="1054" t="s">
        <v>520</v>
      </c>
      <c r="D22" s="594" t="s">
        <v>877</v>
      </c>
      <c r="E22" s="1042"/>
      <c r="F22" s="1042"/>
      <c r="G22" s="1042"/>
      <c r="H22" s="1042"/>
      <c r="I22" s="1042"/>
      <c r="J22" s="1042"/>
      <c r="K22" s="1043">
        <v>2000</v>
      </c>
      <c r="L22" s="1042"/>
      <c r="M22" s="594">
        <v>12</v>
      </c>
      <c r="N22" s="594" t="s">
        <v>537</v>
      </c>
      <c r="O22" s="594" t="s">
        <v>240</v>
      </c>
      <c r="P22" s="594" t="s">
        <v>146</v>
      </c>
      <c r="Q22" s="1044">
        <v>11790000</v>
      </c>
      <c r="R22" s="1045" t="s">
        <v>124</v>
      </c>
      <c r="T22" s="829" t="str">
        <f t="shared" si="5"/>
        <v>03.11.01</v>
      </c>
      <c r="U22" s="352" t="str">
        <f t="shared" si="6"/>
        <v>Bangunan Gedung Tempat Kerja</v>
      </c>
      <c r="V22" s="352">
        <f t="shared" si="7"/>
        <v>50</v>
      </c>
      <c r="W22" s="637">
        <f t="shared" si="8"/>
        <v>235800</v>
      </c>
      <c r="X22" s="1046">
        <f t="shared" si="9"/>
        <v>14</v>
      </c>
      <c r="Y22" s="1047">
        <f t="shared" si="10"/>
        <v>3301200</v>
      </c>
      <c r="Z22" s="1047">
        <f t="shared" si="11"/>
        <v>235800</v>
      </c>
      <c r="AA22" s="1047">
        <f t="shared" si="12"/>
        <v>235800</v>
      </c>
      <c r="AB22" s="1047">
        <f t="shared" si="13"/>
        <v>235800</v>
      </c>
      <c r="AC22" s="1048">
        <f t="shared" si="14"/>
        <v>235800</v>
      </c>
      <c r="AD22" s="1048">
        <f t="shared" si="15"/>
        <v>235800</v>
      </c>
      <c r="AE22" s="1048">
        <f t="shared" si="16"/>
        <v>235800</v>
      </c>
      <c r="AF22" s="1048">
        <f t="shared" si="17"/>
        <v>4716000</v>
      </c>
      <c r="AG22" s="637">
        <f t="shared" si="18"/>
        <v>7074000</v>
      </c>
      <c r="AK22" s="836"/>
    </row>
    <row r="23" spans="2:37" s="310" customFormat="1" ht="27.75" customHeight="1" x14ac:dyDescent="0.2">
      <c r="B23" s="1040">
        <v>11</v>
      </c>
      <c r="C23" s="1054" t="s">
        <v>521</v>
      </c>
      <c r="D23" s="594" t="s">
        <v>871</v>
      </c>
      <c r="E23" s="1042"/>
      <c r="F23" s="1042"/>
      <c r="G23" s="1042"/>
      <c r="H23" s="1042"/>
      <c r="I23" s="1042"/>
      <c r="J23" s="1042"/>
      <c r="K23" s="1043">
        <v>1980</v>
      </c>
      <c r="L23" s="1042"/>
      <c r="M23" s="594">
        <v>48</v>
      </c>
      <c r="N23" s="594" t="s">
        <v>537</v>
      </c>
      <c r="O23" s="594" t="s">
        <v>240</v>
      </c>
      <c r="P23" s="594" t="s">
        <v>146</v>
      </c>
      <c r="Q23" s="1044">
        <v>37238400</v>
      </c>
      <c r="R23" s="1045" t="s">
        <v>124</v>
      </c>
      <c r="T23" s="829" t="str">
        <f t="shared" si="5"/>
        <v>03.11.01</v>
      </c>
      <c r="U23" s="352" t="str">
        <f t="shared" si="6"/>
        <v>Bangunan Gedung Tempat Kerja</v>
      </c>
      <c r="V23" s="352">
        <f t="shared" si="7"/>
        <v>50</v>
      </c>
      <c r="W23" s="637">
        <f t="shared" si="8"/>
        <v>744768</v>
      </c>
      <c r="X23" s="1046">
        <f t="shared" si="9"/>
        <v>34</v>
      </c>
      <c r="Y23" s="1047">
        <f t="shared" si="10"/>
        <v>25322112</v>
      </c>
      <c r="Z23" s="1047">
        <f t="shared" si="11"/>
        <v>744768</v>
      </c>
      <c r="AA23" s="1047">
        <f t="shared" si="12"/>
        <v>744768</v>
      </c>
      <c r="AB23" s="1047">
        <f t="shared" si="13"/>
        <v>744768</v>
      </c>
      <c r="AC23" s="1048">
        <f t="shared" si="14"/>
        <v>744768</v>
      </c>
      <c r="AD23" s="1048">
        <f t="shared" si="15"/>
        <v>744768</v>
      </c>
      <c r="AE23" s="1048">
        <f t="shared" si="16"/>
        <v>744768</v>
      </c>
      <c r="AF23" s="1048">
        <f t="shared" si="17"/>
        <v>29790720</v>
      </c>
      <c r="AG23" s="637">
        <f t="shared" si="18"/>
        <v>7447680</v>
      </c>
      <c r="AK23" s="836"/>
    </row>
    <row r="24" spans="2:37" s="310" customFormat="1" ht="27.75" customHeight="1" x14ac:dyDescent="0.2">
      <c r="B24" s="1040">
        <v>12</v>
      </c>
      <c r="C24" s="1054" t="s">
        <v>522</v>
      </c>
      <c r="D24" s="594" t="s">
        <v>871</v>
      </c>
      <c r="E24" s="1042"/>
      <c r="F24" s="1042"/>
      <c r="G24" s="1042"/>
      <c r="H24" s="1042"/>
      <c r="I24" s="1042"/>
      <c r="J24" s="1042"/>
      <c r="K24" s="1043">
        <v>2000</v>
      </c>
      <c r="L24" s="1042"/>
      <c r="M24" s="594">
        <v>84</v>
      </c>
      <c r="N24" s="594" t="s">
        <v>537</v>
      </c>
      <c r="O24" s="594" t="s">
        <v>240</v>
      </c>
      <c r="P24" s="594" t="s">
        <v>146</v>
      </c>
      <c r="Q24" s="1044">
        <v>65167200</v>
      </c>
      <c r="R24" s="1045" t="s">
        <v>124</v>
      </c>
      <c r="T24" s="829" t="str">
        <f t="shared" si="5"/>
        <v>03.11.01</v>
      </c>
      <c r="U24" s="352" t="str">
        <f t="shared" si="6"/>
        <v>Bangunan Gedung Tempat Kerja</v>
      </c>
      <c r="V24" s="352">
        <f t="shared" si="7"/>
        <v>50</v>
      </c>
      <c r="W24" s="637">
        <f t="shared" si="8"/>
        <v>1303344</v>
      </c>
      <c r="X24" s="1046">
        <f t="shared" si="9"/>
        <v>14</v>
      </c>
      <c r="Y24" s="1047">
        <f t="shared" si="10"/>
        <v>18246816</v>
      </c>
      <c r="Z24" s="1047">
        <f t="shared" si="11"/>
        <v>1303344</v>
      </c>
      <c r="AA24" s="1047">
        <f t="shared" si="12"/>
        <v>1303344</v>
      </c>
      <c r="AB24" s="1047">
        <f t="shared" si="13"/>
        <v>1303344</v>
      </c>
      <c r="AC24" s="1048">
        <f t="shared" si="14"/>
        <v>1303344</v>
      </c>
      <c r="AD24" s="1048">
        <f t="shared" si="15"/>
        <v>1303344</v>
      </c>
      <c r="AE24" s="1048">
        <f t="shared" si="16"/>
        <v>1303344</v>
      </c>
      <c r="AF24" s="1048">
        <f t="shared" si="17"/>
        <v>26066880</v>
      </c>
      <c r="AG24" s="637">
        <f t="shared" si="18"/>
        <v>39100320</v>
      </c>
      <c r="AK24" s="836"/>
    </row>
    <row r="25" spans="2:37" s="310" customFormat="1" ht="27.75" customHeight="1" x14ac:dyDescent="0.2">
      <c r="B25" s="1040">
        <v>13</v>
      </c>
      <c r="C25" s="1055" t="s">
        <v>523</v>
      </c>
      <c r="D25" s="594" t="s">
        <v>871</v>
      </c>
      <c r="E25" s="1042"/>
      <c r="F25" s="1042"/>
      <c r="G25" s="1042"/>
      <c r="H25" s="1042"/>
      <c r="I25" s="1042"/>
      <c r="J25" s="1042"/>
      <c r="K25" s="1043">
        <v>1970</v>
      </c>
      <c r="L25" s="1042"/>
      <c r="M25" s="594">
        <v>35</v>
      </c>
      <c r="N25" s="594" t="s">
        <v>537</v>
      </c>
      <c r="O25" s="594" t="s">
        <v>240</v>
      </c>
      <c r="P25" s="594" t="s">
        <v>146</v>
      </c>
      <c r="Q25" s="1044">
        <v>24293500</v>
      </c>
      <c r="R25" s="1045" t="s">
        <v>124</v>
      </c>
      <c r="T25" s="829" t="str">
        <f t="shared" si="5"/>
        <v>03.11.01</v>
      </c>
      <c r="U25" s="352" t="str">
        <f t="shared" si="6"/>
        <v>Bangunan Gedung Tempat Kerja</v>
      </c>
      <c r="V25" s="352">
        <f t="shared" si="7"/>
        <v>50</v>
      </c>
      <c r="W25" s="637">
        <f t="shared" si="8"/>
        <v>485870</v>
      </c>
      <c r="X25" s="1046">
        <f t="shared" si="9"/>
        <v>44</v>
      </c>
      <c r="Y25" s="1047">
        <f t="shared" si="10"/>
        <v>21378280</v>
      </c>
      <c r="Z25" s="1047">
        <f t="shared" si="11"/>
        <v>485870</v>
      </c>
      <c r="AA25" s="1047">
        <f t="shared" si="12"/>
        <v>485870</v>
      </c>
      <c r="AB25" s="1047">
        <f t="shared" si="13"/>
        <v>485870</v>
      </c>
      <c r="AC25" s="1048">
        <f t="shared" si="14"/>
        <v>485870</v>
      </c>
      <c r="AD25" s="1048">
        <f t="shared" si="15"/>
        <v>485870</v>
      </c>
      <c r="AE25" s="1048">
        <f t="shared" si="16"/>
        <v>485870</v>
      </c>
      <c r="AF25" s="1048">
        <f t="shared" si="17"/>
        <v>24293500</v>
      </c>
      <c r="AG25" s="637">
        <f t="shared" si="18"/>
        <v>0</v>
      </c>
      <c r="AK25" s="836"/>
    </row>
    <row r="26" spans="2:37" s="310" customFormat="1" ht="27.75" customHeight="1" x14ac:dyDescent="0.2">
      <c r="B26" s="1040">
        <v>14</v>
      </c>
      <c r="C26" s="1054" t="s">
        <v>524</v>
      </c>
      <c r="D26" s="594" t="s">
        <v>871</v>
      </c>
      <c r="E26" s="1042"/>
      <c r="F26" s="1042"/>
      <c r="G26" s="1042"/>
      <c r="H26" s="1042"/>
      <c r="I26" s="1042"/>
      <c r="J26" s="1042"/>
      <c r="K26" s="1043">
        <v>1980</v>
      </c>
      <c r="L26" s="1042"/>
      <c r="M26" s="594">
        <v>34</v>
      </c>
      <c r="N26" s="594" t="s">
        <v>498</v>
      </c>
      <c r="O26" s="594" t="s">
        <v>240</v>
      </c>
      <c r="P26" s="594" t="s">
        <v>146</v>
      </c>
      <c r="Q26" s="1044">
        <v>32971500</v>
      </c>
      <c r="R26" s="1045" t="s">
        <v>124</v>
      </c>
      <c r="T26" s="829" t="str">
        <f t="shared" si="5"/>
        <v>03.11.01</v>
      </c>
      <c r="U26" s="352" t="str">
        <f t="shared" si="6"/>
        <v>Bangunan Gedung Tempat Kerja</v>
      </c>
      <c r="V26" s="352">
        <f t="shared" si="7"/>
        <v>50</v>
      </c>
      <c r="W26" s="637">
        <f t="shared" si="8"/>
        <v>659430</v>
      </c>
      <c r="X26" s="1046">
        <f t="shared" si="9"/>
        <v>34</v>
      </c>
      <c r="Y26" s="1047">
        <f t="shared" si="10"/>
        <v>22420620</v>
      </c>
      <c r="Z26" s="1047">
        <f t="shared" si="11"/>
        <v>659430</v>
      </c>
      <c r="AA26" s="1047">
        <f t="shared" si="12"/>
        <v>659430</v>
      </c>
      <c r="AB26" s="1047">
        <f t="shared" si="13"/>
        <v>659430</v>
      </c>
      <c r="AC26" s="1048">
        <f t="shared" si="14"/>
        <v>659430</v>
      </c>
      <c r="AD26" s="1048">
        <f t="shared" si="15"/>
        <v>659430</v>
      </c>
      <c r="AE26" s="1048">
        <f t="shared" si="16"/>
        <v>659430</v>
      </c>
      <c r="AF26" s="1048">
        <f t="shared" si="17"/>
        <v>26377200</v>
      </c>
      <c r="AG26" s="637">
        <f t="shared" si="18"/>
        <v>6594300</v>
      </c>
      <c r="AK26" s="836"/>
    </row>
    <row r="27" spans="2:37" s="310" customFormat="1" ht="27.75" customHeight="1" x14ac:dyDescent="0.2">
      <c r="B27" s="1040">
        <v>15</v>
      </c>
      <c r="C27" s="1054" t="s">
        <v>525</v>
      </c>
      <c r="D27" s="594" t="s">
        <v>871</v>
      </c>
      <c r="E27" s="1042"/>
      <c r="F27" s="1042"/>
      <c r="G27" s="1042"/>
      <c r="H27" s="1042"/>
      <c r="I27" s="1042"/>
      <c r="J27" s="1042"/>
      <c r="K27" s="1043">
        <v>1970</v>
      </c>
      <c r="L27" s="1042"/>
      <c r="M27" s="594">
        <v>56</v>
      </c>
      <c r="N27" s="594" t="s">
        <v>537</v>
      </c>
      <c r="O27" s="594" t="s">
        <v>240</v>
      </c>
      <c r="P27" s="594" t="s">
        <v>146</v>
      </c>
      <c r="Q27" s="1044">
        <v>43444800</v>
      </c>
      <c r="R27" s="1045" t="s">
        <v>124</v>
      </c>
      <c r="T27" s="829" t="str">
        <f t="shared" si="5"/>
        <v>03.11.01</v>
      </c>
      <c r="U27" s="352" t="str">
        <f t="shared" si="6"/>
        <v>Bangunan Gedung Tempat Kerja</v>
      </c>
      <c r="V27" s="352">
        <f t="shared" si="7"/>
        <v>50</v>
      </c>
      <c r="W27" s="637">
        <f t="shared" si="8"/>
        <v>868896</v>
      </c>
      <c r="X27" s="1046">
        <f t="shared" si="9"/>
        <v>44</v>
      </c>
      <c r="Y27" s="1047">
        <f t="shared" si="10"/>
        <v>38231424</v>
      </c>
      <c r="Z27" s="1047">
        <f t="shared" si="11"/>
        <v>868896</v>
      </c>
      <c r="AA27" s="1047">
        <f t="shared" si="12"/>
        <v>868896</v>
      </c>
      <c r="AB27" s="1047">
        <f t="shared" si="13"/>
        <v>868896</v>
      </c>
      <c r="AC27" s="1048">
        <f t="shared" si="14"/>
        <v>868896</v>
      </c>
      <c r="AD27" s="1048">
        <f t="shared" si="15"/>
        <v>868896</v>
      </c>
      <c r="AE27" s="1048">
        <f t="shared" si="16"/>
        <v>868896</v>
      </c>
      <c r="AF27" s="1048">
        <f t="shared" si="17"/>
        <v>43444800</v>
      </c>
      <c r="AG27" s="637">
        <f t="shared" si="18"/>
        <v>0</v>
      </c>
      <c r="AK27" s="836"/>
    </row>
    <row r="28" spans="2:37" s="310" customFormat="1" ht="27.75" customHeight="1" x14ac:dyDescent="0.2">
      <c r="B28" s="1040">
        <v>16</v>
      </c>
      <c r="C28" s="1054" t="s">
        <v>526</v>
      </c>
      <c r="D28" s="594" t="s">
        <v>871</v>
      </c>
      <c r="E28" s="1042"/>
      <c r="F28" s="1042"/>
      <c r="G28" s="1042"/>
      <c r="H28" s="1042"/>
      <c r="I28" s="1042"/>
      <c r="J28" s="1042"/>
      <c r="K28" s="1043">
        <v>1980</v>
      </c>
      <c r="L28" s="1042"/>
      <c r="M28" s="594">
        <v>84</v>
      </c>
      <c r="N28" s="594" t="s">
        <v>537</v>
      </c>
      <c r="O28" s="594" t="s">
        <v>240</v>
      </c>
      <c r="P28" s="594" t="s">
        <v>146</v>
      </c>
      <c r="Q28" s="1044">
        <v>65167200</v>
      </c>
      <c r="R28" s="1045" t="s">
        <v>124</v>
      </c>
      <c r="T28" s="829" t="str">
        <f t="shared" si="5"/>
        <v>03.11.01</v>
      </c>
      <c r="U28" s="352" t="str">
        <f t="shared" si="6"/>
        <v>Bangunan Gedung Tempat Kerja</v>
      </c>
      <c r="V28" s="352">
        <f t="shared" si="7"/>
        <v>50</v>
      </c>
      <c r="W28" s="637">
        <f t="shared" si="8"/>
        <v>1303344</v>
      </c>
      <c r="X28" s="1046">
        <f t="shared" si="9"/>
        <v>34</v>
      </c>
      <c r="Y28" s="1047">
        <f t="shared" si="10"/>
        <v>44313696</v>
      </c>
      <c r="Z28" s="1047">
        <f t="shared" si="11"/>
        <v>1303344</v>
      </c>
      <c r="AA28" s="1047">
        <f t="shared" si="12"/>
        <v>1303344</v>
      </c>
      <c r="AB28" s="1047">
        <f t="shared" si="13"/>
        <v>1303344</v>
      </c>
      <c r="AC28" s="1048">
        <f t="shared" si="14"/>
        <v>1303344</v>
      </c>
      <c r="AD28" s="1048">
        <f t="shared" si="15"/>
        <v>1303344</v>
      </c>
      <c r="AE28" s="1048">
        <f t="shared" si="16"/>
        <v>1303344</v>
      </c>
      <c r="AF28" s="1048">
        <f t="shared" si="17"/>
        <v>52133760</v>
      </c>
      <c r="AG28" s="637">
        <f t="shared" si="18"/>
        <v>13033440</v>
      </c>
      <c r="AK28" s="836"/>
    </row>
    <row r="29" spans="2:37" s="310" customFormat="1" ht="27.75" customHeight="1" x14ac:dyDescent="0.2">
      <c r="B29" s="1040">
        <v>17</v>
      </c>
      <c r="C29" s="1055" t="s">
        <v>527</v>
      </c>
      <c r="D29" s="594" t="s">
        <v>871</v>
      </c>
      <c r="E29" s="1042"/>
      <c r="F29" s="1042"/>
      <c r="G29" s="1042"/>
      <c r="H29" s="1042"/>
      <c r="I29" s="1042"/>
      <c r="J29" s="1042"/>
      <c r="K29" s="1043">
        <v>1984</v>
      </c>
      <c r="L29" s="1042"/>
      <c r="M29" s="594">
        <v>80</v>
      </c>
      <c r="N29" s="594" t="s">
        <v>537</v>
      </c>
      <c r="O29" s="594" t="s">
        <v>240</v>
      </c>
      <c r="P29" s="594" t="s">
        <v>146</v>
      </c>
      <c r="Q29" s="1044">
        <v>68120000</v>
      </c>
      <c r="R29" s="1045" t="s">
        <v>124</v>
      </c>
      <c r="T29" s="829" t="str">
        <f t="shared" si="5"/>
        <v>03.11.01</v>
      </c>
      <c r="U29" s="352" t="str">
        <f t="shared" si="6"/>
        <v>Bangunan Gedung Tempat Kerja</v>
      </c>
      <c r="V29" s="352">
        <f t="shared" si="7"/>
        <v>50</v>
      </c>
      <c r="W29" s="637">
        <f t="shared" si="8"/>
        <v>1362400</v>
      </c>
      <c r="X29" s="1046">
        <f t="shared" si="9"/>
        <v>30</v>
      </c>
      <c r="Y29" s="1047">
        <f t="shared" si="10"/>
        <v>40872000</v>
      </c>
      <c r="Z29" s="1047">
        <f t="shared" si="11"/>
        <v>1362400</v>
      </c>
      <c r="AA29" s="1047">
        <f t="shared" si="12"/>
        <v>1362400</v>
      </c>
      <c r="AB29" s="1047">
        <f t="shared" si="13"/>
        <v>1362400</v>
      </c>
      <c r="AC29" s="1048">
        <f t="shared" si="14"/>
        <v>1362400</v>
      </c>
      <c r="AD29" s="1048">
        <f t="shared" si="15"/>
        <v>1362400</v>
      </c>
      <c r="AE29" s="1048">
        <f t="shared" si="16"/>
        <v>1362400</v>
      </c>
      <c r="AF29" s="1048">
        <f t="shared" si="17"/>
        <v>49046400</v>
      </c>
      <c r="AG29" s="637">
        <f t="shared" si="18"/>
        <v>19073600</v>
      </c>
      <c r="AK29" s="836"/>
    </row>
    <row r="30" spans="2:37" s="310" customFormat="1" ht="27.75" customHeight="1" x14ac:dyDescent="0.2">
      <c r="B30" s="1040">
        <v>18</v>
      </c>
      <c r="C30" s="1055" t="s">
        <v>538</v>
      </c>
      <c r="D30" s="594" t="s">
        <v>877</v>
      </c>
      <c r="E30" s="1042"/>
      <c r="F30" s="1042"/>
      <c r="G30" s="1042"/>
      <c r="H30" s="1042"/>
      <c r="I30" s="1042"/>
      <c r="J30" s="1042"/>
      <c r="K30" s="1043">
        <v>1992</v>
      </c>
      <c r="L30" s="1042"/>
      <c r="M30" s="594">
        <v>56</v>
      </c>
      <c r="N30" s="594" t="s">
        <v>537</v>
      </c>
      <c r="O30" s="594" t="s">
        <v>240</v>
      </c>
      <c r="P30" s="594" t="s">
        <v>497</v>
      </c>
      <c r="Q30" s="1044">
        <v>51352000</v>
      </c>
      <c r="R30" s="1045" t="s">
        <v>124</v>
      </c>
      <c r="T30" s="829" t="str">
        <f t="shared" si="5"/>
        <v>03.11.01</v>
      </c>
      <c r="U30" s="352" t="str">
        <f t="shared" si="6"/>
        <v>Bangunan Gedung Tempat Kerja</v>
      </c>
      <c r="V30" s="352">
        <f t="shared" si="7"/>
        <v>50</v>
      </c>
      <c r="W30" s="637">
        <f t="shared" si="8"/>
        <v>1027040</v>
      </c>
      <c r="X30" s="1046">
        <f t="shared" si="9"/>
        <v>22</v>
      </c>
      <c r="Y30" s="1047">
        <f t="shared" si="10"/>
        <v>22594880</v>
      </c>
      <c r="Z30" s="1047">
        <f t="shared" si="11"/>
        <v>1027040</v>
      </c>
      <c r="AA30" s="1047">
        <f t="shared" si="12"/>
        <v>1027040</v>
      </c>
      <c r="AB30" s="1047">
        <f t="shared" si="13"/>
        <v>1027040</v>
      </c>
      <c r="AC30" s="1048">
        <f t="shared" si="14"/>
        <v>1027040</v>
      </c>
      <c r="AD30" s="1048">
        <f t="shared" si="15"/>
        <v>1027040</v>
      </c>
      <c r="AE30" s="1048">
        <f t="shared" si="16"/>
        <v>1027040</v>
      </c>
      <c r="AF30" s="1048">
        <f t="shared" si="17"/>
        <v>28757120</v>
      </c>
      <c r="AG30" s="637">
        <f t="shared" si="18"/>
        <v>22594880</v>
      </c>
      <c r="AK30" s="836"/>
    </row>
    <row r="31" spans="2:37" s="310" customFormat="1" ht="27.75" customHeight="1" x14ac:dyDescent="0.2">
      <c r="B31" s="1040">
        <v>19</v>
      </c>
      <c r="C31" s="1054" t="s">
        <v>528</v>
      </c>
      <c r="D31" s="594" t="s">
        <v>871</v>
      </c>
      <c r="E31" s="1042"/>
      <c r="F31" s="1042"/>
      <c r="G31" s="1042"/>
      <c r="H31" s="1042"/>
      <c r="I31" s="1042"/>
      <c r="J31" s="1042"/>
      <c r="K31" s="1043">
        <v>2006</v>
      </c>
      <c r="L31" s="1042"/>
      <c r="M31" s="594">
        <v>96</v>
      </c>
      <c r="N31" s="594" t="s">
        <v>498</v>
      </c>
      <c r="O31" s="594" t="s">
        <v>240</v>
      </c>
      <c r="P31" s="594" t="s">
        <v>146</v>
      </c>
      <c r="Q31" s="1044">
        <v>114048000</v>
      </c>
      <c r="R31" s="1045" t="s">
        <v>124</v>
      </c>
      <c r="T31" s="829" t="str">
        <f t="shared" si="5"/>
        <v>03.11.01</v>
      </c>
      <c r="U31" s="352" t="str">
        <f t="shared" si="6"/>
        <v>Bangunan Gedung Tempat Kerja</v>
      </c>
      <c r="V31" s="352">
        <f t="shared" si="7"/>
        <v>50</v>
      </c>
      <c r="W31" s="637">
        <f t="shared" si="8"/>
        <v>2280960</v>
      </c>
      <c r="X31" s="1046">
        <f t="shared" si="9"/>
        <v>8</v>
      </c>
      <c r="Y31" s="1047">
        <f t="shared" si="10"/>
        <v>18247680</v>
      </c>
      <c r="Z31" s="1047">
        <f t="shared" si="11"/>
        <v>2280960</v>
      </c>
      <c r="AA31" s="1047">
        <f t="shared" si="12"/>
        <v>2280960</v>
      </c>
      <c r="AB31" s="1047">
        <f t="shared" si="13"/>
        <v>2280960</v>
      </c>
      <c r="AC31" s="1048">
        <f t="shared" si="14"/>
        <v>2280960</v>
      </c>
      <c r="AD31" s="1048">
        <f t="shared" si="15"/>
        <v>2280960</v>
      </c>
      <c r="AE31" s="1048">
        <f t="shared" si="16"/>
        <v>2280960</v>
      </c>
      <c r="AF31" s="1048">
        <f t="shared" si="17"/>
        <v>31933440</v>
      </c>
      <c r="AG31" s="637">
        <f t="shared" si="18"/>
        <v>82114560</v>
      </c>
      <c r="AK31" s="836"/>
    </row>
    <row r="32" spans="2:37" s="310" customFormat="1" ht="27.75" customHeight="1" x14ac:dyDescent="0.2">
      <c r="B32" s="1040">
        <v>20</v>
      </c>
      <c r="C32" s="1054" t="s">
        <v>539</v>
      </c>
      <c r="D32" s="594" t="s">
        <v>871</v>
      </c>
      <c r="E32" s="1042"/>
      <c r="F32" s="1042"/>
      <c r="G32" s="1042"/>
      <c r="H32" s="1042"/>
      <c r="I32" s="1042"/>
      <c r="J32" s="1042"/>
      <c r="K32" s="1043">
        <v>1992</v>
      </c>
      <c r="L32" s="1042"/>
      <c r="M32" s="594">
        <v>48</v>
      </c>
      <c r="N32" s="594" t="s">
        <v>537</v>
      </c>
      <c r="O32" s="594" t="s">
        <v>240</v>
      </c>
      <c r="P32" s="594" t="s">
        <v>146</v>
      </c>
      <c r="Q32" s="1044">
        <v>40341600</v>
      </c>
      <c r="R32" s="1045" t="s">
        <v>124</v>
      </c>
      <c r="T32" s="829" t="str">
        <f t="shared" si="5"/>
        <v>03.11.01</v>
      </c>
      <c r="U32" s="352" t="str">
        <f t="shared" si="6"/>
        <v>Bangunan Gedung Tempat Kerja</v>
      </c>
      <c r="V32" s="352">
        <f t="shared" si="7"/>
        <v>50</v>
      </c>
      <c r="W32" s="637">
        <f t="shared" si="8"/>
        <v>806832</v>
      </c>
      <c r="X32" s="1046">
        <f t="shared" si="9"/>
        <v>22</v>
      </c>
      <c r="Y32" s="1047">
        <f t="shared" si="10"/>
        <v>17750304</v>
      </c>
      <c r="Z32" s="1047">
        <f t="shared" si="11"/>
        <v>806832</v>
      </c>
      <c r="AA32" s="1047">
        <f t="shared" si="12"/>
        <v>806832</v>
      </c>
      <c r="AB32" s="1047">
        <f t="shared" si="13"/>
        <v>806832</v>
      </c>
      <c r="AC32" s="1048">
        <f t="shared" si="14"/>
        <v>806832</v>
      </c>
      <c r="AD32" s="1048">
        <f t="shared" si="15"/>
        <v>806832</v>
      </c>
      <c r="AE32" s="1048">
        <f t="shared" si="16"/>
        <v>806832</v>
      </c>
      <c r="AF32" s="1048">
        <f t="shared" si="17"/>
        <v>22591296</v>
      </c>
      <c r="AG32" s="637">
        <f t="shared" si="18"/>
        <v>17750304</v>
      </c>
      <c r="AK32" s="836"/>
    </row>
    <row r="33" spans="2:37" s="310" customFormat="1" ht="27.75" customHeight="1" x14ac:dyDescent="0.2">
      <c r="B33" s="1040">
        <v>21</v>
      </c>
      <c r="C33" s="1054" t="s">
        <v>529</v>
      </c>
      <c r="D33" s="594" t="s">
        <v>871</v>
      </c>
      <c r="E33" s="1042"/>
      <c r="F33" s="1042"/>
      <c r="G33" s="1042"/>
      <c r="H33" s="1042"/>
      <c r="I33" s="1042"/>
      <c r="J33" s="1042"/>
      <c r="K33" s="1043">
        <v>2001</v>
      </c>
      <c r="L33" s="1042"/>
      <c r="M33" s="594">
        <v>54</v>
      </c>
      <c r="N33" s="594"/>
      <c r="O33" s="594"/>
      <c r="P33" s="594" t="s">
        <v>146</v>
      </c>
      <c r="Q33" s="1044">
        <v>45384300</v>
      </c>
      <c r="R33" s="1045" t="s">
        <v>124</v>
      </c>
      <c r="T33" s="829" t="str">
        <f t="shared" si="5"/>
        <v>03.11.01</v>
      </c>
      <c r="U33" s="352" t="str">
        <f t="shared" si="6"/>
        <v>Bangunan Gedung Tempat Kerja</v>
      </c>
      <c r="V33" s="352">
        <f t="shared" si="7"/>
        <v>50</v>
      </c>
      <c r="W33" s="637">
        <f t="shared" si="8"/>
        <v>907686</v>
      </c>
      <c r="X33" s="1046">
        <f t="shared" si="9"/>
        <v>13</v>
      </c>
      <c r="Y33" s="1047">
        <f t="shared" si="10"/>
        <v>11799918</v>
      </c>
      <c r="Z33" s="1047">
        <f t="shared" si="11"/>
        <v>907686</v>
      </c>
      <c r="AA33" s="1047">
        <f t="shared" si="12"/>
        <v>907686</v>
      </c>
      <c r="AB33" s="1047">
        <f t="shared" si="13"/>
        <v>907686</v>
      </c>
      <c r="AC33" s="1048">
        <f t="shared" si="14"/>
        <v>907686</v>
      </c>
      <c r="AD33" s="1048">
        <f t="shared" si="15"/>
        <v>907686</v>
      </c>
      <c r="AE33" s="1048">
        <f t="shared" si="16"/>
        <v>907686</v>
      </c>
      <c r="AF33" s="1048">
        <f t="shared" si="17"/>
        <v>17246034</v>
      </c>
      <c r="AG33" s="637">
        <f t="shared" si="18"/>
        <v>28138266</v>
      </c>
      <c r="AK33" s="836"/>
    </row>
    <row r="34" spans="2:37" s="310" customFormat="1" ht="27.75" customHeight="1" x14ac:dyDescent="0.2">
      <c r="B34" s="1040">
        <v>22</v>
      </c>
      <c r="C34" s="1054" t="s">
        <v>530</v>
      </c>
      <c r="D34" s="594" t="s">
        <v>871</v>
      </c>
      <c r="E34" s="1042"/>
      <c r="F34" s="1042"/>
      <c r="G34" s="1042"/>
      <c r="H34" s="1042"/>
      <c r="I34" s="1042"/>
      <c r="J34" s="1042"/>
      <c r="K34" s="1043">
        <v>1985</v>
      </c>
      <c r="L34" s="1042"/>
      <c r="M34" s="594">
        <v>40</v>
      </c>
      <c r="N34" s="594" t="s">
        <v>537</v>
      </c>
      <c r="O34" s="594" t="s">
        <v>240</v>
      </c>
      <c r="P34" s="594" t="s">
        <v>146</v>
      </c>
      <c r="Q34" s="1044">
        <v>31032000</v>
      </c>
      <c r="R34" s="1045" t="s">
        <v>124</v>
      </c>
      <c r="T34" s="829" t="str">
        <f t="shared" si="5"/>
        <v>03.11.01</v>
      </c>
      <c r="U34" s="352" t="str">
        <f t="shared" si="6"/>
        <v>Bangunan Gedung Tempat Kerja</v>
      </c>
      <c r="V34" s="352">
        <f t="shared" si="7"/>
        <v>50</v>
      </c>
      <c r="W34" s="637">
        <f t="shared" si="8"/>
        <v>620640</v>
      </c>
      <c r="X34" s="1046">
        <f t="shared" si="9"/>
        <v>29</v>
      </c>
      <c r="Y34" s="1047">
        <f t="shared" si="10"/>
        <v>17998560</v>
      </c>
      <c r="Z34" s="1047">
        <f t="shared" si="11"/>
        <v>620640</v>
      </c>
      <c r="AA34" s="1047">
        <f t="shared" si="12"/>
        <v>620640</v>
      </c>
      <c r="AB34" s="1047">
        <f t="shared" si="13"/>
        <v>620640</v>
      </c>
      <c r="AC34" s="1048">
        <f t="shared" si="14"/>
        <v>620640</v>
      </c>
      <c r="AD34" s="1048">
        <f t="shared" si="15"/>
        <v>620640</v>
      </c>
      <c r="AE34" s="1048">
        <f t="shared" si="16"/>
        <v>620640</v>
      </c>
      <c r="AF34" s="1048">
        <f t="shared" si="17"/>
        <v>21722400</v>
      </c>
      <c r="AG34" s="637">
        <f t="shared" si="18"/>
        <v>9309600</v>
      </c>
      <c r="AK34" s="836"/>
    </row>
    <row r="35" spans="2:37" s="310" customFormat="1" ht="27.75" customHeight="1" x14ac:dyDescent="0.2">
      <c r="B35" s="1040">
        <v>23</v>
      </c>
      <c r="C35" s="1055" t="s">
        <v>531</v>
      </c>
      <c r="D35" s="594" t="s">
        <v>871</v>
      </c>
      <c r="E35" s="1042"/>
      <c r="F35" s="1042"/>
      <c r="G35" s="1042"/>
      <c r="H35" s="1042"/>
      <c r="I35" s="1042"/>
      <c r="J35" s="1042"/>
      <c r="K35" s="1043">
        <v>1982</v>
      </c>
      <c r="L35" s="1042"/>
      <c r="M35" s="594">
        <v>300</v>
      </c>
      <c r="N35" s="594" t="s">
        <v>536</v>
      </c>
      <c r="O35" s="594" t="s">
        <v>240</v>
      </c>
      <c r="P35" s="594" t="s">
        <v>146</v>
      </c>
      <c r="Q35" s="1044">
        <v>174555000</v>
      </c>
      <c r="R35" s="1045" t="s">
        <v>124</v>
      </c>
      <c r="T35" s="829" t="str">
        <f t="shared" si="5"/>
        <v>03.11.01</v>
      </c>
      <c r="U35" s="352" t="str">
        <f t="shared" si="6"/>
        <v>Bangunan Gedung Tempat Kerja</v>
      </c>
      <c r="V35" s="352">
        <f t="shared" si="7"/>
        <v>50</v>
      </c>
      <c r="W35" s="637">
        <f t="shared" si="8"/>
        <v>3491100</v>
      </c>
      <c r="X35" s="1046">
        <f t="shared" si="9"/>
        <v>32</v>
      </c>
      <c r="Y35" s="1047">
        <f t="shared" si="10"/>
        <v>111715200</v>
      </c>
      <c r="Z35" s="1047">
        <f t="shared" si="11"/>
        <v>3491100</v>
      </c>
      <c r="AA35" s="1047">
        <f t="shared" si="12"/>
        <v>3491100</v>
      </c>
      <c r="AB35" s="1047">
        <f t="shared" si="13"/>
        <v>3491100</v>
      </c>
      <c r="AC35" s="1048">
        <f t="shared" si="14"/>
        <v>3491100</v>
      </c>
      <c r="AD35" s="1048">
        <f t="shared" si="15"/>
        <v>3491100</v>
      </c>
      <c r="AE35" s="1048">
        <f t="shared" si="16"/>
        <v>3491100</v>
      </c>
      <c r="AF35" s="1048">
        <f t="shared" si="17"/>
        <v>132661800</v>
      </c>
      <c r="AG35" s="637">
        <f t="shared" si="18"/>
        <v>41893200</v>
      </c>
      <c r="AK35" s="836"/>
    </row>
    <row r="36" spans="2:37" s="310" customFormat="1" ht="27.75" customHeight="1" x14ac:dyDescent="0.2">
      <c r="B36" s="1040">
        <v>24</v>
      </c>
      <c r="C36" s="1055" t="s">
        <v>532</v>
      </c>
      <c r="D36" s="594" t="s">
        <v>871</v>
      </c>
      <c r="E36" s="1042"/>
      <c r="F36" s="1042"/>
      <c r="G36" s="1042"/>
      <c r="H36" s="1042"/>
      <c r="I36" s="1042"/>
      <c r="J36" s="1042"/>
      <c r="K36" s="1043">
        <v>1982</v>
      </c>
      <c r="L36" s="1042"/>
      <c r="M36" s="594">
        <v>72</v>
      </c>
      <c r="N36" s="594" t="s">
        <v>536</v>
      </c>
      <c r="O36" s="594" t="s">
        <v>240</v>
      </c>
      <c r="P36" s="594" t="s">
        <v>146</v>
      </c>
      <c r="Q36" s="1044">
        <v>55857600</v>
      </c>
      <c r="R36" s="1045" t="s">
        <v>124</v>
      </c>
      <c r="T36" s="829" t="str">
        <f t="shared" si="5"/>
        <v>03.11.01</v>
      </c>
      <c r="U36" s="352" t="str">
        <f t="shared" si="6"/>
        <v>Bangunan Gedung Tempat Kerja</v>
      </c>
      <c r="V36" s="352">
        <f t="shared" si="7"/>
        <v>50</v>
      </c>
      <c r="W36" s="637">
        <f t="shared" si="8"/>
        <v>1117152</v>
      </c>
      <c r="X36" s="1046">
        <f t="shared" si="9"/>
        <v>32</v>
      </c>
      <c r="Y36" s="1047">
        <f t="shared" si="10"/>
        <v>35748864</v>
      </c>
      <c r="Z36" s="1047">
        <f t="shared" si="11"/>
        <v>1117152</v>
      </c>
      <c r="AA36" s="1047">
        <f t="shared" si="12"/>
        <v>1117152</v>
      </c>
      <c r="AB36" s="1047">
        <f t="shared" si="13"/>
        <v>1117152</v>
      </c>
      <c r="AC36" s="1048">
        <f t="shared" si="14"/>
        <v>1117152</v>
      </c>
      <c r="AD36" s="1048">
        <f t="shared" si="15"/>
        <v>1117152</v>
      </c>
      <c r="AE36" s="1048">
        <f t="shared" si="16"/>
        <v>1117152</v>
      </c>
      <c r="AF36" s="1048">
        <f t="shared" si="17"/>
        <v>42451776</v>
      </c>
      <c r="AG36" s="637">
        <f t="shared" si="18"/>
        <v>13405824</v>
      </c>
      <c r="AK36" s="836"/>
    </row>
    <row r="37" spans="2:37" s="310" customFormat="1" ht="27.75" customHeight="1" x14ac:dyDescent="0.2">
      <c r="B37" s="1040">
        <v>25</v>
      </c>
      <c r="C37" s="1054" t="s">
        <v>533</v>
      </c>
      <c r="D37" s="594" t="s">
        <v>871</v>
      </c>
      <c r="E37" s="1042"/>
      <c r="F37" s="1042"/>
      <c r="G37" s="1042"/>
      <c r="H37" s="1042"/>
      <c r="I37" s="1042"/>
      <c r="J37" s="1042"/>
      <c r="K37" s="1043">
        <v>1992</v>
      </c>
      <c r="L37" s="1042"/>
      <c r="M37" s="594">
        <v>80</v>
      </c>
      <c r="N37" s="594" t="s">
        <v>536</v>
      </c>
      <c r="O37" s="594" t="s">
        <v>240</v>
      </c>
      <c r="P37" s="594" t="s">
        <v>146</v>
      </c>
      <c r="Q37" s="1044">
        <v>62064000</v>
      </c>
      <c r="R37" s="1045" t="s">
        <v>124</v>
      </c>
      <c r="T37" s="829" t="str">
        <f t="shared" si="5"/>
        <v>03.11.01</v>
      </c>
      <c r="U37" s="352" t="str">
        <f t="shared" si="6"/>
        <v>Bangunan Gedung Tempat Kerja</v>
      </c>
      <c r="V37" s="352">
        <f t="shared" si="7"/>
        <v>50</v>
      </c>
      <c r="W37" s="637">
        <f t="shared" si="8"/>
        <v>1241280</v>
      </c>
      <c r="X37" s="1046">
        <f t="shared" si="9"/>
        <v>22</v>
      </c>
      <c r="Y37" s="1047">
        <f t="shared" si="10"/>
        <v>27308160</v>
      </c>
      <c r="Z37" s="1047">
        <f t="shared" si="11"/>
        <v>1241280</v>
      </c>
      <c r="AA37" s="1047">
        <f t="shared" si="12"/>
        <v>1241280</v>
      </c>
      <c r="AB37" s="1047">
        <f t="shared" si="13"/>
        <v>1241280</v>
      </c>
      <c r="AC37" s="1048">
        <f t="shared" si="14"/>
        <v>1241280</v>
      </c>
      <c r="AD37" s="1048">
        <f t="shared" si="15"/>
        <v>1241280</v>
      </c>
      <c r="AE37" s="1048">
        <f t="shared" si="16"/>
        <v>1241280</v>
      </c>
      <c r="AF37" s="1048">
        <f t="shared" si="17"/>
        <v>34755840</v>
      </c>
      <c r="AG37" s="637">
        <f t="shared" si="18"/>
        <v>27308160</v>
      </c>
      <c r="AK37" s="836"/>
    </row>
    <row r="38" spans="2:37" s="310" customFormat="1" ht="27.75" customHeight="1" x14ac:dyDescent="0.15">
      <c r="B38" s="1040">
        <v>26</v>
      </c>
      <c r="C38" s="1055" t="s">
        <v>534</v>
      </c>
      <c r="D38" s="594" t="s">
        <v>871</v>
      </c>
      <c r="E38" s="1042"/>
      <c r="F38" s="1042"/>
      <c r="G38" s="1042"/>
      <c r="H38" s="1042"/>
      <c r="I38" s="1042"/>
      <c r="J38" s="1042"/>
      <c r="K38" s="1011" t="s">
        <v>672</v>
      </c>
      <c r="L38" s="1042"/>
      <c r="M38" s="594">
        <v>183</v>
      </c>
      <c r="N38" s="594" t="s">
        <v>536</v>
      </c>
      <c r="O38" s="594" t="s">
        <v>240</v>
      </c>
      <c r="P38" s="594" t="s">
        <v>146</v>
      </c>
      <c r="Q38" s="1044">
        <v>165633300</v>
      </c>
      <c r="R38" s="1045" t="s">
        <v>124</v>
      </c>
      <c r="T38" s="829" t="str">
        <f t="shared" si="5"/>
        <v>03.11.01</v>
      </c>
      <c r="U38" s="352" t="str">
        <f t="shared" si="6"/>
        <v>Bangunan Gedung Tempat Kerja</v>
      </c>
      <c r="V38" s="352">
        <f t="shared" si="7"/>
        <v>50</v>
      </c>
      <c r="W38" s="637">
        <f t="shared" si="8"/>
        <v>3312666</v>
      </c>
      <c r="X38" s="1046">
        <f t="shared" si="9"/>
        <v>31</v>
      </c>
      <c r="Y38" s="1047">
        <f t="shared" si="10"/>
        <v>102692646</v>
      </c>
      <c r="Z38" s="1047">
        <f t="shared" si="11"/>
        <v>3312666</v>
      </c>
      <c r="AA38" s="1047">
        <f t="shared" si="12"/>
        <v>3312666</v>
      </c>
      <c r="AB38" s="1047">
        <f t="shared" si="13"/>
        <v>3312666</v>
      </c>
      <c r="AC38" s="1048">
        <f t="shared" si="14"/>
        <v>3312666</v>
      </c>
      <c r="AD38" s="1048">
        <f t="shared" si="15"/>
        <v>3312666</v>
      </c>
      <c r="AE38" s="1048">
        <f t="shared" si="16"/>
        <v>3312666</v>
      </c>
      <c r="AF38" s="1048">
        <f t="shared" si="17"/>
        <v>122568642</v>
      </c>
      <c r="AG38" s="637">
        <f t="shared" si="18"/>
        <v>43064658</v>
      </c>
      <c r="AK38" s="836"/>
    </row>
    <row r="39" spans="2:37" s="310" customFormat="1" ht="27.75" customHeight="1" x14ac:dyDescent="0.15">
      <c r="B39" s="1040">
        <v>27</v>
      </c>
      <c r="C39" s="1054" t="s">
        <v>535</v>
      </c>
      <c r="D39" s="594" t="s">
        <v>871</v>
      </c>
      <c r="E39" s="1043"/>
      <c r="F39" s="1043"/>
      <c r="G39" s="1056"/>
      <c r="H39" s="1056"/>
      <c r="I39" s="1056"/>
      <c r="J39" s="1042"/>
      <c r="K39" s="1012" t="s">
        <v>673</v>
      </c>
      <c r="L39" s="1042"/>
      <c r="M39" s="594">
        <v>37.5</v>
      </c>
      <c r="N39" s="594" t="s">
        <v>537</v>
      </c>
      <c r="O39" s="594" t="s">
        <v>240</v>
      </c>
      <c r="P39" s="594" t="s">
        <v>146</v>
      </c>
      <c r="Q39" s="1057">
        <v>29092500</v>
      </c>
      <c r="R39" s="1045" t="s">
        <v>124</v>
      </c>
      <c r="T39" s="829" t="str">
        <f t="shared" si="5"/>
        <v>03.11.01</v>
      </c>
      <c r="U39" s="352" t="str">
        <f t="shared" si="6"/>
        <v>Bangunan Gedung Tempat Kerja</v>
      </c>
      <c r="V39" s="352">
        <f t="shared" si="7"/>
        <v>50</v>
      </c>
      <c r="W39" s="637">
        <f t="shared" si="8"/>
        <v>581850</v>
      </c>
      <c r="X39" s="1046">
        <f t="shared" si="9"/>
        <v>26</v>
      </c>
      <c r="Y39" s="1047">
        <f t="shared" si="10"/>
        <v>15128100</v>
      </c>
      <c r="Z39" s="1047">
        <f t="shared" si="11"/>
        <v>581850</v>
      </c>
      <c r="AA39" s="1047">
        <f t="shared" si="12"/>
        <v>581850</v>
      </c>
      <c r="AB39" s="1047">
        <f t="shared" si="13"/>
        <v>581850</v>
      </c>
      <c r="AC39" s="1048">
        <f t="shared" si="14"/>
        <v>581850</v>
      </c>
      <c r="AD39" s="1048">
        <f t="shared" si="15"/>
        <v>581850</v>
      </c>
      <c r="AE39" s="1048">
        <f t="shared" si="16"/>
        <v>581850</v>
      </c>
      <c r="AF39" s="1048">
        <f t="shared" si="17"/>
        <v>18619200</v>
      </c>
      <c r="AG39" s="637">
        <f t="shared" si="18"/>
        <v>10473300</v>
      </c>
      <c r="AK39" s="836"/>
    </row>
    <row r="40" spans="2:37" s="310" customFormat="1" ht="27.75" customHeight="1" x14ac:dyDescent="0.2">
      <c r="B40" s="1058"/>
      <c r="C40" s="566"/>
      <c r="D40" s="1042"/>
      <c r="E40" s="1042"/>
      <c r="F40" s="1042"/>
      <c r="G40" s="1042"/>
      <c r="H40" s="1042"/>
      <c r="I40" s="1042"/>
      <c r="J40" s="1042"/>
      <c r="K40" s="1043"/>
      <c r="L40" s="1042"/>
      <c r="M40" s="1042"/>
      <c r="N40" s="1042"/>
      <c r="O40" s="1042"/>
      <c r="P40" s="1042"/>
      <c r="Q40" s="1059"/>
      <c r="R40" s="1060"/>
      <c r="AK40" s="836"/>
    </row>
    <row r="41" spans="2:37" s="310" customFormat="1" ht="27.75" customHeight="1" x14ac:dyDescent="0.2">
      <c r="B41" s="1036" t="s">
        <v>51</v>
      </c>
      <c r="C41" s="1037" t="s">
        <v>587</v>
      </c>
      <c r="D41" s="844" t="s">
        <v>372</v>
      </c>
      <c r="E41" s="1042"/>
      <c r="F41" s="1042"/>
      <c r="G41" s="1042"/>
      <c r="H41" s="1042"/>
      <c r="I41" s="1042"/>
      <c r="J41" s="1042"/>
      <c r="K41" s="1043"/>
      <c r="L41" s="1042"/>
      <c r="M41" s="1042"/>
      <c r="N41" s="1042"/>
      <c r="O41" s="1042"/>
      <c r="P41" s="1042"/>
      <c r="Q41" s="1042"/>
      <c r="R41" s="1060"/>
      <c r="AK41" s="836"/>
    </row>
    <row r="42" spans="2:37" s="310" customFormat="1" ht="27.75" customHeight="1" thickBot="1" x14ac:dyDescent="0.25">
      <c r="B42" s="1061"/>
      <c r="C42" s="1062"/>
      <c r="D42" s="1062"/>
      <c r="E42" s="1062"/>
      <c r="F42" s="1062"/>
      <c r="G42" s="1062"/>
      <c r="H42" s="1062"/>
      <c r="I42" s="1062"/>
      <c r="J42" s="1062"/>
      <c r="K42" s="1063"/>
      <c r="L42" s="1062"/>
      <c r="M42" s="1062"/>
      <c r="N42" s="1062"/>
      <c r="O42" s="1062"/>
      <c r="P42" s="1062"/>
      <c r="Q42" s="1062"/>
      <c r="R42" s="1064"/>
      <c r="AK42" s="836"/>
    </row>
    <row r="44" spans="2:37" ht="18" customHeight="1" x14ac:dyDescent="0.15"/>
    <row r="45" spans="2:37" ht="18" customHeight="1" x14ac:dyDescent="0.15">
      <c r="C45" s="881" t="s">
        <v>371</v>
      </c>
      <c r="D45" s="881"/>
      <c r="E45" s="881"/>
      <c r="F45" s="881"/>
      <c r="G45" s="537"/>
      <c r="H45" s="537"/>
      <c r="I45" s="540"/>
      <c r="J45" s="541"/>
      <c r="K45" s="885" t="s">
        <v>885</v>
      </c>
      <c r="L45" s="885"/>
      <c r="M45" s="885"/>
      <c r="N45" s="885"/>
      <c r="O45" s="885"/>
      <c r="P45" s="885"/>
      <c r="Q45" s="885"/>
      <c r="R45" s="289"/>
    </row>
    <row r="46" spans="2:37" ht="18" customHeight="1" x14ac:dyDescent="0.15">
      <c r="B46" s="602"/>
      <c r="C46" s="867" t="s">
        <v>381</v>
      </c>
      <c r="D46" s="867"/>
      <c r="E46" s="867"/>
      <c r="F46" s="867"/>
      <c r="G46" s="537"/>
      <c r="H46" s="537"/>
      <c r="I46" s="540"/>
      <c r="J46" s="544"/>
      <c r="K46" s="544"/>
      <c r="L46" s="544"/>
      <c r="M46" s="544"/>
      <c r="N46" s="544"/>
      <c r="O46" s="342"/>
      <c r="P46" s="342"/>
      <c r="Q46" s="342"/>
      <c r="R46" s="289"/>
    </row>
    <row r="47" spans="2:37" ht="18" customHeight="1" x14ac:dyDescent="0.15">
      <c r="B47" s="341"/>
      <c r="C47" s="867" t="s">
        <v>881</v>
      </c>
      <c r="D47" s="867"/>
      <c r="E47" s="867"/>
      <c r="F47" s="867"/>
      <c r="G47" s="537"/>
      <c r="H47" s="537"/>
      <c r="I47" s="540"/>
      <c r="J47" s="843"/>
      <c r="K47" s="884" t="s">
        <v>143</v>
      </c>
      <c r="L47" s="884"/>
      <c r="M47" s="884"/>
      <c r="N47" s="884"/>
      <c r="O47" s="884"/>
      <c r="P47" s="884"/>
      <c r="Q47" s="884"/>
      <c r="R47" s="289"/>
    </row>
    <row r="48" spans="2:37" ht="18" customHeight="1" x14ac:dyDescent="0.15">
      <c r="B48" s="341"/>
      <c r="C48" s="842"/>
      <c r="D48" s="842"/>
      <c r="E48" s="842"/>
      <c r="F48" s="539"/>
      <c r="G48" s="537"/>
      <c r="H48" s="537"/>
      <c r="I48" s="540"/>
      <c r="J48" s="843"/>
      <c r="K48" s="540"/>
      <c r="L48" s="540"/>
      <c r="M48" s="843"/>
      <c r="N48" s="540"/>
      <c r="O48" s="345"/>
      <c r="P48" s="345"/>
      <c r="Q48" s="350"/>
      <c r="R48" s="289"/>
    </row>
    <row r="49" spans="2:18" ht="18" customHeight="1" x14ac:dyDescent="0.15">
      <c r="B49" s="604"/>
      <c r="C49" s="842"/>
      <c r="D49" s="842"/>
      <c r="E49" s="842"/>
      <c r="F49" s="539"/>
      <c r="G49" s="537"/>
      <c r="H49" s="537"/>
      <c r="I49" s="540"/>
      <c r="J49" s="843"/>
      <c r="K49" s="540"/>
      <c r="L49" s="540"/>
      <c r="M49" s="843"/>
      <c r="N49" s="540"/>
      <c r="O49" s="345"/>
      <c r="P49" s="345"/>
      <c r="Q49" s="350"/>
      <c r="R49" s="289"/>
    </row>
    <row r="50" spans="2:18" ht="18" customHeight="1" x14ac:dyDescent="0.15">
      <c r="B50" s="604"/>
      <c r="C50" s="842"/>
      <c r="D50" s="842"/>
      <c r="E50" s="842"/>
      <c r="F50" s="539"/>
      <c r="G50" s="537"/>
      <c r="H50" s="537"/>
      <c r="I50" s="540"/>
      <c r="J50" s="843"/>
      <c r="K50" s="540"/>
      <c r="L50" s="540"/>
      <c r="M50" s="843"/>
      <c r="N50" s="540"/>
      <c r="O50" s="345"/>
      <c r="P50" s="345"/>
      <c r="Q50" s="350"/>
      <c r="R50" s="289"/>
    </row>
    <row r="51" spans="2:18" ht="18" customHeight="1" x14ac:dyDescent="0.15">
      <c r="B51" s="604"/>
      <c r="C51" s="842"/>
      <c r="D51" s="842"/>
      <c r="E51" s="842"/>
      <c r="F51" s="539"/>
      <c r="G51" s="537"/>
      <c r="H51" s="537"/>
      <c r="I51" s="540"/>
      <c r="J51" s="843"/>
      <c r="K51" s="540"/>
      <c r="L51" s="540"/>
      <c r="M51" s="843"/>
      <c r="N51" s="540"/>
      <c r="O51" s="345"/>
      <c r="P51" s="345"/>
      <c r="Q51" s="350"/>
      <c r="R51" s="289"/>
    </row>
    <row r="52" spans="2:18" ht="18" customHeight="1" x14ac:dyDescent="0.15">
      <c r="B52" s="604"/>
      <c r="C52" s="872" t="s">
        <v>878</v>
      </c>
      <c r="D52" s="872"/>
      <c r="E52" s="872"/>
      <c r="F52" s="872"/>
      <c r="G52" s="549"/>
      <c r="H52" s="549"/>
      <c r="I52" s="540"/>
      <c r="J52" s="550"/>
      <c r="K52" s="872" t="s">
        <v>666</v>
      </c>
      <c r="L52" s="872"/>
      <c r="M52" s="872"/>
      <c r="N52" s="872"/>
      <c r="O52" s="872"/>
      <c r="P52" s="872"/>
      <c r="Q52" s="872"/>
      <c r="R52" s="289"/>
    </row>
    <row r="53" spans="2:18" ht="18" customHeight="1" x14ac:dyDescent="0.15">
      <c r="B53" s="343"/>
      <c r="C53" s="867" t="s">
        <v>879</v>
      </c>
      <c r="D53" s="867"/>
      <c r="E53" s="867"/>
      <c r="F53" s="867"/>
      <c r="G53" s="537"/>
      <c r="H53" s="537"/>
      <c r="I53" s="540"/>
      <c r="J53" s="544"/>
      <c r="K53" s="867" t="s">
        <v>667</v>
      </c>
      <c r="L53" s="867"/>
      <c r="M53" s="867"/>
      <c r="N53" s="867"/>
      <c r="O53" s="867"/>
      <c r="P53" s="867"/>
      <c r="Q53" s="867"/>
      <c r="R53" s="289"/>
    </row>
    <row r="54" spans="2:18" ht="18" customHeight="1" x14ac:dyDescent="0.15">
      <c r="B54" s="335"/>
      <c r="C54" s="335"/>
      <c r="D54" s="335"/>
      <c r="E54" s="335"/>
      <c r="F54" s="335"/>
      <c r="G54" s="331"/>
      <c r="H54" s="331"/>
      <c r="J54" s="336"/>
      <c r="K54" s="615"/>
      <c r="L54" s="336"/>
      <c r="M54" s="335"/>
      <c r="N54" s="335"/>
      <c r="O54" s="335"/>
      <c r="P54" s="335"/>
      <c r="Q54" s="335"/>
      <c r="R54" s="289"/>
    </row>
    <row r="55" spans="2:18" x14ac:dyDescent="0.15">
      <c r="D55" s="334"/>
      <c r="E55" s="334"/>
      <c r="F55" s="434"/>
      <c r="G55" s="434"/>
      <c r="P55" s="334"/>
      <c r="Q55" s="434"/>
      <c r="R55" s="289"/>
    </row>
    <row r="56" spans="2:18" x14ac:dyDescent="0.15">
      <c r="D56" s="331"/>
      <c r="E56" s="331"/>
      <c r="P56" s="331"/>
      <c r="Q56" s="433"/>
      <c r="R56" s="289"/>
    </row>
  </sheetData>
  <autoFilter ref="A9:AG42" xr:uid="{00000000-0009-0000-0000-000007000000}"/>
  <mergeCells count="39">
    <mergeCell ref="Y6:AE6"/>
    <mergeCell ref="AF6:AF7"/>
    <mergeCell ref="AG6:AG7"/>
    <mergeCell ref="T6:T7"/>
    <mergeCell ref="U6:U7"/>
    <mergeCell ref="V6:V7"/>
    <mergeCell ref="W6:W7"/>
    <mergeCell ref="X6:X7"/>
    <mergeCell ref="B5:D5"/>
    <mergeCell ref="E6:E8"/>
    <mergeCell ref="C45:F45"/>
    <mergeCell ref="K45:Q45"/>
    <mergeCell ref="F6:F8"/>
    <mergeCell ref="J6:J8"/>
    <mergeCell ref="K7:K8"/>
    <mergeCell ref="G6:I6"/>
    <mergeCell ref="B1:R1"/>
    <mergeCell ref="B2:R2"/>
    <mergeCell ref="B6:B8"/>
    <mergeCell ref="C6:C8"/>
    <mergeCell ref="D6:D8"/>
    <mergeCell ref="N6:N8"/>
    <mergeCell ref="I7:I8"/>
    <mergeCell ref="O6:O8"/>
    <mergeCell ref="K6:L6"/>
    <mergeCell ref="R6:R8"/>
    <mergeCell ref="P6:P8"/>
    <mergeCell ref="Q6:Q8"/>
    <mergeCell ref="L7:L8"/>
    <mergeCell ref="H7:H8"/>
    <mergeCell ref="G7:G8"/>
    <mergeCell ref="M6:M8"/>
    <mergeCell ref="K52:Q52"/>
    <mergeCell ref="K53:Q53"/>
    <mergeCell ref="C52:F52"/>
    <mergeCell ref="C53:F53"/>
    <mergeCell ref="C46:F46"/>
    <mergeCell ref="C47:F47"/>
    <mergeCell ref="K47:Q47"/>
  </mergeCells>
  <phoneticPr fontId="10" type="noConversion"/>
  <pageMargins left="0.97685039399999996" right="0.67" top="0.91" bottom="0.75" header="0.31" footer="0.31"/>
  <pageSetup paperSize="5" scale="55" firstPageNumber="10" orientation="landscape" useFirstPageNumber="1"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2:BG46"/>
  <sheetViews>
    <sheetView topLeftCell="A3" zoomScale="70" zoomScaleNormal="70" workbookViewId="0">
      <pane xSplit="6" ySplit="1" topLeftCell="Q4" activePane="bottomRight" state="frozen"/>
      <selection activeCell="A3" sqref="A3"/>
      <selection pane="topRight" activeCell="G3" sqref="G3"/>
      <selection pane="bottomLeft" activeCell="A8" sqref="A8"/>
      <selection pane="bottomRight" activeCell="C32" sqref="C32"/>
    </sheetView>
  </sheetViews>
  <sheetFormatPr baseColWidth="10" defaultColWidth="9.1640625" defaultRowHeight="15" x14ac:dyDescent="0.2"/>
  <cols>
    <col min="1" max="1" width="9.1640625" style="647"/>
    <col min="2" max="2" width="9.1640625" style="648"/>
    <col min="3" max="3" width="54.6640625" style="647" customWidth="1"/>
    <col min="4" max="4" width="14.83203125" style="647" customWidth="1"/>
    <col min="5" max="6" width="9.1640625" style="647"/>
    <col min="7" max="7" width="18.33203125" style="649" customWidth="1"/>
    <col min="8" max="9" width="9.1640625" style="647"/>
    <col min="10" max="10" width="17" style="647" customWidth="1"/>
    <col min="11" max="11" width="9.1640625" style="647"/>
    <col min="12" max="12" width="16.33203125" style="647" customWidth="1"/>
    <col min="13" max="13" width="13.5" style="650" customWidth="1"/>
    <col min="14" max="14" width="14.5" style="647" customWidth="1"/>
    <col min="15" max="18" width="16.6640625" style="647" customWidth="1"/>
    <col min="19" max="19" width="11" style="647" customWidth="1"/>
    <col min="20" max="20" width="11.83203125" style="647" customWidth="1"/>
    <col min="21" max="21" width="19.5" style="649" customWidth="1"/>
    <col min="22" max="22" width="9.1640625" style="647"/>
    <col min="23" max="23" width="20.5" style="649" customWidth="1"/>
    <col min="24" max="24" width="9.1640625" style="647"/>
    <col min="25" max="25" width="5.5" style="647" customWidth="1"/>
    <col min="26" max="26" width="2.83203125" style="647" customWidth="1"/>
    <col min="27" max="28" width="9.1640625" style="647"/>
    <col min="29" max="29" width="16.5" style="647" customWidth="1"/>
    <col min="30" max="30" width="24.1640625" style="649" customWidth="1"/>
    <col min="31" max="31" width="9.1640625" style="647"/>
    <col min="32" max="32" width="16.6640625" style="649" customWidth="1"/>
    <col min="33" max="16384" width="9.1640625" style="647"/>
  </cols>
  <sheetData>
    <row r="2" spans="1:59" x14ac:dyDescent="0.2">
      <c r="T2" s="651"/>
    </row>
    <row r="3" spans="1:59" x14ac:dyDescent="0.2">
      <c r="B3" s="652" t="s">
        <v>847</v>
      </c>
      <c r="C3" s="652" t="s">
        <v>847</v>
      </c>
      <c r="D3" s="652" t="s">
        <v>847</v>
      </c>
      <c r="E3" s="652" t="s">
        <v>847</v>
      </c>
      <c r="F3" s="652" t="s">
        <v>847</v>
      </c>
      <c r="G3" s="652" t="s">
        <v>847</v>
      </c>
      <c r="H3" s="652" t="s">
        <v>847</v>
      </c>
      <c r="I3" s="652" t="s">
        <v>847</v>
      </c>
      <c r="J3" s="652" t="s">
        <v>847</v>
      </c>
      <c r="K3" s="652" t="s">
        <v>847</v>
      </c>
      <c r="L3" s="652" t="s">
        <v>847</v>
      </c>
      <c r="M3" s="652" t="s">
        <v>847</v>
      </c>
      <c r="N3" s="652" t="s">
        <v>847</v>
      </c>
      <c r="O3" s="652" t="s">
        <v>847</v>
      </c>
      <c r="P3" s="652" t="s">
        <v>847</v>
      </c>
      <c r="Q3" s="652" t="s">
        <v>847</v>
      </c>
      <c r="R3" s="652" t="s">
        <v>847</v>
      </c>
      <c r="S3" s="652" t="s">
        <v>847</v>
      </c>
      <c r="T3" s="652" t="s">
        <v>847</v>
      </c>
      <c r="U3" s="652" t="s">
        <v>847</v>
      </c>
      <c r="V3" s="652" t="s">
        <v>847</v>
      </c>
      <c r="W3" s="652" t="s">
        <v>847</v>
      </c>
      <c r="X3" s="652" t="s">
        <v>847</v>
      </c>
    </row>
    <row r="6" spans="1:59" s="653" customFormat="1" ht="18" customHeight="1" x14ac:dyDescent="0.2">
      <c r="B6" s="654" t="s">
        <v>848</v>
      </c>
      <c r="C6" s="655"/>
      <c r="D6" s="656" t="s">
        <v>516</v>
      </c>
      <c r="E6" s="656"/>
      <c r="F6" s="657"/>
      <c r="G6" s="658"/>
      <c r="I6" s="659"/>
      <c r="J6" s="660"/>
      <c r="K6" s="660"/>
      <c r="M6" s="661"/>
      <c r="U6" s="658"/>
      <c r="W6" s="658"/>
      <c r="Y6" s="662"/>
      <c r="Z6" s="662"/>
      <c r="AA6" s="662"/>
      <c r="AB6" s="662"/>
      <c r="AC6" s="662"/>
      <c r="AD6" s="663"/>
      <c r="AE6" s="662"/>
      <c r="AF6" s="663"/>
      <c r="AG6" s="662"/>
      <c r="AH6" s="662"/>
      <c r="AI6" s="662"/>
      <c r="AJ6" s="662"/>
      <c r="AK6" s="662"/>
      <c r="AL6" s="662"/>
      <c r="AM6" s="662"/>
      <c r="AN6" s="662"/>
      <c r="AO6" s="662"/>
      <c r="AP6" s="662"/>
      <c r="AQ6" s="662"/>
      <c r="AR6" s="662"/>
      <c r="AS6" s="662"/>
      <c r="AT6" s="662"/>
      <c r="AU6" s="662"/>
      <c r="AV6" s="662"/>
      <c r="AW6" s="662"/>
      <c r="AX6" s="662"/>
      <c r="AY6" s="662"/>
      <c r="AZ6" s="662"/>
      <c r="BA6" s="662"/>
      <c r="BB6" s="662"/>
    </row>
    <row r="7" spans="1:59" s="664" customFormat="1" ht="18" customHeight="1" x14ac:dyDescent="0.2">
      <c r="B7" s="957" t="s">
        <v>119</v>
      </c>
      <c r="C7" s="957" t="s">
        <v>849</v>
      </c>
      <c r="D7" s="957" t="s">
        <v>3</v>
      </c>
      <c r="E7" s="957" t="s">
        <v>850</v>
      </c>
      <c r="F7" s="957"/>
      <c r="G7" s="960" t="s">
        <v>851</v>
      </c>
      <c r="H7" s="957" t="s">
        <v>852</v>
      </c>
      <c r="I7" s="957"/>
      <c r="J7" s="957" t="s">
        <v>853</v>
      </c>
      <c r="K7" s="946" t="s">
        <v>854</v>
      </c>
      <c r="L7" s="957" t="s">
        <v>855</v>
      </c>
      <c r="M7" s="959" t="s">
        <v>856</v>
      </c>
      <c r="N7" s="944" t="s">
        <v>857</v>
      </c>
      <c r="O7" s="957" t="s">
        <v>858</v>
      </c>
      <c r="P7" s="953" t="s">
        <v>859</v>
      </c>
      <c r="Q7" s="954"/>
      <c r="R7" s="665" t="s">
        <v>860</v>
      </c>
      <c r="S7" s="953" t="s">
        <v>861</v>
      </c>
      <c r="T7" s="955"/>
      <c r="U7" s="954"/>
      <c r="V7" s="956" t="s">
        <v>862</v>
      </c>
      <c r="W7" s="956"/>
      <c r="X7" s="940" t="s">
        <v>652</v>
      </c>
      <c r="Y7" s="943"/>
      <c r="Z7" s="666"/>
      <c r="AA7" s="667"/>
      <c r="AB7" s="667"/>
      <c r="AC7" s="667"/>
      <c r="AD7" s="668"/>
      <c r="AE7" s="667"/>
      <c r="AF7" s="668"/>
      <c r="AG7" s="667"/>
      <c r="AH7" s="667"/>
      <c r="AI7" s="669"/>
      <c r="AJ7" s="669"/>
      <c r="AK7" s="669"/>
      <c r="AL7" s="669"/>
      <c r="AM7" s="670"/>
      <c r="AN7" s="669"/>
      <c r="AO7" s="669"/>
      <c r="AP7" s="667"/>
      <c r="AQ7" s="669"/>
      <c r="AR7" s="669"/>
      <c r="AS7" s="669"/>
      <c r="AT7" s="667"/>
      <c r="AU7" s="669"/>
      <c r="AV7" s="669"/>
      <c r="AW7" s="669"/>
      <c r="AX7" s="667"/>
      <c r="AY7" s="669"/>
      <c r="AZ7" s="669"/>
      <c r="BA7" s="669"/>
      <c r="BB7" s="671"/>
      <c r="BC7" s="672"/>
      <c r="BD7" s="672"/>
    </row>
    <row r="8" spans="1:59" s="664" customFormat="1" ht="18" customHeight="1" x14ac:dyDescent="0.2">
      <c r="B8" s="957"/>
      <c r="C8" s="957"/>
      <c r="D8" s="957"/>
      <c r="E8" s="957"/>
      <c r="F8" s="957"/>
      <c r="G8" s="960"/>
      <c r="H8" s="957"/>
      <c r="I8" s="957"/>
      <c r="J8" s="957"/>
      <c r="K8" s="958"/>
      <c r="L8" s="957"/>
      <c r="M8" s="959"/>
      <c r="N8" s="945"/>
      <c r="O8" s="957"/>
      <c r="P8" s="940" t="s">
        <v>863</v>
      </c>
      <c r="Q8" s="940" t="s">
        <v>864</v>
      </c>
      <c r="R8" s="944" t="s">
        <v>851</v>
      </c>
      <c r="S8" s="944" t="s">
        <v>865</v>
      </c>
      <c r="T8" s="946" t="s">
        <v>866</v>
      </c>
      <c r="U8" s="948" t="s">
        <v>851</v>
      </c>
      <c r="V8" s="956"/>
      <c r="W8" s="956"/>
      <c r="X8" s="941"/>
      <c r="Y8" s="943"/>
      <c r="Z8" s="666"/>
      <c r="AA8" s="667"/>
      <c r="AB8" s="667"/>
      <c r="AC8" s="667"/>
      <c r="AD8" s="668"/>
      <c r="AE8" s="667"/>
      <c r="AF8" s="668"/>
      <c r="AG8" s="667"/>
      <c r="AH8" s="667"/>
      <c r="AI8" s="669"/>
      <c r="AJ8" s="669"/>
      <c r="AK8" s="667"/>
      <c r="AL8" s="669"/>
      <c r="AM8" s="670"/>
      <c r="AN8" s="669"/>
      <c r="AO8" s="669"/>
      <c r="AP8" s="673"/>
      <c r="AQ8" s="669"/>
      <c r="AR8" s="669"/>
      <c r="AS8" s="669"/>
      <c r="AT8" s="673"/>
      <c r="AU8" s="669"/>
      <c r="AV8" s="669"/>
      <c r="AW8" s="669"/>
      <c r="AX8" s="673"/>
      <c r="AY8" s="669"/>
      <c r="AZ8" s="669"/>
      <c r="BA8" s="669"/>
      <c r="BB8" s="671"/>
      <c r="BC8" s="672"/>
      <c r="BD8" s="672"/>
    </row>
    <row r="9" spans="1:59" s="664" customFormat="1" ht="21.75" customHeight="1" x14ac:dyDescent="0.2">
      <c r="B9" s="957"/>
      <c r="C9" s="957"/>
      <c r="D9" s="957"/>
      <c r="E9" s="674" t="s">
        <v>20</v>
      </c>
      <c r="F9" s="675" t="s">
        <v>867</v>
      </c>
      <c r="G9" s="960"/>
      <c r="H9" s="676" t="s">
        <v>867</v>
      </c>
      <c r="I9" s="676" t="s">
        <v>868</v>
      </c>
      <c r="J9" s="957"/>
      <c r="K9" s="947"/>
      <c r="L9" s="677" t="s">
        <v>867</v>
      </c>
      <c r="M9" s="678" t="s">
        <v>867</v>
      </c>
      <c r="N9" s="676" t="s">
        <v>867</v>
      </c>
      <c r="O9" s="957"/>
      <c r="P9" s="942"/>
      <c r="Q9" s="942"/>
      <c r="R9" s="945"/>
      <c r="S9" s="945"/>
      <c r="T9" s="947"/>
      <c r="U9" s="949"/>
      <c r="V9" s="676" t="s">
        <v>869</v>
      </c>
      <c r="W9" s="679" t="s">
        <v>851</v>
      </c>
      <c r="X9" s="942"/>
      <c r="Y9" s="680"/>
      <c r="Z9" s="680"/>
      <c r="AA9" s="667"/>
      <c r="AB9" s="667"/>
      <c r="AC9" s="667"/>
      <c r="AD9" s="668"/>
      <c r="AE9" s="667"/>
      <c r="AF9" s="668"/>
      <c r="AG9" s="667"/>
      <c r="AH9" s="667"/>
      <c r="AI9" s="669"/>
      <c r="AJ9" s="673"/>
      <c r="AK9" s="673"/>
      <c r="AL9" s="669"/>
      <c r="AM9" s="670"/>
      <c r="AN9" s="673"/>
      <c r="AO9" s="669"/>
      <c r="AP9" s="673"/>
      <c r="AQ9" s="673"/>
      <c r="AR9" s="669"/>
      <c r="AS9" s="669"/>
      <c r="AT9" s="673"/>
      <c r="AU9" s="673"/>
      <c r="AV9" s="669"/>
      <c r="AW9" s="669"/>
      <c r="AX9" s="673"/>
      <c r="AY9" s="673"/>
      <c r="AZ9" s="669"/>
      <c r="BA9" s="669"/>
      <c r="BB9" s="671"/>
      <c r="BC9" s="672"/>
      <c r="BD9" s="672"/>
    </row>
    <row r="10" spans="1:59" s="681" customFormat="1" ht="18" customHeight="1" x14ac:dyDescent="0.2">
      <c r="A10" s="681" t="str">
        <f>LEFT(D10,8)</f>
        <v>03.11.01</v>
      </c>
      <c r="B10" s="682">
        <v>1</v>
      </c>
      <c r="C10" s="683" t="s">
        <v>870</v>
      </c>
      <c r="D10" s="683" t="s">
        <v>871</v>
      </c>
      <c r="E10" s="684"/>
      <c r="F10" s="685">
        <v>1991</v>
      </c>
      <c r="G10" s="686">
        <v>318461000</v>
      </c>
      <c r="H10" s="687">
        <f>VLOOKUP(A10,UE,4)</f>
        <v>50</v>
      </c>
      <c r="I10" s="688"/>
      <c r="J10" s="689">
        <f>(F10+N10)-1</f>
        <v>2040</v>
      </c>
      <c r="K10" s="690"/>
      <c r="L10" s="687"/>
      <c r="M10" s="691">
        <f>IF(H10+L10&gt;$H10,$H10-H10,L10)</f>
        <v>0</v>
      </c>
      <c r="N10" s="692">
        <f>H10+M10</f>
        <v>50</v>
      </c>
      <c r="O10" s="689">
        <f>(F10+N10)-1</f>
        <v>2040</v>
      </c>
      <c r="P10" s="693">
        <f>G10</f>
        <v>318461000</v>
      </c>
      <c r="Q10" s="694">
        <v>0</v>
      </c>
      <c r="R10" s="694">
        <f>P10/N10</f>
        <v>6369220</v>
      </c>
      <c r="S10" s="695">
        <f t="shared" ref="S10:S11" si="0">F10</f>
        <v>1991</v>
      </c>
      <c r="T10" s="696">
        <v>1</v>
      </c>
      <c r="U10" s="697">
        <f t="shared" ref="U10:U11" si="1">R10*T10</f>
        <v>6369220</v>
      </c>
      <c r="V10" s="689">
        <f>F10</f>
        <v>1991</v>
      </c>
      <c r="W10" s="698">
        <f>IF(OR(AND(ISBLANK(E10),ISBLANK(G10)),ISTEXT(E10),ISTEXT(G10)),"",G10-R10)</f>
        <v>312091780</v>
      </c>
      <c r="X10" s="699"/>
      <c r="Y10" s="700"/>
      <c r="Z10" s="700"/>
      <c r="AA10" s="701"/>
      <c r="AB10" s="702"/>
      <c r="AC10" s="702"/>
      <c r="AD10" s="703"/>
      <c r="AE10" s="704"/>
      <c r="AF10" s="705"/>
      <c r="AG10" s="704"/>
      <c r="AH10" s="704"/>
      <c r="AI10" s="706"/>
      <c r="AJ10" s="700"/>
      <c r="AK10" s="706"/>
      <c r="AL10" s="707"/>
      <c r="AM10" s="708"/>
      <c r="AN10" s="709"/>
      <c r="AO10" s="708"/>
      <c r="AP10" s="704"/>
      <c r="AQ10" s="710"/>
      <c r="AR10" s="700"/>
      <c r="AS10" s="700"/>
      <c r="AT10" s="704"/>
      <c r="AU10" s="710"/>
      <c r="AV10" s="700"/>
      <c r="AW10" s="711"/>
      <c r="AX10" s="704"/>
      <c r="AY10" s="710"/>
      <c r="AZ10" s="700"/>
      <c r="BA10" s="712"/>
      <c r="BB10" s="708"/>
      <c r="BC10" s="713"/>
      <c r="BD10" s="713"/>
      <c r="BG10" s="714"/>
    </row>
    <row r="11" spans="1:59" s="681" customFormat="1" ht="18" customHeight="1" x14ac:dyDescent="0.2">
      <c r="A11" s="681" t="str">
        <f>LEFT(D11,8)</f>
        <v>03.11.01</v>
      </c>
      <c r="B11" s="715"/>
      <c r="C11" s="716"/>
      <c r="D11" s="716" t="s">
        <v>871</v>
      </c>
      <c r="E11" s="717"/>
      <c r="F11" s="718">
        <v>1992</v>
      </c>
      <c r="G11" s="719">
        <v>0</v>
      </c>
      <c r="H11" s="720">
        <f t="shared" ref="H11" si="2">IF(N10-(F11-F10)&lt;=0,0,(N10-(F11-F10)))</f>
        <v>49</v>
      </c>
      <c r="I11" s="721"/>
      <c r="J11" s="722">
        <f t="shared" ref="J11" si="3">(F11+N11)-1</f>
        <v>2040</v>
      </c>
      <c r="K11" s="723">
        <f t="shared" ref="K11" si="4">IF(G11=0,0,IF(H11=50,100%,G11/W10))</f>
        <v>0</v>
      </c>
      <c r="L11" s="724">
        <f>IF(K11=0%,0,IF(K11&lt;=25%,5,IF(K11&lt;=50%,10,IF(K11&lt;=75%,15,50))))</f>
        <v>0</v>
      </c>
      <c r="M11" s="725">
        <f>IF(OR(AND(ISBLANK(E11),ISBLANK(G11)),ISTEXT(E11),ISTEXT(G11)),"",IF(H11+L11&gt;$H$10,$H$10-H11,L11))</f>
        <v>0</v>
      </c>
      <c r="N11" s="726">
        <f t="shared" ref="N11" si="5">IF(OR(AND(ISBLANK(F11),ISBLANK(G11)),ISTEXT(F11),ISTEXT(G11)),"",H11+M11)</f>
        <v>49</v>
      </c>
      <c r="O11" s="722">
        <f t="shared" ref="O11" si="6">(F11+N11)-1</f>
        <v>2040</v>
      </c>
      <c r="P11" s="727">
        <f>W10</f>
        <v>312091780</v>
      </c>
      <c r="Q11" s="728">
        <f t="shared" ref="Q11" si="7">P11+G11</f>
        <v>312091780</v>
      </c>
      <c r="R11" s="728">
        <f t="shared" ref="R11" si="8">IF(L11=0,R10,Q11/N11)</f>
        <v>6369220</v>
      </c>
      <c r="S11" s="729">
        <f t="shared" si="0"/>
        <v>1992</v>
      </c>
      <c r="T11" s="726">
        <f>S11-S10</f>
        <v>1</v>
      </c>
      <c r="U11" s="730">
        <f t="shared" si="1"/>
        <v>6369220</v>
      </c>
      <c r="V11" s="720">
        <f t="shared" ref="V11" si="9">F11</f>
        <v>1992</v>
      </c>
      <c r="W11" s="730">
        <f t="shared" ref="W11" si="10">IF(OR(AND(ISBLANK(E11),ISBLANK(G11)),ISTEXT(E11),ISTEXT(G11)),"",Q11-U11)</f>
        <v>305722560</v>
      </c>
      <c r="X11" s="731"/>
      <c r="Y11" s="700"/>
      <c r="Z11" s="700"/>
      <c r="AA11" s="732" t="s">
        <v>872</v>
      </c>
      <c r="AB11" s="704"/>
      <c r="AC11" s="704"/>
      <c r="AD11" s="733"/>
      <c r="AE11" s="704"/>
      <c r="AF11" s="705"/>
      <c r="AG11" s="704"/>
      <c r="AH11" s="704"/>
      <c r="AI11" s="706"/>
      <c r="AJ11" s="700"/>
      <c r="AK11" s="706"/>
      <c r="AL11" s="707"/>
      <c r="AM11" s="708"/>
      <c r="AN11" s="709"/>
      <c r="AO11" s="708"/>
      <c r="AP11" s="704"/>
      <c r="AQ11" s="710"/>
      <c r="AR11" s="700"/>
      <c r="AS11" s="700"/>
      <c r="AT11" s="704"/>
      <c r="AU11" s="710"/>
      <c r="AV11" s="700"/>
      <c r="AW11" s="711"/>
      <c r="AX11" s="704"/>
      <c r="AY11" s="710"/>
      <c r="AZ11" s="700"/>
      <c r="BA11" s="712"/>
      <c r="BB11" s="708"/>
      <c r="BC11" s="713"/>
      <c r="BD11" s="713"/>
      <c r="BG11" s="714"/>
    </row>
    <row r="12" spans="1:59" s="681" customFormat="1" ht="18" customHeight="1" x14ac:dyDescent="0.2">
      <c r="A12" s="681" t="str">
        <f t="shared" ref="A12:A37" si="11">LEFT(D12,8)</f>
        <v>03.11.01</v>
      </c>
      <c r="B12" s="715"/>
      <c r="C12" s="716"/>
      <c r="D12" s="716" t="s">
        <v>871</v>
      </c>
      <c r="E12" s="717"/>
      <c r="F12" s="718">
        <v>1993</v>
      </c>
      <c r="G12" s="719">
        <v>0</v>
      </c>
      <c r="H12" s="720">
        <f t="shared" ref="H12:H38" si="12">IF(N11-(F12-F11)&lt;=0,0,(N11-(F12-F11)))</f>
        <v>48</v>
      </c>
      <c r="I12" s="721"/>
      <c r="J12" s="722">
        <f t="shared" ref="J12:J38" si="13">(F12+N12)-1</f>
        <v>2040</v>
      </c>
      <c r="K12" s="723">
        <f t="shared" ref="K12:K38" si="14">IF(G12=0,0,IF(H12=50,100%,G12/W11))</f>
        <v>0</v>
      </c>
      <c r="L12" s="724">
        <f t="shared" ref="L12:L38" si="15">IF(K12=0%,0,IF(K12&lt;=25%,5,IF(K12&lt;=50%,10,IF(K12&lt;=75%,15,50))))</f>
        <v>0</v>
      </c>
      <c r="M12" s="725">
        <f t="shared" ref="M12:M38" si="16">IF(OR(AND(ISBLANK(E12),ISBLANK(G12)),ISTEXT(E12),ISTEXT(G12)),"",IF(H12+L12&gt;$H$10,$H$10-H12,L12))</f>
        <v>0</v>
      </c>
      <c r="N12" s="726">
        <f t="shared" ref="N12:N38" si="17">IF(OR(AND(ISBLANK(F12),ISBLANK(G12)),ISTEXT(F12),ISTEXT(G12)),"",H12+M12)</f>
        <v>48</v>
      </c>
      <c r="O12" s="722">
        <f t="shared" ref="O12:O38" si="18">(F12+N12)-1</f>
        <v>2040</v>
      </c>
      <c r="P12" s="727">
        <f t="shared" ref="P12:P38" si="19">W11</f>
        <v>305722560</v>
      </c>
      <c r="Q12" s="728">
        <f t="shared" ref="Q12:Q38" si="20">P12+G12</f>
        <v>305722560</v>
      </c>
      <c r="R12" s="728">
        <f t="shared" ref="R12:R38" si="21">IF(L12=0,R11,Q12/N12)</f>
        <v>6369220</v>
      </c>
      <c r="S12" s="729">
        <f t="shared" ref="S12:S38" si="22">F12</f>
        <v>1993</v>
      </c>
      <c r="T12" s="726">
        <f t="shared" ref="T12:T38" si="23">S12-S11</f>
        <v>1</v>
      </c>
      <c r="U12" s="730">
        <f t="shared" ref="U12:U38" si="24">R12*T12</f>
        <v>6369220</v>
      </c>
      <c r="V12" s="720">
        <f t="shared" ref="V12:V38" si="25">F12</f>
        <v>1993</v>
      </c>
      <c r="W12" s="730">
        <f t="shared" ref="W12:W38" si="26">IF(OR(AND(ISBLANK(E12),ISBLANK(G12)),ISTEXT(E12),ISTEXT(G12)),"",Q12-U12)</f>
        <v>299353340</v>
      </c>
      <c r="X12" s="731"/>
      <c r="Y12" s="700"/>
      <c r="Z12" s="700"/>
      <c r="AA12" s="734" t="s">
        <v>873</v>
      </c>
      <c r="AB12" s="735"/>
      <c r="AC12" s="735"/>
      <c r="AD12" s="736">
        <f>+G41</f>
        <v>1364315408.0462649</v>
      </c>
      <c r="AE12" s="704"/>
      <c r="AF12" s="705"/>
      <c r="AG12" s="704"/>
      <c r="AH12" s="704"/>
      <c r="AI12" s="706"/>
      <c r="AJ12" s="700"/>
      <c r="AK12" s="706"/>
      <c r="AL12" s="707"/>
      <c r="AM12" s="708"/>
      <c r="AN12" s="709"/>
      <c r="AO12" s="708"/>
      <c r="AP12" s="704"/>
      <c r="AQ12" s="710"/>
      <c r="AR12" s="700"/>
      <c r="AS12" s="700"/>
      <c r="AT12" s="704"/>
      <c r="AU12" s="710"/>
      <c r="AV12" s="700"/>
      <c r="AW12" s="711"/>
      <c r="AX12" s="704"/>
      <c r="AY12" s="710"/>
      <c r="AZ12" s="700"/>
      <c r="BA12" s="712"/>
      <c r="BB12" s="708"/>
      <c r="BC12" s="713"/>
      <c r="BD12" s="713"/>
      <c r="BG12" s="714"/>
    </row>
    <row r="13" spans="1:59" s="681" customFormat="1" ht="18" customHeight="1" x14ac:dyDescent="0.2">
      <c r="A13" s="681" t="str">
        <f t="shared" si="11"/>
        <v>03.11.01</v>
      </c>
      <c r="B13" s="715"/>
      <c r="C13" s="716"/>
      <c r="D13" s="716" t="s">
        <v>871</v>
      </c>
      <c r="E13" s="717"/>
      <c r="F13" s="718">
        <v>1994</v>
      </c>
      <c r="G13" s="719">
        <v>0</v>
      </c>
      <c r="H13" s="720">
        <f t="shared" si="12"/>
        <v>47</v>
      </c>
      <c r="I13" s="721"/>
      <c r="J13" s="722">
        <f t="shared" si="13"/>
        <v>2040</v>
      </c>
      <c r="K13" s="723">
        <f t="shared" si="14"/>
        <v>0</v>
      </c>
      <c r="L13" s="724">
        <f t="shared" si="15"/>
        <v>0</v>
      </c>
      <c r="M13" s="725">
        <f t="shared" si="16"/>
        <v>0</v>
      </c>
      <c r="N13" s="726">
        <f t="shared" si="17"/>
        <v>47</v>
      </c>
      <c r="O13" s="722">
        <f t="shared" si="18"/>
        <v>2040</v>
      </c>
      <c r="P13" s="727">
        <f t="shared" si="19"/>
        <v>299353340</v>
      </c>
      <c r="Q13" s="728">
        <f t="shared" si="20"/>
        <v>299353340</v>
      </c>
      <c r="R13" s="728">
        <f t="shared" si="21"/>
        <v>6369220</v>
      </c>
      <c r="S13" s="729">
        <f t="shared" si="22"/>
        <v>1994</v>
      </c>
      <c r="T13" s="726">
        <f t="shared" si="23"/>
        <v>1</v>
      </c>
      <c r="U13" s="730">
        <f t="shared" si="24"/>
        <v>6369220</v>
      </c>
      <c r="V13" s="720">
        <f t="shared" si="25"/>
        <v>1994</v>
      </c>
      <c r="W13" s="730">
        <f t="shared" si="26"/>
        <v>292984120</v>
      </c>
      <c r="X13" s="731"/>
      <c r="Y13" s="700"/>
      <c r="Z13" s="700"/>
      <c r="AA13" s="734" t="s">
        <v>874</v>
      </c>
      <c r="AB13" s="737"/>
      <c r="AC13" s="737"/>
      <c r="AD13" s="736">
        <f>+U41</f>
        <v>327476220.54299241</v>
      </c>
      <c r="AE13" s="704"/>
      <c r="AF13" s="705"/>
      <c r="AG13" s="704"/>
      <c r="AH13" s="704"/>
      <c r="AI13" s="706"/>
      <c r="AJ13" s="700"/>
      <c r="AK13" s="706"/>
      <c r="AL13" s="707"/>
      <c r="AM13" s="708"/>
      <c r="AN13" s="709"/>
      <c r="AO13" s="708"/>
      <c r="AP13" s="704"/>
      <c r="AQ13" s="710"/>
      <c r="AR13" s="700"/>
      <c r="AS13" s="700"/>
      <c r="AT13" s="704"/>
      <c r="AU13" s="710"/>
      <c r="AV13" s="700"/>
      <c r="AW13" s="711"/>
      <c r="AX13" s="704"/>
      <c r="AY13" s="710"/>
      <c r="AZ13" s="700"/>
      <c r="BA13" s="712"/>
      <c r="BB13" s="708"/>
      <c r="BC13" s="713"/>
      <c r="BD13" s="713"/>
      <c r="BG13" s="714"/>
    </row>
    <row r="14" spans="1:59" s="681" customFormat="1" ht="18" customHeight="1" x14ac:dyDescent="0.2">
      <c r="A14" s="681" t="str">
        <f t="shared" si="11"/>
        <v>03.11.01</v>
      </c>
      <c r="B14" s="715"/>
      <c r="C14" s="716"/>
      <c r="D14" s="716" t="s">
        <v>871</v>
      </c>
      <c r="E14" s="717"/>
      <c r="F14" s="718">
        <v>1995</v>
      </c>
      <c r="G14" s="719">
        <v>0</v>
      </c>
      <c r="H14" s="720">
        <f t="shared" si="12"/>
        <v>46</v>
      </c>
      <c r="I14" s="721"/>
      <c r="J14" s="722">
        <f t="shared" si="13"/>
        <v>2040</v>
      </c>
      <c r="K14" s="723">
        <f t="shared" si="14"/>
        <v>0</v>
      </c>
      <c r="L14" s="724">
        <f t="shared" si="15"/>
        <v>0</v>
      </c>
      <c r="M14" s="725">
        <f t="shared" si="16"/>
        <v>0</v>
      </c>
      <c r="N14" s="726">
        <f t="shared" si="17"/>
        <v>46</v>
      </c>
      <c r="O14" s="722">
        <f t="shared" si="18"/>
        <v>2040</v>
      </c>
      <c r="P14" s="727">
        <f t="shared" si="19"/>
        <v>292984120</v>
      </c>
      <c r="Q14" s="728">
        <f t="shared" si="20"/>
        <v>292984120</v>
      </c>
      <c r="R14" s="728">
        <f t="shared" si="21"/>
        <v>6369220</v>
      </c>
      <c r="S14" s="729">
        <f t="shared" si="22"/>
        <v>1995</v>
      </c>
      <c r="T14" s="726">
        <f t="shared" si="23"/>
        <v>1</v>
      </c>
      <c r="U14" s="730">
        <f t="shared" si="24"/>
        <v>6369220</v>
      </c>
      <c r="V14" s="720">
        <f t="shared" si="25"/>
        <v>1995</v>
      </c>
      <c r="W14" s="730">
        <f t="shared" si="26"/>
        <v>286614900</v>
      </c>
      <c r="X14" s="731"/>
      <c r="Y14" s="700"/>
      <c r="Z14" s="700"/>
      <c r="AA14" s="738" t="s">
        <v>875</v>
      </c>
      <c r="AB14" s="735"/>
      <c r="AC14" s="735"/>
      <c r="AD14" s="739">
        <f>+AD12-AD13</f>
        <v>1036839187.5032725</v>
      </c>
      <c r="AE14" s="704"/>
      <c r="AF14" s="705"/>
      <c r="AG14" s="704"/>
      <c r="AH14" s="704"/>
      <c r="AI14" s="706"/>
      <c r="AJ14" s="700"/>
      <c r="AK14" s="706"/>
      <c r="AL14" s="707"/>
      <c r="AM14" s="708"/>
      <c r="AN14" s="709"/>
      <c r="AO14" s="708"/>
      <c r="AP14" s="704"/>
      <c r="AQ14" s="710"/>
      <c r="AR14" s="700"/>
      <c r="AS14" s="700"/>
      <c r="AT14" s="704"/>
      <c r="AU14" s="710"/>
      <c r="AV14" s="700"/>
      <c r="AW14" s="711"/>
      <c r="AX14" s="704"/>
      <c r="AY14" s="710"/>
      <c r="AZ14" s="700"/>
      <c r="BA14" s="712"/>
      <c r="BB14" s="708"/>
      <c r="BC14" s="713"/>
      <c r="BD14" s="713"/>
      <c r="BG14" s="714"/>
    </row>
    <row r="15" spans="1:59" s="681" customFormat="1" ht="18" customHeight="1" x14ac:dyDescent="0.2">
      <c r="A15" s="681" t="str">
        <f t="shared" si="11"/>
        <v>03.11.01</v>
      </c>
      <c r="B15" s="715"/>
      <c r="C15" s="716"/>
      <c r="D15" s="716" t="s">
        <v>871</v>
      </c>
      <c r="E15" s="717"/>
      <c r="F15" s="718">
        <v>1996</v>
      </c>
      <c r="G15" s="719">
        <v>0</v>
      </c>
      <c r="H15" s="720">
        <f t="shared" si="12"/>
        <v>45</v>
      </c>
      <c r="I15" s="721"/>
      <c r="J15" s="722">
        <f t="shared" si="13"/>
        <v>2040</v>
      </c>
      <c r="K15" s="723">
        <f t="shared" si="14"/>
        <v>0</v>
      </c>
      <c r="L15" s="724">
        <f t="shared" si="15"/>
        <v>0</v>
      </c>
      <c r="M15" s="725">
        <f t="shared" si="16"/>
        <v>0</v>
      </c>
      <c r="N15" s="726">
        <f t="shared" si="17"/>
        <v>45</v>
      </c>
      <c r="O15" s="722">
        <f t="shared" si="18"/>
        <v>2040</v>
      </c>
      <c r="P15" s="727">
        <f t="shared" si="19"/>
        <v>286614900</v>
      </c>
      <c r="Q15" s="728">
        <f t="shared" si="20"/>
        <v>286614900</v>
      </c>
      <c r="R15" s="728">
        <f t="shared" si="21"/>
        <v>6369220</v>
      </c>
      <c r="S15" s="729">
        <f t="shared" si="22"/>
        <v>1996</v>
      </c>
      <c r="T15" s="726">
        <f t="shared" si="23"/>
        <v>1</v>
      </c>
      <c r="U15" s="730">
        <f t="shared" si="24"/>
        <v>6369220</v>
      </c>
      <c r="V15" s="720">
        <f t="shared" si="25"/>
        <v>1996</v>
      </c>
      <c r="W15" s="730">
        <f t="shared" si="26"/>
        <v>280245680</v>
      </c>
      <c r="X15" s="731"/>
      <c r="Y15" s="700"/>
      <c r="Z15" s="700"/>
      <c r="AA15" s="734" t="s">
        <v>876</v>
      </c>
      <c r="AB15" s="735"/>
      <c r="AC15" s="735"/>
      <c r="AD15" s="736">
        <f>AD14-W41</f>
        <v>0</v>
      </c>
      <c r="AE15" s="704"/>
      <c r="AF15" s="705"/>
      <c r="AG15" s="704"/>
      <c r="AH15" s="704"/>
      <c r="AI15" s="706"/>
      <c r="AJ15" s="700"/>
      <c r="AK15" s="706"/>
      <c r="AL15" s="707"/>
      <c r="AM15" s="708"/>
      <c r="AN15" s="709"/>
      <c r="AO15" s="708"/>
      <c r="AP15" s="704"/>
      <c r="AQ15" s="710"/>
      <c r="AR15" s="700"/>
      <c r="AS15" s="700"/>
      <c r="AT15" s="704"/>
      <c r="AU15" s="710"/>
      <c r="AV15" s="700"/>
      <c r="AW15" s="711"/>
      <c r="AX15" s="704"/>
      <c r="AY15" s="710"/>
      <c r="AZ15" s="700"/>
      <c r="BA15" s="712"/>
      <c r="BB15" s="708"/>
      <c r="BC15" s="713"/>
      <c r="BD15" s="713"/>
      <c r="BG15" s="714"/>
    </row>
    <row r="16" spans="1:59" s="755" customFormat="1" ht="18" customHeight="1" x14ac:dyDescent="0.2">
      <c r="A16" s="681" t="str">
        <f t="shared" si="11"/>
        <v>03.11.01</v>
      </c>
      <c r="B16" s="715"/>
      <c r="C16" s="740"/>
      <c r="D16" s="716" t="s">
        <v>871</v>
      </c>
      <c r="E16" s="741"/>
      <c r="F16" s="718">
        <v>1997</v>
      </c>
      <c r="G16" s="719">
        <v>0</v>
      </c>
      <c r="H16" s="720">
        <f t="shared" si="12"/>
        <v>44</v>
      </c>
      <c r="I16" s="721"/>
      <c r="J16" s="722">
        <f t="shared" si="13"/>
        <v>2040</v>
      </c>
      <c r="K16" s="723">
        <f t="shared" si="14"/>
        <v>0</v>
      </c>
      <c r="L16" s="724">
        <f t="shared" si="15"/>
        <v>0</v>
      </c>
      <c r="M16" s="725">
        <f t="shared" si="16"/>
        <v>0</v>
      </c>
      <c r="N16" s="726">
        <f t="shared" si="17"/>
        <v>44</v>
      </c>
      <c r="O16" s="722">
        <f t="shared" si="18"/>
        <v>2040</v>
      </c>
      <c r="P16" s="727">
        <f t="shared" si="19"/>
        <v>280245680</v>
      </c>
      <c r="Q16" s="728">
        <f t="shared" si="20"/>
        <v>280245680</v>
      </c>
      <c r="R16" s="728">
        <f t="shared" si="21"/>
        <v>6369220</v>
      </c>
      <c r="S16" s="729">
        <f t="shared" si="22"/>
        <v>1997</v>
      </c>
      <c r="T16" s="726">
        <f t="shared" si="23"/>
        <v>1</v>
      </c>
      <c r="U16" s="730">
        <f t="shared" si="24"/>
        <v>6369220</v>
      </c>
      <c r="V16" s="720">
        <f t="shared" si="25"/>
        <v>1997</v>
      </c>
      <c r="W16" s="730">
        <f t="shared" si="26"/>
        <v>273876460</v>
      </c>
      <c r="X16" s="731"/>
      <c r="Y16" s="742"/>
      <c r="Z16" s="700"/>
      <c r="AA16" s="743"/>
      <c r="AB16" s="744"/>
      <c r="AC16" s="744"/>
      <c r="AD16" s="745"/>
      <c r="AE16" s="735"/>
      <c r="AF16" s="739"/>
      <c r="AG16" s="735"/>
      <c r="AH16" s="735"/>
      <c r="AI16" s="746"/>
      <c r="AJ16" s="747"/>
      <c r="AK16" s="748"/>
      <c r="AL16" s="749"/>
      <c r="AM16" s="742"/>
      <c r="AN16" s="750"/>
      <c r="AO16" s="742"/>
      <c r="AP16" s="735"/>
      <c r="AQ16" s="751"/>
      <c r="AR16" s="747"/>
      <c r="AS16" s="747"/>
      <c r="AT16" s="735"/>
      <c r="AU16" s="751"/>
      <c r="AV16" s="747"/>
      <c r="AW16" s="752"/>
      <c r="AX16" s="735"/>
      <c r="AY16" s="751"/>
      <c r="AZ16" s="747"/>
      <c r="BA16" s="753"/>
      <c r="BB16" s="742"/>
      <c r="BC16" s="754"/>
      <c r="BD16" s="754"/>
      <c r="BG16" s="756"/>
    </row>
    <row r="17" spans="1:59" s="755" customFormat="1" ht="18" customHeight="1" x14ac:dyDescent="0.2">
      <c r="A17" s="681" t="str">
        <f t="shared" si="11"/>
        <v>03.11.01</v>
      </c>
      <c r="B17" s="715"/>
      <c r="C17" s="757"/>
      <c r="D17" s="716" t="s">
        <v>871</v>
      </c>
      <c r="E17" s="741"/>
      <c r="F17" s="718">
        <v>1998</v>
      </c>
      <c r="G17" s="719">
        <v>0</v>
      </c>
      <c r="H17" s="720">
        <f t="shared" si="12"/>
        <v>43</v>
      </c>
      <c r="I17" s="721"/>
      <c r="J17" s="722">
        <f t="shared" si="13"/>
        <v>2040</v>
      </c>
      <c r="K17" s="723">
        <f t="shared" si="14"/>
        <v>0</v>
      </c>
      <c r="L17" s="724">
        <f t="shared" si="15"/>
        <v>0</v>
      </c>
      <c r="M17" s="725">
        <f t="shared" si="16"/>
        <v>0</v>
      </c>
      <c r="N17" s="726">
        <f t="shared" si="17"/>
        <v>43</v>
      </c>
      <c r="O17" s="722">
        <f t="shared" si="18"/>
        <v>2040</v>
      </c>
      <c r="P17" s="727">
        <f t="shared" si="19"/>
        <v>273876460</v>
      </c>
      <c r="Q17" s="728">
        <f t="shared" si="20"/>
        <v>273876460</v>
      </c>
      <c r="R17" s="728">
        <f t="shared" si="21"/>
        <v>6369220</v>
      </c>
      <c r="S17" s="729">
        <f t="shared" si="22"/>
        <v>1998</v>
      </c>
      <c r="T17" s="726">
        <f t="shared" si="23"/>
        <v>1</v>
      </c>
      <c r="U17" s="730">
        <f t="shared" si="24"/>
        <v>6369220</v>
      </c>
      <c r="V17" s="720">
        <f t="shared" si="25"/>
        <v>1998</v>
      </c>
      <c r="W17" s="730">
        <f t="shared" si="26"/>
        <v>267507240</v>
      </c>
      <c r="X17" s="731"/>
      <c r="Y17" s="747"/>
      <c r="Z17" s="700"/>
      <c r="AA17" s="758"/>
      <c r="AB17" s="759"/>
      <c r="AC17" s="759"/>
      <c r="AD17" s="760"/>
      <c r="AE17" s="737"/>
      <c r="AF17" s="739"/>
      <c r="AG17" s="737"/>
      <c r="AH17" s="737"/>
      <c r="AI17" s="746"/>
      <c r="AJ17" s="747"/>
      <c r="AK17" s="748"/>
      <c r="AL17" s="749"/>
      <c r="AM17" s="742"/>
      <c r="AN17" s="750"/>
      <c r="AO17" s="742"/>
      <c r="AP17" s="735"/>
      <c r="AQ17" s="751"/>
      <c r="AR17" s="747"/>
      <c r="AS17" s="747"/>
      <c r="AT17" s="735"/>
      <c r="AU17" s="751"/>
      <c r="AV17" s="747"/>
      <c r="AW17" s="752"/>
      <c r="AX17" s="735"/>
      <c r="AY17" s="751"/>
      <c r="AZ17" s="747"/>
      <c r="BA17" s="753"/>
      <c r="BB17" s="742"/>
      <c r="BC17" s="754"/>
      <c r="BD17" s="754"/>
      <c r="BG17" s="756"/>
    </row>
    <row r="18" spans="1:59" s="755" customFormat="1" ht="18" customHeight="1" x14ac:dyDescent="0.2">
      <c r="A18" s="681" t="str">
        <f t="shared" si="11"/>
        <v>03.11.01</v>
      </c>
      <c r="B18" s="715"/>
      <c r="C18" s="757"/>
      <c r="D18" s="716" t="s">
        <v>871</v>
      </c>
      <c r="E18" s="741"/>
      <c r="F18" s="718">
        <v>1999</v>
      </c>
      <c r="G18" s="719">
        <v>0</v>
      </c>
      <c r="H18" s="720">
        <f t="shared" si="12"/>
        <v>42</v>
      </c>
      <c r="I18" s="721"/>
      <c r="J18" s="722">
        <f t="shared" si="13"/>
        <v>2040</v>
      </c>
      <c r="K18" s="723">
        <f t="shared" si="14"/>
        <v>0</v>
      </c>
      <c r="L18" s="724">
        <f t="shared" si="15"/>
        <v>0</v>
      </c>
      <c r="M18" s="725">
        <f t="shared" si="16"/>
        <v>0</v>
      </c>
      <c r="N18" s="726">
        <f t="shared" si="17"/>
        <v>42</v>
      </c>
      <c r="O18" s="722">
        <f t="shared" si="18"/>
        <v>2040</v>
      </c>
      <c r="P18" s="727">
        <f t="shared" si="19"/>
        <v>267507240</v>
      </c>
      <c r="Q18" s="728">
        <f t="shared" si="20"/>
        <v>267507240</v>
      </c>
      <c r="R18" s="728">
        <f t="shared" si="21"/>
        <v>6369220</v>
      </c>
      <c r="S18" s="729">
        <f t="shared" si="22"/>
        <v>1999</v>
      </c>
      <c r="T18" s="726">
        <f t="shared" si="23"/>
        <v>1</v>
      </c>
      <c r="U18" s="730">
        <f t="shared" si="24"/>
        <v>6369220</v>
      </c>
      <c r="V18" s="720">
        <f t="shared" si="25"/>
        <v>1999</v>
      </c>
      <c r="W18" s="730">
        <f t="shared" si="26"/>
        <v>261138020</v>
      </c>
      <c r="X18" s="731"/>
      <c r="Y18" s="747"/>
      <c r="Z18" s="700"/>
      <c r="AA18" s="761"/>
      <c r="AB18" s="737"/>
      <c r="AC18" s="737"/>
      <c r="AD18" s="739"/>
      <c r="AE18" s="737"/>
      <c r="AF18" s="739"/>
      <c r="AG18" s="737"/>
      <c r="AH18" s="737"/>
      <c r="AI18" s="746"/>
      <c r="AJ18" s="747"/>
      <c r="AK18" s="748"/>
      <c r="AL18" s="749"/>
      <c r="AM18" s="742"/>
      <c r="AN18" s="750"/>
      <c r="AO18" s="742"/>
      <c r="AP18" s="735"/>
      <c r="AQ18" s="751"/>
      <c r="AR18" s="747"/>
      <c r="AS18" s="747"/>
      <c r="AT18" s="735"/>
      <c r="AU18" s="751"/>
      <c r="AV18" s="747"/>
      <c r="AW18" s="752"/>
      <c r="AX18" s="735"/>
      <c r="AY18" s="751"/>
      <c r="AZ18" s="747"/>
      <c r="BA18" s="753"/>
      <c r="BB18" s="742"/>
      <c r="BC18" s="754"/>
      <c r="BD18" s="754"/>
      <c r="BG18" s="756"/>
    </row>
    <row r="19" spans="1:59" s="755" customFormat="1" ht="18" customHeight="1" x14ac:dyDescent="0.2">
      <c r="A19" s="681" t="str">
        <f t="shared" si="11"/>
        <v>03.11.01</v>
      </c>
      <c r="B19" s="715"/>
      <c r="C19" s="762"/>
      <c r="D19" s="716" t="s">
        <v>871</v>
      </c>
      <c r="E19" s="741"/>
      <c r="F19" s="718">
        <v>2000</v>
      </c>
      <c r="G19" s="763">
        <v>0</v>
      </c>
      <c r="H19" s="720">
        <f t="shared" si="12"/>
        <v>41</v>
      </c>
      <c r="I19" s="721"/>
      <c r="J19" s="722">
        <f t="shared" si="13"/>
        <v>2040</v>
      </c>
      <c r="K19" s="723">
        <f t="shared" si="14"/>
        <v>0</v>
      </c>
      <c r="L19" s="724">
        <f t="shared" si="15"/>
        <v>0</v>
      </c>
      <c r="M19" s="725">
        <f t="shared" si="16"/>
        <v>0</v>
      </c>
      <c r="N19" s="726">
        <f t="shared" si="17"/>
        <v>41</v>
      </c>
      <c r="O19" s="722">
        <f t="shared" si="18"/>
        <v>2040</v>
      </c>
      <c r="P19" s="727">
        <f t="shared" si="19"/>
        <v>261138020</v>
      </c>
      <c r="Q19" s="728">
        <f t="shared" si="20"/>
        <v>261138020</v>
      </c>
      <c r="R19" s="728">
        <f t="shared" si="21"/>
        <v>6369220</v>
      </c>
      <c r="S19" s="729">
        <f t="shared" si="22"/>
        <v>2000</v>
      </c>
      <c r="T19" s="726">
        <f t="shared" si="23"/>
        <v>1</v>
      </c>
      <c r="U19" s="730">
        <f t="shared" si="24"/>
        <v>6369220</v>
      </c>
      <c r="V19" s="720">
        <f t="shared" si="25"/>
        <v>2000</v>
      </c>
      <c r="W19" s="730">
        <f t="shared" si="26"/>
        <v>254768800</v>
      </c>
      <c r="X19" s="731"/>
      <c r="Y19" s="747"/>
      <c r="Z19" s="700"/>
      <c r="AA19" s="761"/>
      <c r="AB19" s="737"/>
      <c r="AC19" s="737"/>
      <c r="AD19" s="739"/>
      <c r="AE19" s="737"/>
      <c r="AF19" s="739"/>
      <c r="AG19" s="737"/>
      <c r="AH19" s="737"/>
      <c r="AI19" s="746"/>
      <c r="AJ19" s="747"/>
      <c r="AK19" s="748"/>
      <c r="AL19" s="749"/>
      <c r="AM19" s="742"/>
      <c r="AN19" s="750"/>
      <c r="AO19" s="742"/>
      <c r="AP19" s="735"/>
      <c r="AQ19" s="751"/>
      <c r="AR19" s="747"/>
      <c r="AS19" s="747"/>
      <c r="AT19" s="735"/>
      <c r="AU19" s="751"/>
      <c r="AV19" s="747"/>
      <c r="AW19" s="752"/>
      <c r="AX19" s="735"/>
      <c r="AY19" s="751"/>
      <c r="AZ19" s="747"/>
      <c r="BA19" s="753"/>
      <c r="BB19" s="742"/>
      <c r="BC19" s="754"/>
      <c r="BD19" s="754"/>
      <c r="BG19" s="756"/>
    </row>
    <row r="20" spans="1:59" s="786" customFormat="1" ht="24.75" customHeight="1" x14ac:dyDescent="0.2">
      <c r="A20" s="764" t="str">
        <f t="shared" si="11"/>
        <v>03.11.01</v>
      </c>
      <c r="B20" s="765"/>
      <c r="C20" s="766"/>
      <c r="D20" s="767" t="s">
        <v>871</v>
      </c>
      <c r="E20" s="768"/>
      <c r="F20" s="718">
        <v>2001</v>
      </c>
      <c r="G20" s="769">
        <v>0</v>
      </c>
      <c r="H20" s="720">
        <f t="shared" si="12"/>
        <v>40</v>
      </c>
      <c r="I20" s="721"/>
      <c r="J20" s="722">
        <f t="shared" si="13"/>
        <v>2040</v>
      </c>
      <c r="K20" s="723">
        <f t="shared" si="14"/>
        <v>0</v>
      </c>
      <c r="L20" s="724">
        <f t="shared" si="15"/>
        <v>0</v>
      </c>
      <c r="M20" s="725">
        <f t="shared" si="16"/>
        <v>0</v>
      </c>
      <c r="N20" s="726">
        <f t="shared" si="17"/>
        <v>40</v>
      </c>
      <c r="O20" s="722">
        <f t="shared" si="18"/>
        <v>2040</v>
      </c>
      <c r="P20" s="727">
        <f t="shared" si="19"/>
        <v>254768800</v>
      </c>
      <c r="Q20" s="728">
        <f t="shared" si="20"/>
        <v>254768800</v>
      </c>
      <c r="R20" s="728">
        <f t="shared" si="21"/>
        <v>6369220</v>
      </c>
      <c r="S20" s="729">
        <f t="shared" si="22"/>
        <v>2001</v>
      </c>
      <c r="T20" s="726">
        <f t="shared" si="23"/>
        <v>1</v>
      </c>
      <c r="U20" s="730">
        <f t="shared" si="24"/>
        <v>6369220</v>
      </c>
      <c r="V20" s="720">
        <f t="shared" si="25"/>
        <v>2001</v>
      </c>
      <c r="W20" s="730">
        <f t="shared" si="26"/>
        <v>248399580</v>
      </c>
      <c r="X20" s="770"/>
      <c r="Y20" s="771"/>
      <c r="Z20" s="772"/>
      <c r="AA20" s="773"/>
      <c r="AB20" s="774"/>
      <c r="AC20" s="774"/>
      <c r="AD20" s="775"/>
      <c r="AE20" s="774"/>
      <c r="AF20" s="775"/>
      <c r="AG20" s="774"/>
      <c r="AH20" s="774"/>
      <c r="AI20" s="776"/>
      <c r="AJ20" s="771"/>
      <c r="AK20" s="777"/>
      <c r="AL20" s="778"/>
      <c r="AM20" s="779"/>
      <c r="AN20" s="780"/>
      <c r="AO20" s="779"/>
      <c r="AP20" s="781"/>
      <c r="AQ20" s="782"/>
      <c r="AR20" s="771"/>
      <c r="AS20" s="771"/>
      <c r="AT20" s="781"/>
      <c r="AU20" s="782"/>
      <c r="AV20" s="771"/>
      <c r="AW20" s="783"/>
      <c r="AX20" s="781"/>
      <c r="AY20" s="782"/>
      <c r="AZ20" s="771"/>
      <c r="BA20" s="784"/>
      <c r="BB20" s="779"/>
      <c r="BC20" s="785"/>
      <c r="BD20" s="785"/>
      <c r="BG20" s="787"/>
    </row>
    <row r="21" spans="1:59" s="786" customFormat="1" ht="18" customHeight="1" x14ac:dyDescent="0.2">
      <c r="A21" s="764" t="str">
        <f t="shared" si="11"/>
        <v>03.11.01</v>
      </c>
      <c r="B21" s="765"/>
      <c r="C21" s="766"/>
      <c r="D21" s="767" t="s">
        <v>871</v>
      </c>
      <c r="E21" s="768"/>
      <c r="F21" s="718">
        <v>2002</v>
      </c>
      <c r="G21" s="769">
        <v>0</v>
      </c>
      <c r="H21" s="720">
        <f t="shared" si="12"/>
        <v>39</v>
      </c>
      <c r="I21" s="721"/>
      <c r="J21" s="722">
        <f t="shared" si="13"/>
        <v>2040</v>
      </c>
      <c r="K21" s="723">
        <f t="shared" si="14"/>
        <v>0</v>
      </c>
      <c r="L21" s="724">
        <f t="shared" si="15"/>
        <v>0</v>
      </c>
      <c r="M21" s="725">
        <f t="shared" si="16"/>
        <v>0</v>
      </c>
      <c r="N21" s="726">
        <f t="shared" si="17"/>
        <v>39</v>
      </c>
      <c r="O21" s="722">
        <f t="shared" si="18"/>
        <v>2040</v>
      </c>
      <c r="P21" s="727">
        <f t="shared" si="19"/>
        <v>248399580</v>
      </c>
      <c r="Q21" s="728">
        <f t="shared" si="20"/>
        <v>248399580</v>
      </c>
      <c r="R21" s="728">
        <f t="shared" si="21"/>
        <v>6369220</v>
      </c>
      <c r="S21" s="729">
        <f t="shared" si="22"/>
        <v>2002</v>
      </c>
      <c r="T21" s="726">
        <f t="shared" si="23"/>
        <v>1</v>
      </c>
      <c r="U21" s="730">
        <f t="shared" si="24"/>
        <v>6369220</v>
      </c>
      <c r="V21" s="720">
        <f t="shared" si="25"/>
        <v>2002</v>
      </c>
      <c r="W21" s="730">
        <f t="shared" si="26"/>
        <v>242030360</v>
      </c>
      <c r="X21" s="770"/>
      <c r="Y21" s="771"/>
      <c r="Z21" s="772"/>
      <c r="AA21" s="773"/>
      <c r="AB21" s="774"/>
      <c r="AC21" s="774"/>
      <c r="AD21" s="775"/>
      <c r="AE21" s="774"/>
      <c r="AF21" s="775"/>
      <c r="AG21" s="774"/>
      <c r="AH21" s="774"/>
      <c r="AI21" s="776"/>
      <c r="AJ21" s="771"/>
      <c r="AK21" s="777"/>
      <c r="AL21" s="778"/>
      <c r="AM21" s="779"/>
      <c r="AN21" s="780"/>
      <c r="AO21" s="779"/>
      <c r="AP21" s="781"/>
      <c r="AQ21" s="782"/>
      <c r="AR21" s="771"/>
      <c r="AS21" s="771"/>
      <c r="AT21" s="781"/>
      <c r="AU21" s="782"/>
      <c r="AV21" s="771"/>
      <c r="AW21" s="783"/>
      <c r="AX21" s="781"/>
      <c r="AY21" s="782"/>
      <c r="AZ21" s="771"/>
      <c r="BA21" s="784"/>
      <c r="BB21" s="779"/>
      <c r="BC21" s="785"/>
      <c r="BD21" s="785"/>
      <c r="BG21" s="787"/>
    </row>
    <row r="22" spans="1:59" s="786" customFormat="1" ht="18" customHeight="1" x14ac:dyDescent="0.2">
      <c r="A22" s="764" t="str">
        <f t="shared" si="11"/>
        <v>03.11.01</v>
      </c>
      <c r="B22" s="765"/>
      <c r="C22" s="766"/>
      <c r="D22" s="767" t="s">
        <v>871</v>
      </c>
      <c r="E22" s="768"/>
      <c r="F22" s="718">
        <v>2003</v>
      </c>
      <c r="G22" s="788">
        <v>0</v>
      </c>
      <c r="H22" s="720">
        <f t="shared" si="12"/>
        <v>38</v>
      </c>
      <c r="I22" s="721"/>
      <c r="J22" s="722">
        <f t="shared" si="13"/>
        <v>2040</v>
      </c>
      <c r="K22" s="723">
        <f t="shared" si="14"/>
        <v>0</v>
      </c>
      <c r="L22" s="724">
        <f t="shared" si="15"/>
        <v>0</v>
      </c>
      <c r="M22" s="725">
        <f t="shared" si="16"/>
        <v>0</v>
      </c>
      <c r="N22" s="726">
        <f t="shared" si="17"/>
        <v>38</v>
      </c>
      <c r="O22" s="722">
        <f t="shared" si="18"/>
        <v>2040</v>
      </c>
      <c r="P22" s="727">
        <f t="shared" si="19"/>
        <v>242030360</v>
      </c>
      <c r="Q22" s="728">
        <f t="shared" si="20"/>
        <v>242030360</v>
      </c>
      <c r="R22" s="728">
        <f t="shared" si="21"/>
        <v>6369220</v>
      </c>
      <c r="S22" s="729">
        <f t="shared" si="22"/>
        <v>2003</v>
      </c>
      <c r="T22" s="726">
        <f t="shared" si="23"/>
        <v>1</v>
      </c>
      <c r="U22" s="730">
        <f t="shared" si="24"/>
        <v>6369220</v>
      </c>
      <c r="V22" s="720">
        <f t="shared" si="25"/>
        <v>2003</v>
      </c>
      <c r="W22" s="730">
        <f t="shared" si="26"/>
        <v>235661140</v>
      </c>
      <c r="X22" s="770"/>
      <c r="Y22" s="771"/>
      <c r="Z22" s="772"/>
      <c r="AA22" s="773"/>
      <c r="AB22" s="774"/>
      <c r="AC22" s="774"/>
      <c r="AD22" s="775"/>
      <c r="AE22" s="774"/>
      <c r="AF22" s="775"/>
      <c r="AG22" s="774"/>
      <c r="AH22" s="774"/>
      <c r="AI22" s="776"/>
      <c r="AJ22" s="771"/>
      <c r="AK22" s="777"/>
      <c r="AL22" s="778"/>
      <c r="AM22" s="779"/>
      <c r="AN22" s="780"/>
      <c r="AO22" s="779"/>
      <c r="AP22" s="781"/>
      <c r="AQ22" s="782"/>
      <c r="AR22" s="771"/>
      <c r="AS22" s="771"/>
      <c r="AT22" s="781"/>
      <c r="AU22" s="782"/>
      <c r="AV22" s="771"/>
      <c r="AW22" s="783"/>
      <c r="AX22" s="781"/>
      <c r="AY22" s="782"/>
      <c r="AZ22" s="771"/>
      <c r="BA22" s="784"/>
      <c r="BB22" s="779"/>
      <c r="BC22" s="785"/>
      <c r="BD22" s="785"/>
      <c r="BG22" s="787"/>
    </row>
    <row r="23" spans="1:59" s="755" customFormat="1" ht="18" customHeight="1" x14ac:dyDescent="0.2">
      <c r="A23" s="681" t="str">
        <f t="shared" si="11"/>
        <v>03.11.01</v>
      </c>
      <c r="B23" s="715"/>
      <c r="C23" s="757"/>
      <c r="D23" s="716" t="s">
        <v>871</v>
      </c>
      <c r="E23" s="741"/>
      <c r="F23" s="718">
        <v>2004</v>
      </c>
      <c r="G23" s="719">
        <v>0</v>
      </c>
      <c r="H23" s="720">
        <f t="shared" si="12"/>
        <v>37</v>
      </c>
      <c r="I23" s="721"/>
      <c r="J23" s="722">
        <f t="shared" si="13"/>
        <v>2040</v>
      </c>
      <c r="K23" s="723">
        <f t="shared" si="14"/>
        <v>0</v>
      </c>
      <c r="L23" s="724">
        <f t="shared" si="15"/>
        <v>0</v>
      </c>
      <c r="M23" s="725">
        <f t="shared" si="16"/>
        <v>0</v>
      </c>
      <c r="N23" s="726">
        <f t="shared" si="17"/>
        <v>37</v>
      </c>
      <c r="O23" s="722">
        <f t="shared" si="18"/>
        <v>2040</v>
      </c>
      <c r="P23" s="727">
        <f t="shared" si="19"/>
        <v>235661140</v>
      </c>
      <c r="Q23" s="728">
        <f t="shared" si="20"/>
        <v>235661140</v>
      </c>
      <c r="R23" s="728">
        <f t="shared" si="21"/>
        <v>6369220</v>
      </c>
      <c r="S23" s="729">
        <f t="shared" si="22"/>
        <v>2004</v>
      </c>
      <c r="T23" s="726">
        <f t="shared" si="23"/>
        <v>1</v>
      </c>
      <c r="U23" s="730">
        <f t="shared" si="24"/>
        <v>6369220</v>
      </c>
      <c r="V23" s="720">
        <f t="shared" si="25"/>
        <v>2004</v>
      </c>
      <c r="W23" s="730">
        <f t="shared" si="26"/>
        <v>229291920</v>
      </c>
      <c r="X23" s="731"/>
      <c r="Y23" s="747"/>
      <c r="Z23" s="700"/>
      <c r="AA23" s="761"/>
      <c r="AB23" s="737"/>
      <c r="AC23" s="737"/>
      <c r="AD23" s="739"/>
      <c r="AE23" s="737"/>
      <c r="AF23" s="739"/>
      <c r="AG23" s="737"/>
      <c r="AH23" s="737"/>
      <c r="AI23" s="746"/>
      <c r="AJ23" s="747"/>
      <c r="AK23" s="748"/>
      <c r="AL23" s="749"/>
      <c r="AM23" s="742"/>
      <c r="AN23" s="750"/>
      <c r="AO23" s="742"/>
      <c r="AP23" s="735"/>
      <c r="AQ23" s="751"/>
      <c r="AR23" s="747"/>
      <c r="AS23" s="747"/>
      <c r="AT23" s="735"/>
      <c r="AU23" s="751"/>
      <c r="AV23" s="747"/>
      <c r="AW23" s="752"/>
      <c r="AX23" s="735"/>
      <c r="AY23" s="751"/>
      <c r="AZ23" s="747"/>
      <c r="BA23" s="753"/>
      <c r="BB23" s="742"/>
      <c r="BC23" s="754"/>
      <c r="BD23" s="754"/>
      <c r="BG23" s="756"/>
    </row>
    <row r="24" spans="1:59" s="755" customFormat="1" ht="18" customHeight="1" x14ac:dyDescent="0.2">
      <c r="A24" s="681" t="str">
        <f t="shared" si="11"/>
        <v>03.11.01</v>
      </c>
      <c r="B24" s="715"/>
      <c r="C24" s="757"/>
      <c r="D24" s="716" t="s">
        <v>871</v>
      </c>
      <c r="E24" s="741"/>
      <c r="F24" s="718">
        <v>2005</v>
      </c>
      <c r="G24" s="719">
        <v>0</v>
      </c>
      <c r="H24" s="720">
        <f t="shared" si="12"/>
        <v>36</v>
      </c>
      <c r="I24" s="721"/>
      <c r="J24" s="722">
        <f t="shared" si="13"/>
        <v>2040</v>
      </c>
      <c r="K24" s="723">
        <f t="shared" si="14"/>
        <v>0</v>
      </c>
      <c r="L24" s="724">
        <f t="shared" si="15"/>
        <v>0</v>
      </c>
      <c r="M24" s="725">
        <f t="shared" si="16"/>
        <v>0</v>
      </c>
      <c r="N24" s="726">
        <f t="shared" si="17"/>
        <v>36</v>
      </c>
      <c r="O24" s="722">
        <f t="shared" si="18"/>
        <v>2040</v>
      </c>
      <c r="P24" s="727">
        <f t="shared" si="19"/>
        <v>229291920</v>
      </c>
      <c r="Q24" s="728">
        <f t="shared" si="20"/>
        <v>229291920</v>
      </c>
      <c r="R24" s="728">
        <f t="shared" si="21"/>
        <v>6369220</v>
      </c>
      <c r="S24" s="729">
        <f t="shared" si="22"/>
        <v>2005</v>
      </c>
      <c r="T24" s="726">
        <f t="shared" si="23"/>
        <v>1</v>
      </c>
      <c r="U24" s="730">
        <f t="shared" si="24"/>
        <v>6369220</v>
      </c>
      <c r="V24" s="720">
        <f t="shared" si="25"/>
        <v>2005</v>
      </c>
      <c r="W24" s="730">
        <f t="shared" si="26"/>
        <v>222922700</v>
      </c>
      <c r="X24" s="731"/>
      <c r="Y24" s="747"/>
      <c r="Z24" s="700"/>
      <c r="AA24" s="761"/>
      <c r="AB24" s="737"/>
      <c r="AC24" s="737"/>
      <c r="AD24" s="739"/>
      <c r="AE24" s="737"/>
      <c r="AF24" s="739"/>
      <c r="AG24" s="737"/>
      <c r="AH24" s="737"/>
      <c r="AI24" s="746"/>
      <c r="AJ24" s="747"/>
      <c r="AK24" s="748"/>
      <c r="AL24" s="749"/>
      <c r="AM24" s="742"/>
      <c r="AN24" s="750"/>
      <c r="AO24" s="742"/>
      <c r="AP24" s="735"/>
      <c r="AQ24" s="751"/>
      <c r="AR24" s="747"/>
      <c r="AS24" s="747"/>
      <c r="AT24" s="735"/>
      <c r="AU24" s="751"/>
      <c r="AV24" s="747"/>
      <c r="AW24" s="752"/>
      <c r="AX24" s="735"/>
      <c r="AY24" s="751"/>
      <c r="AZ24" s="747"/>
      <c r="BA24" s="753"/>
      <c r="BB24" s="742"/>
      <c r="BC24" s="754"/>
      <c r="BD24" s="754"/>
      <c r="BG24" s="756"/>
    </row>
    <row r="25" spans="1:59" s="755" customFormat="1" ht="18" customHeight="1" x14ac:dyDescent="0.2">
      <c r="A25" s="681" t="str">
        <f t="shared" si="11"/>
        <v>03.11.01</v>
      </c>
      <c r="B25" s="715"/>
      <c r="C25" s="757"/>
      <c r="D25" s="716" t="s">
        <v>871</v>
      </c>
      <c r="E25" s="741"/>
      <c r="F25" s="718">
        <v>2006</v>
      </c>
      <c r="G25" s="719">
        <v>0</v>
      </c>
      <c r="H25" s="720">
        <f t="shared" si="12"/>
        <v>35</v>
      </c>
      <c r="I25" s="721"/>
      <c r="J25" s="722">
        <f t="shared" si="13"/>
        <v>2040</v>
      </c>
      <c r="K25" s="723">
        <f t="shared" si="14"/>
        <v>0</v>
      </c>
      <c r="L25" s="724">
        <f t="shared" si="15"/>
        <v>0</v>
      </c>
      <c r="M25" s="725">
        <f t="shared" si="16"/>
        <v>0</v>
      </c>
      <c r="N25" s="726">
        <f t="shared" si="17"/>
        <v>35</v>
      </c>
      <c r="O25" s="722">
        <f t="shared" si="18"/>
        <v>2040</v>
      </c>
      <c r="P25" s="727">
        <f t="shared" si="19"/>
        <v>222922700</v>
      </c>
      <c r="Q25" s="728">
        <f t="shared" si="20"/>
        <v>222922700</v>
      </c>
      <c r="R25" s="728">
        <f t="shared" si="21"/>
        <v>6369220</v>
      </c>
      <c r="S25" s="729">
        <f t="shared" si="22"/>
        <v>2006</v>
      </c>
      <c r="T25" s="726">
        <f t="shared" si="23"/>
        <v>1</v>
      </c>
      <c r="U25" s="730">
        <f t="shared" si="24"/>
        <v>6369220</v>
      </c>
      <c r="V25" s="720">
        <f t="shared" si="25"/>
        <v>2006</v>
      </c>
      <c r="W25" s="730">
        <f t="shared" si="26"/>
        <v>216553480</v>
      </c>
      <c r="X25" s="731"/>
      <c r="Y25" s="747"/>
      <c r="Z25" s="700"/>
      <c r="AA25" s="761"/>
      <c r="AB25" s="737"/>
      <c r="AC25" s="737"/>
      <c r="AD25" s="739"/>
      <c r="AE25" s="737"/>
      <c r="AF25" s="739"/>
      <c r="AG25" s="737"/>
      <c r="AH25" s="737"/>
      <c r="AI25" s="746"/>
      <c r="AJ25" s="747"/>
      <c r="AK25" s="748"/>
      <c r="AL25" s="749"/>
      <c r="AM25" s="742"/>
      <c r="AN25" s="750"/>
      <c r="AO25" s="742"/>
      <c r="AP25" s="735"/>
      <c r="AQ25" s="751"/>
      <c r="AR25" s="747"/>
      <c r="AS25" s="747"/>
      <c r="AT25" s="735"/>
      <c r="AU25" s="751"/>
      <c r="AV25" s="747"/>
      <c r="AW25" s="752"/>
      <c r="AX25" s="735"/>
      <c r="AY25" s="751"/>
      <c r="AZ25" s="747"/>
      <c r="BA25" s="753"/>
      <c r="BB25" s="742"/>
      <c r="BC25" s="754"/>
      <c r="BD25" s="754"/>
      <c r="BG25" s="756"/>
    </row>
    <row r="26" spans="1:59" s="755" customFormat="1" ht="18" customHeight="1" x14ac:dyDescent="0.2">
      <c r="A26" s="681" t="str">
        <f t="shared" si="11"/>
        <v>03.11.01</v>
      </c>
      <c r="B26" s="715"/>
      <c r="C26" s="757"/>
      <c r="D26" s="716" t="s">
        <v>871</v>
      </c>
      <c r="E26" s="741"/>
      <c r="F26" s="718">
        <v>2007</v>
      </c>
      <c r="G26" s="719">
        <v>0</v>
      </c>
      <c r="H26" s="720">
        <f t="shared" si="12"/>
        <v>34</v>
      </c>
      <c r="I26" s="721"/>
      <c r="J26" s="722">
        <f t="shared" si="13"/>
        <v>2040</v>
      </c>
      <c r="K26" s="723">
        <f t="shared" si="14"/>
        <v>0</v>
      </c>
      <c r="L26" s="724">
        <f t="shared" si="15"/>
        <v>0</v>
      </c>
      <c r="M26" s="725">
        <f t="shared" si="16"/>
        <v>0</v>
      </c>
      <c r="N26" s="726">
        <f t="shared" si="17"/>
        <v>34</v>
      </c>
      <c r="O26" s="722">
        <f t="shared" si="18"/>
        <v>2040</v>
      </c>
      <c r="P26" s="727">
        <f t="shared" si="19"/>
        <v>216553480</v>
      </c>
      <c r="Q26" s="728">
        <f t="shared" si="20"/>
        <v>216553480</v>
      </c>
      <c r="R26" s="728">
        <f t="shared" si="21"/>
        <v>6369220</v>
      </c>
      <c r="S26" s="729">
        <f t="shared" si="22"/>
        <v>2007</v>
      </c>
      <c r="T26" s="726">
        <f t="shared" si="23"/>
        <v>1</v>
      </c>
      <c r="U26" s="730">
        <f t="shared" si="24"/>
        <v>6369220</v>
      </c>
      <c r="V26" s="720">
        <f t="shared" si="25"/>
        <v>2007</v>
      </c>
      <c r="W26" s="730">
        <f t="shared" si="26"/>
        <v>210184260</v>
      </c>
      <c r="X26" s="731"/>
      <c r="Y26" s="747"/>
      <c r="Z26" s="700"/>
      <c r="AA26" s="761"/>
      <c r="AB26" s="737"/>
      <c r="AC26" s="737"/>
      <c r="AD26" s="739"/>
      <c r="AE26" s="737"/>
      <c r="AF26" s="739"/>
      <c r="AG26" s="737"/>
      <c r="AH26" s="737"/>
      <c r="AI26" s="746"/>
      <c r="AJ26" s="747"/>
      <c r="AK26" s="748"/>
      <c r="AL26" s="749"/>
      <c r="AM26" s="742"/>
      <c r="AN26" s="750"/>
      <c r="AO26" s="742"/>
      <c r="AP26" s="735"/>
      <c r="AQ26" s="751"/>
      <c r="AR26" s="747"/>
      <c r="AS26" s="747"/>
      <c r="AT26" s="735"/>
      <c r="AU26" s="751"/>
      <c r="AV26" s="747"/>
      <c r="AW26" s="752"/>
      <c r="AX26" s="735"/>
      <c r="AY26" s="751"/>
      <c r="AZ26" s="747"/>
      <c r="BA26" s="753"/>
      <c r="BB26" s="742"/>
      <c r="BC26" s="754"/>
      <c r="BD26" s="754"/>
      <c r="BG26" s="756"/>
    </row>
    <row r="27" spans="1:59" s="755" customFormat="1" ht="18" customHeight="1" x14ac:dyDescent="0.2">
      <c r="A27" s="681" t="str">
        <f t="shared" si="11"/>
        <v>03.11.01</v>
      </c>
      <c r="B27" s="715"/>
      <c r="C27" s="757"/>
      <c r="D27" s="716" t="s">
        <v>871</v>
      </c>
      <c r="E27" s="741"/>
      <c r="F27" s="718">
        <v>2008</v>
      </c>
      <c r="G27" s="719">
        <v>0</v>
      </c>
      <c r="H27" s="720">
        <f t="shared" si="12"/>
        <v>33</v>
      </c>
      <c r="I27" s="721"/>
      <c r="J27" s="722">
        <f t="shared" si="13"/>
        <v>2040</v>
      </c>
      <c r="K27" s="723">
        <f t="shared" si="14"/>
        <v>0</v>
      </c>
      <c r="L27" s="724">
        <f t="shared" si="15"/>
        <v>0</v>
      </c>
      <c r="M27" s="725">
        <f t="shared" si="16"/>
        <v>0</v>
      </c>
      <c r="N27" s="726">
        <f t="shared" si="17"/>
        <v>33</v>
      </c>
      <c r="O27" s="722">
        <f t="shared" si="18"/>
        <v>2040</v>
      </c>
      <c r="P27" s="727">
        <f t="shared" si="19"/>
        <v>210184260</v>
      </c>
      <c r="Q27" s="728">
        <f t="shared" si="20"/>
        <v>210184260</v>
      </c>
      <c r="R27" s="728">
        <f t="shared" si="21"/>
        <v>6369220</v>
      </c>
      <c r="S27" s="729">
        <f t="shared" si="22"/>
        <v>2008</v>
      </c>
      <c r="T27" s="726">
        <f t="shared" si="23"/>
        <v>1</v>
      </c>
      <c r="U27" s="730">
        <f t="shared" si="24"/>
        <v>6369220</v>
      </c>
      <c r="V27" s="720">
        <f t="shared" si="25"/>
        <v>2008</v>
      </c>
      <c r="W27" s="730">
        <f t="shared" si="26"/>
        <v>203815040</v>
      </c>
      <c r="X27" s="731"/>
      <c r="Y27" s="747"/>
      <c r="Z27" s="700"/>
      <c r="AA27" s="761"/>
      <c r="AB27" s="737"/>
      <c r="AC27" s="737"/>
      <c r="AD27" s="739"/>
      <c r="AE27" s="737"/>
      <c r="AF27" s="739"/>
      <c r="AG27" s="737"/>
      <c r="AH27" s="737"/>
      <c r="AI27" s="746"/>
      <c r="AJ27" s="747"/>
      <c r="AK27" s="748"/>
      <c r="AL27" s="749"/>
      <c r="AM27" s="742"/>
      <c r="AN27" s="750"/>
      <c r="AO27" s="742"/>
      <c r="AP27" s="735"/>
      <c r="AQ27" s="751"/>
      <c r="AR27" s="747"/>
      <c r="AS27" s="747"/>
      <c r="AT27" s="735"/>
      <c r="AU27" s="751"/>
      <c r="AV27" s="747"/>
      <c r="AW27" s="752"/>
      <c r="AX27" s="735"/>
      <c r="AY27" s="751"/>
      <c r="AZ27" s="747"/>
      <c r="BA27" s="753"/>
      <c r="BB27" s="742"/>
      <c r="BC27" s="754"/>
      <c r="BD27" s="754"/>
      <c r="BG27" s="756"/>
    </row>
    <row r="28" spans="1:59" s="755" customFormat="1" ht="18" customHeight="1" x14ac:dyDescent="0.2">
      <c r="A28" s="681" t="str">
        <f t="shared" si="11"/>
        <v>03.11.01</v>
      </c>
      <c r="B28" s="715"/>
      <c r="C28" s="757"/>
      <c r="D28" s="716" t="s">
        <v>871</v>
      </c>
      <c r="E28" s="741"/>
      <c r="F28" s="718">
        <v>2009</v>
      </c>
      <c r="G28" s="719">
        <v>0</v>
      </c>
      <c r="H28" s="720">
        <f t="shared" si="12"/>
        <v>32</v>
      </c>
      <c r="I28" s="721"/>
      <c r="J28" s="722">
        <f t="shared" si="13"/>
        <v>2040</v>
      </c>
      <c r="K28" s="723">
        <f t="shared" si="14"/>
        <v>0</v>
      </c>
      <c r="L28" s="724">
        <f t="shared" si="15"/>
        <v>0</v>
      </c>
      <c r="M28" s="725">
        <f t="shared" si="16"/>
        <v>0</v>
      </c>
      <c r="N28" s="726">
        <f t="shared" si="17"/>
        <v>32</v>
      </c>
      <c r="O28" s="722">
        <f t="shared" si="18"/>
        <v>2040</v>
      </c>
      <c r="P28" s="727">
        <f t="shared" si="19"/>
        <v>203815040</v>
      </c>
      <c r="Q28" s="728">
        <f t="shared" si="20"/>
        <v>203815040</v>
      </c>
      <c r="R28" s="728">
        <f t="shared" si="21"/>
        <v>6369220</v>
      </c>
      <c r="S28" s="729">
        <f t="shared" si="22"/>
        <v>2009</v>
      </c>
      <c r="T28" s="726">
        <f t="shared" si="23"/>
        <v>1</v>
      </c>
      <c r="U28" s="730">
        <f t="shared" si="24"/>
        <v>6369220</v>
      </c>
      <c r="V28" s="720">
        <f t="shared" si="25"/>
        <v>2009</v>
      </c>
      <c r="W28" s="730">
        <f t="shared" si="26"/>
        <v>197445820</v>
      </c>
      <c r="X28" s="731"/>
      <c r="Y28" s="747"/>
      <c r="Z28" s="700"/>
      <c r="AA28" s="761"/>
      <c r="AB28" s="737"/>
      <c r="AC28" s="737"/>
      <c r="AD28" s="739"/>
      <c r="AE28" s="737"/>
      <c r="AF28" s="739"/>
      <c r="AG28" s="737"/>
      <c r="AH28" s="737"/>
      <c r="AI28" s="746"/>
      <c r="AJ28" s="747"/>
      <c r="AK28" s="748"/>
      <c r="AL28" s="749"/>
      <c r="AM28" s="742"/>
      <c r="AN28" s="750"/>
      <c r="AO28" s="742"/>
      <c r="AP28" s="735"/>
      <c r="AQ28" s="751"/>
      <c r="AR28" s="747"/>
      <c r="AS28" s="747"/>
      <c r="AT28" s="735"/>
      <c r="AU28" s="751"/>
      <c r="AV28" s="747"/>
      <c r="AW28" s="752"/>
      <c r="AX28" s="735"/>
      <c r="AY28" s="751"/>
      <c r="AZ28" s="747"/>
      <c r="BA28" s="753"/>
      <c r="BB28" s="742"/>
      <c r="BC28" s="754"/>
      <c r="BD28" s="754"/>
      <c r="BG28" s="756"/>
    </row>
    <row r="29" spans="1:59" s="755" customFormat="1" ht="18" customHeight="1" x14ac:dyDescent="0.2">
      <c r="A29" s="681" t="str">
        <f t="shared" si="11"/>
        <v>03.11.01</v>
      </c>
      <c r="B29" s="715"/>
      <c r="C29" s="757"/>
      <c r="D29" s="716" t="s">
        <v>871</v>
      </c>
      <c r="E29" s="741"/>
      <c r="F29" s="718">
        <v>2010</v>
      </c>
      <c r="G29" s="719">
        <v>0</v>
      </c>
      <c r="H29" s="720">
        <f t="shared" si="12"/>
        <v>31</v>
      </c>
      <c r="I29" s="721"/>
      <c r="J29" s="722">
        <f t="shared" si="13"/>
        <v>2040</v>
      </c>
      <c r="K29" s="723">
        <f t="shared" si="14"/>
        <v>0</v>
      </c>
      <c r="L29" s="724">
        <f t="shared" si="15"/>
        <v>0</v>
      </c>
      <c r="M29" s="725">
        <f t="shared" si="16"/>
        <v>0</v>
      </c>
      <c r="N29" s="726">
        <f t="shared" si="17"/>
        <v>31</v>
      </c>
      <c r="O29" s="722">
        <f t="shared" si="18"/>
        <v>2040</v>
      </c>
      <c r="P29" s="727">
        <f t="shared" si="19"/>
        <v>197445820</v>
      </c>
      <c r="Q29" s="728">
        <f t="shared" si="20"/>
        <v>197445820</v>
      </c>
      <c r="R29" s="728">
        <f t="shared" si="21"/>
        <v>6369220</v>
      </c>
      <c r="S29" s="729">
        <f t="shared" si="22"/>
        <v>2010</v>
      </c>
      <c r="T29" s="726">
        <f t="shared" si="23"/>
        <v>1</v>
      </c>
      <c r="U29" s="730">
        <f t="shared" si="24"/>
        <v>6369220</v>
      </c>
      <c r="V29" s="720">
        <f t="shared" si="25"/>
        <v>2010</v>
      </c>
      <c r="W29" s="730">
        <f t="shared" si="26"/>
        <v>191076600</v>
      </c>
      <c r="X29" s="731"/>
      <c r="Y29" s="747"/>
      <c r="Z29" s="700"/>
      <c r="AA29" s="761"/>
      <c r="AB29" s="737"/>
      <c r="AC29" s="737"/>
      <c r="AD29" s="739"/>
      <c r="AE29" s="737"/>
      <c r="AF29" s="739"/>
      <c r="AG29" s="737"/>
      <c r="AH29" s="737"/>
      <c r="AI29" s="746"/>
      <c r="AJ29" s="747"/>
      <c r="AK29" s="748"/>
      <c r="AL29" s="749"/>
      <c r="AM29" s="742"/>
      <c r="AN29" s="750"/>
      <c r="AO29" s="742"/>
      <c r="AP29" s="735"/>
      <c r="AQ29" s="751"/>
      <c r="AR29" s="747"/>
      <c r="AS29" s="747"/>
      <c r="AT29" s="735"/>
      <c r="AU29" s="751"/>
      <c r="AV29" s="747"/>
      <c r="AW29" s="752"/>
      <c r="AX29" s="735"/>
      <c r="AY29" s="751"/>
      <c r="AZ29" s="747"/>
      <c r="BA29" s="753"/>
      <c r="BB29" s="742"/>
      <c r="BC29" s="754"/>
      <c r="BD29" s="754"/>
      <c r="BG29" s="756"/>
    </row>
    <row r="30" spans="1:59" s="755" customFormat="1" ht="18" customHeight="1" x14ac:dyDescent="0.2">
      <c r="A30" s="681" t="str">
        <f t="shared" si="11"/>
        <v>03.11.01</v>
      </c>
      <c r="B30" s="715"/>
      <c r="C30" s="757" t="s">
        <v>676</v>
      </c>
      <c r="D30" s="716" t="s">
        <v>871</v>
      </c>
      <c r="E30" s="741"/>
      <c r="F30" s="718">
        <v>2011</v>
      </c>
      <c r="G30" s="719">
        <v>597829835.18074048</v>
      </c>
      <c r="H30" s="720">
        <f t="shared" si="12"/>
        <v>30</v>
      </c>
      <c r="I30" s="721"/>
      <c r="J30" s="722">
        <f t="shared" si="13"/>
        <v>2060</v>
      </c>
      <c r="K30" s="723">
        <f t="shared" si="14"/>
        <v>3.1287443631545697</v>
      </c>
      <c r="L30" s="724">
        <f t="shared" si="15"/>
        <v>50</v>
      </c>
      <c r="M30" s="725">
        <f t="shared" si="16"/>
        <v>20</v>
      </c>
      <c r="N30" s="726">
        <f t="shared" si="17"/>
        <v>50</v>
      </c>
      <c r="O30" s="722">
        <f t="shared" si="18"/>
        <v>2060</v>
      </c>
      <c r="P30" s="727">
        <f t="shared" si="19"/>
        <v>191076600</v>
      </c>
      <c r="Q30" s="728">
        <f t="shared" si="20"/>
        <v>788906435.18074048</v>
      </c>
      <c r="R30" s="728">
        <f t="shared" si="21"/>
        <v>15778128.703614809</v>
      </c>
      <c r="S30" s="729">
        <f t="shared" si="22"/>
        <v>2011</v>
      </c>
      <c r="T30" s="726">
        <f t="shared" si="23"/>
        <v>1</v>
      </c>
      <c r="U30" s="730">
        <f t="shared" si="24"/>
        <v>15778128.703614809</v>
      </c>
      <c r="V30" s="720">
        <f t="shared" si="25"/>
        <v>2011</v>
      </c>
      <c r="W30" s="730">
        <f t="shared" si="26"/>
        <v>773128306.47712564</v>
      </c>
      <c r="X30" s="731"/>
      <c r="Y30" s="747"/>
      <c r="Z30" s="700"/>
      <c r="AA30" s="761"/>
      <c r="AB30" s="737"/>
      <c r="AC30" s="737"/>
      <c r="AD30" s="739"/>
      <c r="AE30" s="737"/>
      <c r="AF30" s="739"/>
      <c r="AG30" s="737"/>
      <c r="AH30" s="737"/>
      <c r="AI30" s="746"/>
      <c r="AJ30" s="747"/>
      <c r="AK30" s="748"/>
      <c r="AL30" s="749"/>
      <c r="AM30" s="742"/>
      <c r="AN30" s="750"/>
      <c r="AO30" s="742"/>
      <c r="AP30" s="735"/>
      <c r="AQ30" s="751"/>
      <c r="AR30" s="747"/>
      <c r="AS30" s="747"/>
      <c r="AT30" s="735"/>
      <c r="AU30" s="751"/>
      <c r="AV30" s="747"/>
      <c r="AW30" s="752"/>
      <c r="AX30" s="735"/>
      <c r="AY30" s="751"/>
      <c r="AZ30" s="747"/>
      <c r="BA30" s="753"/>
      <c r="BB30" s="742"/>
      <c r="BC30" s="754"/>
      <c r="BD30" s="754"/>
      <c r="BG30" s="756"/>
    </row>
    <row r="31" spans="1:59" s="755" customFormat="1" ht="18" customHeight="1" x14ac:dyDescent="0.2">
      <c r="A31" s="681" t="str">
        <f t="shared" si="11"/>
        <v>03.11.01</v>
      </c>
      <c r="B31" s="715"/>
      <c r="C31" s="757" t="s">
        <v>677</v>
      </c>
      <c r="D31" s="716" t="s">
        <v>871</v>
      </c>
      <c r="E31" s="741"/>
      <c r="F31" s="718">
        <v>2012</v>
      </c>
      <c r="G31" s="719">
        <v>3167550</v>
      </c>
      <c r="H31" s="720">
        <f t="shared" si="12"/>
        <v>49</v>
      </c>
      <c r="I31" s="721"/>
      <c r="J31" s="722">
        <f t="shared" si="13"/>
        <v>2061</v>
      </c>
      <c r="K31" s="723">
        <f t="shared" si="14"/>
        <v>4.0970560429140325E-3</v>
      </c>
      <c r="L31" s="724">
        <f t="shared" si="15"/>
        <v>5</v>
      </c>
      <c r="M31" s="725">
        <f t="shared" si="16"/>
        <v>1</v>
      </c>
      <c r="N31" s="726">
        <f t="shared" si="17"/>
        <v>50</v>
      </c>
      <c r="O31" s="722">
        <f t="shared" si="18"/>
        <v>2061</v>
      </c>
      <c r="P31" s="727">
        <f t="shared" si="19"/>
        <v>773128306.47712564</v>
      </c>
      <c r="Q31" s="728">
        <f t="shared" si="20"/>
        <v>776295856.47712564</v>
      </c>
      <c r="R31" s="728">
        <f t="shared" si="21"/>
        <v>15525917.129542513</v>
      </c>
      <c r="S31" s="729">
        <f t="shared" si="22"/>
        <v>2012</v>
      </c>
      <c r="T31" s="726">
        <f t="shared" si="23"/>
        <v>1</v>
      </c>
      <c r="U31" s="730">
        <f t="shared" si="24"/>
        <v>15525917.129542513</v>
      </c>
      <c r="V31" s="720">
        <f t="shared" si="25"/>
        <v>2012</v>
      </c>
      <c r="W31" s="730">
        <f t="shared" si="26"/>
        <v>760769939.34758317</v>
      </c>
      <c r="X31" s="731"/>
      <c r="Y31" s="747"/>
      <c r="Z31" s="700"/>
      <c r="AA31" s="761"/>
      <c r="AB31" s="737"/>
      <c r="AC31" s="737"/>
      <c r="AD31" s="739"/>
      <c r="AE31" s="737"/>
      <c r="AF31" s="739"/>
      <c r="AG31" s="737"/>
      <c r="AH31" s="737"/>
      <c r="AI31" s="746"/>
      <c r="AJ31" s="747"/>
      <c r="AK31" s="748"/>
      <c r="AL31" s="749"/>
      <c r="AM31" s="742"/>
      <c r="AN31" s="750"/>
      <c r="AO31" s="742"/>
      <c r="AP31" s="735"/>
      <c r="AQ31" s="751"/>
      <c r="AR31" s="747"/>
      <c r="AS31" s="747"/>
      <c r="AT31" s="735"/>
      <c r="AU31" s="751"/>
      <c r="AV31" s="747"/>
      <c r="AW31" s="752"/>
      <c r="AX31" s="735"/>
      <c r="AY31" s="751"/>
      <c r="AZ31" s="747"/>
      <c r="BA31" s="753"/>
      <c r="BB31" s="742"/>
      <c r="BC31" s="754"/>
      <c r="BD31" s="754"/>
      <c r="BG31" s="756"/>
    </row>
    <row r="32" spans="1:59" s="755" customFormat="1" ht="18" customHeight="1" x14ac:dyDescent="0.2">
      <c r="A32" s="681" t="str">
        <f t="shared" si="11"/>
        <v>03.11.01</v>
      </c>
      <c r="B32" s="715"/>
      <c r="C32" s="757" t="s">
        <v>679</v>
      </c>
      <c r="D32" s="716" t="s">
        <v>871</v>
      </c>
      <c r="E32" s="741"/>
      <c r="F32" s="718">
        <v>2013</v>
      </c>
      <c r="G32" s="719">
        <f>426541000+18316022.8655244</f>
        <v>444857022.86552441</v>
      </c>
      <c r="H32" s="720">
        <f t="shared" si="12"/>
        <v>49</v>
      </c>
      <c r="I32" s="721"/>
      <c r="J32" s="722">
        <f t="shared" si="13"/>
        <v>2062</v>
      </c>
      <c r="K32" s="723">
        <f t="shared" si="14"/>
        <v>0.5847457948286211</v>
      </c>
      <c r="L32" s="724">
        <f t="shared" si="15"/>
        <v>15</v>
      </c>
      <c r="M32" s="725">
        <f t="shared" si="16"/>
        <v>1</v>
      </c>
      <c r="N32" s="726">
        <f t="shared" si="17"/>
        <v>50</v>
      </c>
      <c r="O32" s="722">
        <f t="shared" si="18"/>
        <v>2062</v>
      </c>
      <c r="P32" s="727">
        <f t="shared" si="19"/>
        <v>760769939.34758317</v>
      </c>
      <c r="Q32" s="728">
        <f t="shared" si="20"/>
        <v>1205626962.2131076</v>
      </c>
      <c r="R32" s="728">
        <f t="shared" si="21"/>
        <v>24112539.244262151</v>
      </c>
      <c r="S32" s="729">
        <f t="shared" si="22"/>
        <v>2013</v>
      </c>
      <c r="T32" s="726">
        <f t="shared" si="23"/>
        <v>1</v>
      </c>
      <c r="U32" s="730">
        <f t="shared" si="24"/>
        <v>24112539.244262151</v>
      </c>
      <c r="V32" s="720">
        <f t="shared" si="25"/>
        <v>2013</v>
      </c>
      <c r="W32" s="730">
        <f t="shared" si="26"/>
        <v>1181514422.9688454</v>
      </c>
      <c r="X32" s="731"/>
      <c r="Y32" s="747"/>
      <c r="Z32" s="700"/>
      <c r="AA32" s="761"/>
      <c r="AB32" s="737"/>
      <c r="AC32" s="737"/>
      <c r="AD32" s="739"/>
      <c r="AE32" s="737"/>
      <c r="AF32" s="739"/>
      <c r="AG32" s="737"/>
      <c r="AH32" s="737"/>
      <c r="AI32" s="746"/>
      <c r="AJ32" s="747"/>
      <c r="AK32" s="748"/>
      <c r="AL32" s="749"/>
      <c r="AM32" s="742"/>
      <c r="AN32" s="750"/>
      <c r="AO32" s="742"/>
      <c r="AP32" s="735"/>
      <c r="AQ32" s="751"/>
      <c r="AR32" s="747"/>
      <c r="AS32" s="747"/>
      <c r="AT32" s="735"/>
      <c r="AU32" s="751"/>
      <c r="AV32" s="747"/>
      <c r="AW32" s="752"/>
      <c r="AX32" s="735"/>
      <c r="AY32" s="751"/>
      <c r="AZ32" s="747"/>
      <c r="BA32" s="753"/>
      <c r="BB32" s="742"/>
      <c r="BC32" s="754"/>
      <c r="BD32" s="754"/>
      <c r="BG32" s="756"/>
    </row>
    <row r="33" spans="1:59" s="755" customFormat="1" ht="18" customHeight="1" x14ac:dyDescent="0.2">
      <c r="A33" s="681" t="str">
        <f t="shared" si="11"/>
        <v>03.11.01</v>
      </c>
      <c r="B33" s="715"/>
      <c r="C33" s="757"/>
      <c r="D33" s="716" t="s">
        <v>871</v>
      </c>
      <c r="E33" s="741"/>
      <c r="F33" s="718">
        <v>2014</v>
      </c>
      <c r="G33" s="719">
        <v>0</v>
      </c>
      <c r="H33" s="720">
        <f t="shared" si="12"/>
        <v>49</v>
      </c>
      <c r="I33" s="721"/>
      <c r="J33" s="722">
        <f t="shared" si="13"/>
        <v>2062</v>
      </c>
      <c r="K33" s="723">
        <f t="shared" si="14"/>
        <v>0</v>
      </c>
      <c r="L33" s="724">
        <f t="shared" si="15"/>
        <v>0</v>
      </c>
      <c r="M33" s="725">
        <f t="shared" si="16"/>
        <v>0</v>
      </c>
      <c r="N33" s="726">
        <f t="shared" si="17"/>
        <v>49</v>
      </c>
      <c r="O33" s="722">
        <f t="shared" si="18"/>
        <v>2062</v>
      </c>
      <c r="P33" s="727">
        <f t="shared" si="19"/>
        <v>1181514422.9688454</v>
      </c>
      <c r="Q33" s="728">
        <f t="shared" si="20"/>
        <v>1181514422.9688454</v>
      </c>
      <c r="R33" s="728">
        <f t="shared" si="21"/>
        <v>24112539.244262151</v>
      </c>
      <c r="S33" s="729">
        <f t="shared" si="22"/>
        <v>2014</v>
      </c>
      <c r="T33" s="726">
        <f t="shared" si="23"/>
        <v>1</v>
      </c>
      <c r="U33" s="730">
        <f t="shared" si="24"/>
        <v>24112539.244262151</v>
      </c>
      <c r="V33" s="720">
        <f t="shared" si="25"/>
        <v>2014</v>
      </c>
      <c r="W33" s="730">
        <f t="shared" si="26"/>
        <v>1157401883.7245831</v>
      </c>
      <c r="X33" s="731"/>
      <c r="Y33" s="747"/>
      <c r="Z33" s="700"/>
      <c r="AA33" s="761"/>
      <c r="AB33" s="737"/>
      <c r="AC33" s="737"/>
      <c r="AD33" s="739"/>
      <c r="AE33" s="737"/>
      <c r="AF33" s="739"/>
      <c r="AG33" s="737"/>
      <c r="AH33" s="737"/>
      <c r="AI33" s="746"/>
      <c r="AJ33" s="747"/>
      <c r="AK33" s="748"/>
      <c r="AL33" s="749"/>
      <c r="AM33" s="742"/>
      <c r="AN33" s="750"/>
      <c r="AO33" s="742"/>
      <c r="AP33" s="735"/>
      <c r="AQ33" s="751"/>
      <c r="AR33" s="747"/>
      <c r="AS33" s="747"/>
      <c r="AT33" s="735"/>
      <c r="AU33" s="751"/>
      <c r="AV33" s="747"/>
      <c r="AW33" s="752"/>
      <c r="AX33" s="735"/>
      <c r="AY33" s="751"/>
      <c r="AZ33" s="747"/>
      <c r="BA33" s="753"/>
      <c r="BB33" s="742"/>
      <c r="BC33" s="754"/>
      <c r="BD33" s="754"/>
      <c r="BG33" s="756"/>
    </row>
    <row r="34" spans="1:59" s="755" customFormat="1" ht="18" customHeight="1" x14ac:dyDescent="0.2">
      <c r="A34" s="681" t="str">
        <f t="shared" si="11"/>
        <v>03.11.01</v>
      </c>
      <c r="B34" s="715"/>
      <c r="C34" s="757"/>
      <c r="D34" s="716" t="s">
        <v>871</v>
      </c>
      <c r="E34" s="741"/>
      <c r="F34" s="718">
        <v>2015</v>
      </c>
      <c r="G34" s="719">
        <v>0</v>
      </c>
      <c r="H34" s="720">
        <f t="shared" si="12"/>
        <v>48</v>
      </c>
      <c r="I34" s="721"/>
      <c r="J34" s="722">
        <f t="shared" si="13"/>
        <v>2062</v>
      </c>
      <c r="K34" s="723">
        <f t="shared" si="14"/>
        <v>0</v>
      </c>
      <c r="L34" s="724">
        <f t="shared" si="15"/>
        <v>0</v>
      </c>
      <c r="M34" s="725">
        <f t="shared" si="16"/>
        <v>0</v>
      </c>
      <c r="N34" s="726">
        <f t="shared" si="17"/>
        <v>48</v>
      </c>
      <c r="O34" s="722">
        <f t="shared" si="18"/>
        <v>2062</v>
      </c>
      <c r="P34" s="727">
        <f t="shared" si="19"/>
        <v>1157401883.7245831</v>
      </c>
      <c r="Q34" s="728">
        <f t="shared" si="20"/>
        <v>1157401883.7245831</v>
      </c>
      <c r="R34" s="728">
        <f t="shared" si="21"/>
        <v>24112539.244262151</v>
      </c>
      <c r="S34" s="729">
        <f t="shared" si="22"/>
        <v>2015</v>
      </c>
      <c r="T34" s="726">
        <f t="shared" si="23"/>
        <v>1</v>
      </c>
      <c r="U34" s="730">
        <f t="shared" si="24"/>
        <v>24112539.244262151</v>
      </c>
      <c r="V34" s="720">
        <f t="shared" si="25"/>
        <v>2015</v>
      </c>
      <c r="W34" s="730">
        <f t="shared" si="26"/>
        <v>1133289344.4803209</v>
      </c>
      <c r="X34" s="731"/>
      <c r="Y34" s="747"/>
      <c r="Z34" s="700"/>
      <c r="AA34" s="761"/>
      <c r="AB34" s="737"/>
      <c r="AC34" s="737"/>
      <c r="AD34" s="739"/>
      <c r="AE34" s="737"/>
      <c r="AF34" s="739"/>
      <c r="AG34" s="737"/>
      <c r="AH34" s="737"/>
      <c r="AI34" s="746"/>
      <c r="AJ34" s="747"/>
      <c r="AK34" s="748"/>
      <c r="AL34" s="749"/>
      <c r="AM34" s="742"/>
      <c r="AN34" s="750"/>
      <c r="AO34" s="742"/>
      <c r="AP34" s="735"/>
      <c r="AQ34" s="751"/>
      <c r="AR34" s="747"/>
      <c r="AS34" s="747"/>
      <c r="AT34" s="735"/>
      <c r="AU34" s="751"/>
      <c r="AV34" s="747"/>
      <c r="AW34" s="752"/>
      <c r="AX34" s="735"/>
      <c r="AY34" s="751"/>
      <c r="AZ34" s="747"/>
      <c r="BA34" s="753"/>
      <c r="BB34" s="742"/>
      <c r="BC34" s="754"/>
      <c r="BD34" s="754"/>
      <c r="BG34" s="756"/>
    </row>
    <row r="35" spans="1:59" s="755" customFormat="1" ht="18" customHeight="1" x14ac:dyDescent="0.2">
      <c r="A35" s="681" t="str">
        <f t="shared" si="11"/>
        <v>03.11.01</v>
      </c>
      <c r="B35" s="715"/>
      <c r="C35" s="757"/>
      <c r="D35" s="716" t="s">
        <v>871</v>
      </c>
      <c r="E35" s="741"/>
      <c r="F35" s="718">
        <v>2016</v>
      </c>
      <c r="G35" s="719">
        <v>0</v>
      </c>
      <c r="H35" s="720">
        <f t="shared" si="12"/>
        <v>47</v>
      </c>
      <c r="I35" s="721"/>
      <c r="J35" s="722">
        <f t="shared" si="13"/>
        <v>2062</v>
      </c>
      <c r="K35" s="723">
        <f t="shared" si="14"/>
        <v>0</v>
      </c>
      <c r="L35" s="724">
        <f t="shared" si="15"/>
        <v>0</v>
      </c>
      <c r="M35" s="725">
        <f t="shared" si="16"/>
        <v>0</v>
      </c>
      <c r="N35" s="726">
        <f t="shared" si="17"/>
        <v>47</v>
      </c>
      <c r="O35" s="722">
        <f t="shared" si="18"/>
        <v>2062</v>
      </c>
      <c r="P35" s="727">
        <f t="shared" si="19"/>
        <v>1133289344.4803209</v>
      </c>
      <c r="Q35" s="728">
        <f t="shared" si="20"/>
        <v>1133289344.4803209</v>
      </c>
      <c r="R35" s="728">
        <f t="shared" si="21"/>
        <v>24112539.244262151</v>
      </c>
      <c r="S35" s="729">
        <f t="shared" si="22"/>
        <v>2016</v>
      </c>
      <c r="T35" s="726">
        <f t="shared" si="23"/>
        <v>1</v>
      </c>
      <c r="U35" s="730">
        <f t="shared" si="24"/>
        <v>24112539.244262151</v>
      </c>
      <c r="V35" s="720">
        <f t="shared" si="25"/>
        <v>2016</v>
      </c>
      <c r="W35" s="730">
        <f t="shared" si="26"/>
        <v>1109176805.2360587</v>
      </c>
      <c r="X35" s="731"/>
      <c r="Y35" s="747"/>
      <c r="Z35" s="700"/>
      <c r="AA35" s="761"/>
      <c r="AB35" s="737"/>
      <c r="AC35" s="737"/>
      <c r="AD35" s="739"/>
      <c r="AE35" s="737"/>
      <c r="AF35" s="739"/>
      <c r="AG35" s="737"/>
      <c r="AH35" s="737"/>
      <c r="AI35" s="746"/>
      <c r="AJ35" s="747"/>
      <c r="AK35" s="748"/>
      <c r="AL35" s="749"/>
      <c r="AM35" s="742"/>
      <c r="AN35" s="750"/>
      <c r="AO35" s="742"/>
      <c r="AP35" s="735"/>
      <c r="AQ35" s="751"/>
      <c r="AR35" s="747"/>
      <c r="AS35" s="747"/>
      <c r="AT35" s="735"/>
      <c r="AU35" s="751"/>
      <c r="AV35" s="747"/>
      <c r="AW35" s="752"/>
      <c r="AX35" s="735"/>
      <c r="AY35" s="751"/>
      <c r="AZ35" s="747"/>
      <c r="BA35" s="753"/>
      <c r="BB35" s="742"/>
      <c r="BC35" s="754"/>
      <c r="BD35" s="754"/>
      <c r="BG35" s="756"/>
    </row>
    <row r="36" spans="1:59" s="755" customFormat="1" ht="24.75" customHeight="1" x14ac:dyDescent="0.2">
      <c r="A36" s="681" t="str">
        <f t="shared" si="11"/>
        <v>03.11.01</v>
      </c>
      <c r="B36" s="715"/>
      <c r="C36" s="757"/>
      <c r="D36" s="716" t="s">
        <v>871</v>
      </c>
      <c r="E36" s="741"/>
      <c r="F36" s="718">
        <v>2017</v>
      </c>
      <c r="G36" s="719">
        <v>0</v>
      </c>
      <c r="H36" s="720">
        <f t="shared" si="12"/>
        <v>46</v>
      </c>
      <c r="I36" s="721"/>
      <c r="J36" s="722">
        <f t="shared" si="13"/>
        <v>2062</v>
      </c>
      <c r="K36" s="723">
        <f t="shared" si="14"/>
        <v>0</v>
      </c>
      <c r="L36" s="724">
        <f t="shared" si="15"/>
        <v>0</v>
      </c>
      <c r="M36" s="725">
        <f t="shared" si="16"/>
        <v>0</v>
      </c>
      <c r="N36" s="726">
        <f t="shared" si="17"/>
        <v>46</v>
      </c>
      <c r="O36" s="722">
        <f t="shared" si="18"/>
        <v>2062</v>
      </c>
      <c r="P36" s="727">
        <f t="shared" si="19"/>
        <v>1109176805.2360587</v>
      </c>
      <c r="Q36" s="728">
        <f t="shared" si="20"/>
        <v>1109176805.2360587</v>
      </c>
      <c r="R36" s="728">
        <f t="shared" si="21"/>
        <v>24112539.244262151</v>
      </c>
      <c r="S36" s="729">
        <f t="shared" si="22"/>
        <v>2017</v>
      </c>
      <c r="T36" s="726">
        <f t="shared" si="23"/>
        <v>1</v>
      </c>
      <c r="U36" s="730">
        <f t="shared" si="24"/>
        <v>24112539.244262151</v>
      </c>
      <c r="V36" s="720">
        <f t="shared" si="25"/>
        <v>2017</v>
      </c>
      <c r="W36" s="730">
        <f t="shared" si="26"/>
        <v>1085064265.9917965</v>
      </c>
      <c r="X36" s="731"/>
      <c r="Y36" s="747"/>
      <c r="Z36" s="700"/>
      <c r="AA36" s="761"/>
      <c r="AB36" s="737"/>
      <c r="AC36" s="737"/>
      <c r="AD36" s="739"/>
      <c r="AE36" s="737"/>
      <c r="AF36" s="739"/>
      <c r="AG36" s="737"/>
      <c r="AH36" s="737"/>
      <c r="AI36" s="746"/>
      <c r="AJ36" s="747"/>
      <c r="AK36" s="748"/>
      <c r="AL36" s="749"/>
      <c r="AM36" s="742"/>
      <c r="AN36" s="750"/>
      <c r="AO36" s="742"/>
      <c r="AP36" s="735"/>
      <c r="AQ36" s="751"/>
      <c r="AR36" s="747"/>
      <c r="AS36" s="747"/>
      <c r="AT36" s="735"/>
      <c r="AU36" s="751"/>
      <c r="AV36" s="747"/>
      <c r="AW36" s="752"/>
      <c r="AX36" s="735"/>
      <c r="AY36" s="751"/>
      <c r="AZ36" s="747"/>
      <c r="BA36" s="753"/>
      <c r="BB36" s="742"/>
      <c r="BC36" s="754"/>
      <c r="BD36" s="754"/>
      <c r="BG36" s="756"/>
    </row>
    <row r="37" spans="1:59" s="755" customFormat="1" ht="18" customHeight="1" x14ac:dyDescent="0.2">
      <c r="A37" s="681" t="str">
        <f t="shared" si="11"/>
        <v>03.11.01</v>
      </c>
      <c r="B37" s="715"/>
      <c r="C37" s="757"/>
      <c r="D37" s="716" t="s">
        <v>871</v>
      </c>
      <c r="E37" s="741"/>
      <c r="F37" s="718">
        <v>2018</v>
      </c>
      <c r="G37" s="719">
        <v>0</v>
      </c>
      <c r="H37" s="720">
        <f t="shared" si="12"/>
        <v>45</v>
      </c>
      <c r="I37" s="721"/>
      <c r="J37" s="722">
        <f t="shared" si="13"/>
        <v>2062</v>
      </c>
      <c r="K37" s="723">
        <f t="shared" si="14"/>
        <v>0</v>
      </c>
      <c r="L37" s="724">
        <f t="shared" si="15"/>
        <v>0</v>
      </c>
      <c r="M37" s="725">
        <f t="shared" si="16"/>
        <v>0</v>
      </c>
      <c r="N37" s="726">
        <f t="shared" si="17"/>
        <v>45</v>
      </c>
      <c r="O37" s="722">
        <f t="shared" si="18"/>
        <v>2062</v>
      </c>
      <c r="P37" s="727">
        <f t="shared" si="19"/>
        <v>1085064265.9917965</v>
      </c>
      <c r="Q37" s="728">
        <f t="shared" si="20"/>
        <v>1085064265.9917965</v>
      </c>
      <c r="R37" s="728">
        <f t="shared" si="21"/>
        <v>24112539.244262151</v>
      </c>
      <c r="S37" s="729">
        <f t="shared" si="22"/>
        <v>2018</v>
      </c>
      <c r="T37" s="726">
        <f t="shared" si="23"/>
        <v>1</v>
      </c>
      <c r="U37" s="730">
        <f t="shared" si="24"/>
        <v>24112539.244262151</v>
      </c>
      <c r="V37" s="720">
        <f t="shared" si="25"/>
        <v>2018</v>
      </c>
      <c r="W37" s="730">
        <f t="shared" si="26"/>
        <v>1060951726.7475344</v>
      </c>
      <c r="X37" s="731"/>
      <c r="Y37" s="747"/>
      <c r="Z37" s="700"/>
      <c r="AA37" s="761"/>
      <c r="AB37" s="737"/>
      <c r="AC37" s="737"/>
      <c r="AD37" s="739"/>
      <c r="AE37" s="737"/>
      <c r="AF37" s="739"/>
      <c r="AG37" s="737"/>
      <c r="AH37" s="737"/>
      <c r="AI37" s="746"/>
      <c r="AJ37" s="747"/>
      <c r="AK37" s="748"/>
      <c r="AL37" s="749"/>
      <c r="AM37" s="742"/>
      <c r="AN37" s="750"/>
      <c r="AO37" s="742"/>
      <c r="AP37" s="735"/>
      <c r="AQ37" s="751"/>
      <c r="AR37" s="747"/>
      <c r="AS37" s="747"/>
      <c r="AT37" s="735"/>
      <c r="AU37" s="751"/>
      <c r="AV37" s="747"/>
      <c r="AW37" s="752"/>
      <c r="AX37" s="735"/>
      <c r="AY37" s="751"/>
      <c r="AZ37" s="747"/>
      <c r="BA37" s="753"/>
      <c r="BB37" s="742"/>
      <c r="BC37" s="754"/>
      <c r="BD37" s="754"/>
      <c r="BG37" s="756"/>
    </row>
    <row r="38" spans="1:59" s="755" customFormat="1" ht="18" customHeight="1" x14ac:dyDescent="0.2">
      <c r="A38" s="681"/>
      <c r="B38" s="715"/>
      <c r="C38" s="757"/>
      <c r="D38" s="716" t="s">
        <v>871</v>
      </c>
      <c r="E38" s="741"/>
      <c r="F38" s="718">
        <v>2019</v>
      </c>
      <c r="G38" s="719">
        <v>0</v>
      </c>
      <c r="H38" s="720">
        <f t="shared" si="12"/>
        <v>44</v>
      </c>
      <c r="I38" s="721"/>
      <c r="J38" s="722">
        <f t="shared" si="13"/>
        <v>2062</v>
      </c>
      <c r="K38" s="723">
        <f t="shared" si="14"/>
        <v>0</v>
      </c>
      <c r="L38" s="724">
        <f t="shared" si="15"/>
        <v>0</v>
      </c>
      <c r="M38" s="725">
        <f t="shared" si="16"/>
        <v>0</v>
      </c>
      <c r="N38" s="726">
        <f t="shared" si="17"/>
        <v>44</v>
      </c>
      <c r="O38" s="722">
        <f t="shared" si="18"/>
        <v>2062</v>
      </c>
      <c r="P38" s="727">
        <f t="shared" si="19"/>
        <v>1060951726.7475344</v>
      </c>
      <c r="Q38" s="728">
        <f t="shared" si="20"/>
        <v>1060951726.7475344</v>
      </c>
      <c r="R38" s="728">
        <f t="shared" si="21"/>
        <v>24112539.244262151</v>
      </c>
      <c r="S38" s="729">
        <f t="shared" si="22"/>
        <v>2019</v>
      </c>
      <c r="T38" s="726">
        <f t="shared" si="23"/>
        <v>1</v>
      </c>
      <c r="U38" s="730">
        <f t="shared" si="24"/>
        <v>24112539.244262151</v>
      </c>
      <c r="V38" s="720">
        <f t="shared" si="25"/>
        <v>2019</v>
      </c>
      <c r="W38" s="730">
        <f t="shared" si="26"/>
        <v>1036839187.5032723</v>
      </c>
      <c r="X38" s="731"/>
      <c r="Y38" s="747"/>
      <c r="Z38" s="700"/>
      <c r="AA38" s="761"/>
      <c r="AB38" s="737"/>
      <c r="AC38" s="737"/>
      <c r="AD38" s="739"/>
      <c r="AE38" s="737"/>
      <c r="AF38" s="739"/>
      <c r="AG38" s="737"/>
      <c r="AH38" s="737"/>
      <c r="AI38" s="746"/>
      <c r="AJ38" s="747"/>
      <c r="AK38" s="748"/>
      <c r="AL38" s="749"/>
      <c r="AM38" s="742"/>
      <c r="AN38" s="750"/>
      <c r="AO38" s="742"/>
      <c r="AP38" s="735"/>
      <c r="AQ38" s="751"/>
      <c r="AR38" s="747"/>
      <c r="AS38" s="747"/>
      <c r="AT38" s="735"/>
      <c r="AU38" s="751"/>
      <c r="AV38" s="747"/>
      <c r="AW38" s="752"/>
      <c r="AX38" s="735"/>
      <c r="AY38" s="751"/>
      <c r="AZ38" s="747"/>
      <c r="BA38" s="753"/>
      <c r="BB38" s="742"/>
      <c r="BC38" s="754"/>
      <c r="BD38" s="754"/>
      <c r="BG38" s="756"/>
    </row>
    <row r="39" spans="1:59" s="755" customFormat="1" ht="18" customHeight="1" x14ac:dyDescent="0.2">
      <c r="A39" s="681"/>
      <c r="B39" s="715"/>
      <c r="C39" s="757"/>
      <c r="D39" s="716"/>
      <c r="E39" s="741"/>
      <c r="F39" s="789"/>
      <c r="G39" s="719"/>
      <c r="H39" s="720"/>
      <c r="I39" s="721"/>
      <c r="J39" s="722"/>
      <c r="K39" s="723"/>
      <c r="L39" s="724"/>
      <c r="M39" s="725"/>
      <c r="N39" s="726"/>
      <c r="O39" s="722"/>
      <c r="P39" s="727"/>
      <c r="Q39" s="728"/>
      <c r="R39" s="728"/>
      <c r="S39" s="729"/>
      <c r="T39" s="726"/>
      <c r="U39" s="790"/>
      <c r="V39" s="720"/>
      <c r="W39" s="790"/>
      <c r="X39" s="791"/>
      <c r="Y39" s="747"/>
      <c r="Z39" s="700"/>
      <c r="AA39" s="761"/>
      <c r="AB39" s="737"/>
      <c r="AC39" s="737"/>
      <c r="AD39" s="739"/>
      <c r="AE39" s="737"/>
      <c r="AF39" s="739"/>
      <c r="AG39" s="737"/>
      <c r="AH39" s="737"/>
      <c r="AI39" s="746"/>
      <c r="AJ39" s="747"/>
      <c r="AK39" s="748"/>
      <c r="AL39" s="749"/>
      <c r="AM39" s="742"/>
      <c r="AN39" s="750"/>
      <c r="AO39" s="742"/>
      <c r="AP39" s="735"/>
      <c r="AQ39" s="751"/>
      <c r="AR39" s="747"/>
      <c r="AS39" s="747"/>
      <c r="AT39" s="735"/>
      <c r="AU39" s="751"/>
      <c r="AV39" s="747"/>
      <c r="AW39" s="752"/>
      <c r="AX39" s="735"/>
      <c r="AY39" s="751"/>
      <c r="AZ39" s="747"/>
      <c r="BA39" s="753"/>
      <c r="BB39" s="742"/>
      <c r="BC39" s="754"/>
      <c r="BD39" s="754"/>
      <c r="BG39" s="756"/>
    </row>
    <row r="40" spans="1:59" s="755" customFormat="1" ht="18" customHeight="1" x14ac:dyDescent="0.2">
      <c r="A40" s="681"/>
      <c r="B40" s="792"/>
      <c r="C40" s="793"/>
      <c r="D40" s="720"/>
      <c r="E40" s="741"/>
      <c r="F40" s="794"/>
      <c r="G40" s="795"/>
      <c r="H40" s="720"/>
      <c r="I40" s="796"/>
      <c r="J40" s="722"/>
      <c r="K40" s="723"/>
      <c r="L40" s="724"/>
      <c r="M40" s="725"/>
      <c r="N40" s="726"/>
      <c r="O40" s="722"/>
      <c r="P40" s="727"/>
      <c r="Q40" s="728"/>
      <c r="R40" s="728"/>
      <c r="S40" s="729"/>
      <c r="T40" s="726"/>
      <c r="U40" s="790"/>
      <c r="V40" s="720"/>
      <c r="W40" s="790"/>
      <c r="X40" s="791"/>
      <c r="Y40" s="747"/>
      <c r="Z40" s="700"/>
      <c r="AA40" s="797"/>
      <c r="AB40" s="735"/>
      <c r="AC40" s="735"/>
      <c r="AD40" s="739"/>
      <c r="AE40" s="735"/>
      <c r="AF40" s="739"/>
      <c r="AG40" s="735"/>
      <c r="AH40" s="735"/>
      <c r="AI40" s="746"/>
      <c r="AJ40" s="747"/>
      <c r="AK40" s="748"/>
      <c r="AL40" s="749"/>
      <c r="AM40" s="742"/>
      <c r="AN40" s="750"/>
      <c r="AO40" s="742"/>
      <c r="AP40" s="735"/>
      <c r="AQ40" s="751"/>
      <c r="AR40" s="747"/>
      <c r="AS40" s="747"/>
      <c r="AT40" s="735"/>
      <c r="AU40" s="751"/>
      <c r="AV40" s="747"/>
      <c r="AW40" s="752"/>
      <c r="AX40" s="735"/>
      <c r="AY40" s="751"/>
      <c r="AZ40" s="747"/>
      <c r="BA40" s="753"/>
      <c r="BB40" s="742"/>
      <c r="BC40" s="754"/>
      <c r="BD40" s="754"/>
      <c r="BG40" s="756"/>
    </row>
    <row r="41" spans="1:59" s="798" customFormat="1" ht="18" customHeight="1" x14ac:dyDescent="0.2">
      <c r="B41" s="950" t="s">
        <v>100</v>
      </c>
      <c r="C41" s="951"/>
      <c r="D41" s="951"/>
      <c r="E41" s="951"/>
      <c r="F41" s="952"/>
      <c r="G41" s="799">
        <f>SUM(G10:G40)</f>
        <v>1364315408.0462649</v>
      </c>
      <c r="H41" s="800"/>
      <c r="I41" s="801"/>
      <c r="J41" s="802"/>
      <c r="K41" s="802"/>
      <c r="L41" s="800"/>
      <c r="M41" s="803"/>
      <c r="N41" s="804"/>
      <c r="O41" s="802"/>
      <c r="P41" s="805"/>
      <c r="Q41" s="806"/>
      <c r="R41" s="807"/>
      <c r="S41" s="808"/>
      <c r="T41" s="808"/>
      <c r="U41" s="809">
        <f>SUM(U10:U40)</f>
        <v>327476220.54299241</v>
      </c>
      <c r="V41" s="810"/>
      <c r="W41" s="809">
        <f>W38</f>
        <v>1036839187.5032723</v>
      </c>
      <c r="X41" s="811"/>
      <c r="Y41" s="812"/>
      <c r="Z41" s="812"/>
      <c r="AA41" s="812"/>
      <c r="AB41" s="812"/>
      <c r="AC41" s="812"/>
      <c r="AD41" s="813"/>
      <c r="AE41" s="812"/>
      <c r="AF41" s="813"/>
      <c r="AG41" s="812"/>
      <c r="AH41" s="812"/>
      <c r="AI41" s="814"/>
      <c r="AJ41" s="815"/>
      <c r="AK41" s="816"/>
      <c r="AL41" s="817"/>
      <c r="AM41" s="818"/>
      <c r="AN41" s="819"/>
      <c r="AO41" s="818"/>
      <c r="AP41" s="812"/>
      <c r="AQ41" s="820"/>
      <c r="AR41" s="815"/>
      <c r="AS41" s="815"/>
      <c r="AT41" s="812"/>
      <c r="AU41" s="820"/>
      <c r="AV41" s="815"/>
      <c r="AW41" s="821"/>
      <c r="AX41" s="812"/>
      <c r="AY41" s="820"/>
      <c r="AZ41" s="815"/>
      <c r="BA41" s="822"/>
      <c r="BB41" s="818"/>
      <c r="BC41" s="823"/>
      <c r="BD41" s="823"/>
      <c r="BG41" s="824"/>
    </row>
    <row r="46" spans="1:59" x14ac:dyDescent="0.2">
      <c r="R46" s="825"/>
      <c r="U46" s="826"/>
    </row>
  </sheetData>
  <autoFilter ref="B3:X41" xr:uid="{00000000-0009-0000-0000-000008000000}"/>
  <mergeCells count="24">
    <mergeCell ref="B41:F41"/>
    <mergeCell ref="P7:Q7"/>
    <mergeCell ref="S7:U7"/>
    <mergeCell ref="V7:W8"/>
    <mergeCell ref="J7:J9"/>
    <mergeCell ref="K7:K9"/>
    <mergeCell ref="L7:L8"/>
    <mergeCell ref="M7:M8"/>
    <mergeCell ref="N7:N8"/>
    <mergeCell ref="O7:O9"/>
    <mergeCell ref="B7:B9"/>
    <mergeCell ref="C7:C9"/>
    <mergeCell ref="D7:D9"/>
    <mergeCell ref="E7:F8"/>
    <mergeCell ref="G7:G9"/>
    <mergeCell ref="H7:I8"/>
    <mergeCell ref="X7:X9"/>
    <mergeCell ref="Y7:Y8"/>
    <mergeCell ref="P8:P9"/>
    <mergeCell ref="Q8:Q9"/>
    <mergeCell ref="R8:R9"/>
    <mergeCell ref="S8:S9"/>
    <mergeCell ref="T8:T9"/>
    <mergeCell ref="U8:U9"/>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15</vt:i4>
      </vt:variant>
    </vt:vector>
  </HeadingPairs>
  <TitlesOfParts>
    <vt:vector size="29" baseType="lpstr">
      <vt:lpstr>MASTER</vt:lpstr>
      <vt:lpstr>KIB A</vt:lpstr>
      <vt:lpstr>KIB B INTRAKOMP</vt:lpstr>
      <vt:lpstr>KIB B FINAL</vt:lpstr>
      <vt:lpstr>KIB B EKSTRAKOMP</vt:lpstr>
      <vt:lpstr>KIB B MASTER</vt:lpstr>
      <vt:lpstr> KIB B ( + )</vt:lpstr>
      <vt:lpstr>KIB C</vt:lpstr>
      <vt:lpstr>PERHITUNGAN (C)</vt:lpstr>
      <vt:lpstr>KIB D</vt:lpstr>
      <vt:lpstr>KIB E</vt:lpstr>
      <vt:lpstr>KIB F</vt:lpstr>
      <vt:lpstr>UE</vt:lpstr>
      <vt:lpstr>Sheet2</vt:lpstr>
      <vt:lpstr>'KIB A'!Print_Area</vt:lpstr>
      <vt:lpstr>'KIB B EKSTRAKOMP'!Print_Area</vt:lpstr>
      <vt:lpstr>'KIB B FINAL'!Print_Area</vt:lpstr>
      <vt:lpstr>'KIB B INTRAKOMP'!Print_Area</vt:lpstr>
      <vt:lpstr>'KIB B MASTER'!Print_Area</vt:lpstr>
      <vt:lpstr>'KIB C'!Print_Area</vt:lpstr>
      <vt:lpstr>'KIB D'!Print_Area</vt:lpstr>
      <vt:lpstr>'KIB E'!Print_Area</vt:lpstr>
      <vt:lpstr>'KIB F'!Print_Area</vt:lpstr>
      <vt:lpstr>' KIB B ( + )'!Print_Titles</vt:lpstr>
      <vt:lpstr>'KIB B EKSTRAKOMP'!Print_Titles</vt:lpstr>
      <vt:lpstr>'KIB B FINAL'!Print_Titles</vt:lpstr>
      <vt:lpstr>'KIB B INTRAKOMP'!Print_Titles</vt:lpstr>
      <vt:lpstr>'KIB B MASTER'!Print_Titles</vt:lpstr>
      <vt:lpstr>'KIB 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Yudhistira M</dc:creator>
  <cp:lastModifiedBy>Microsoft Office User</cp:lastModifiedBy>
  <cp:lastPrinted>2020-07-29T05:26:01Z</cp:lastPrinted>
  <dcterms:created xsi:type="dcterms:W3CDTF">2012-10-03T07:13:07Z</dcterms:created>
  <dcterms:modified xsi:type="dcterms:W3CDTF">2020-07-29T05:28:30Z</dcterms:modified>
</cp:coreProperties>
</file>