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ocuments/Data Class/"/>
    </mc:Choice>
  </mc:AlternateContent>
  <xr:revisionPtr revIDLastSave="0" documentId="13_ncr:1_{5B9F0FEE-60E1-3C4F-B161-A12990D9DEF7}" xr6:coauthVersionLast="36" xr6:coauthVersionMax="36" xr10:uidLastSave="{00000000-0000-0000-0000-000000000000}"/>
  <bookViews>
    <workbookView xWindow="0" yWindow="0" windowWidth="28800" windowHeight="18000" firstSheet="1" activeTab="4" xr2:uid="{00000000-000D-0000-FFFF-FFFF00000000}"/>
  </bookViews>
  <sheets>
    <sheet name="Success by Category" sheetId="4" r:id="rId1"/>
    <sheet name="Success by Subcategory" sheetId="5" r:id="rId2"/>
    <sheet name="Success by Date Created" sheetId="6" r:id="rId3"/>
    <sheet name="Sheet1" sheetId="1" r:id="rId4"/>
    <sheet name="Bonus" sheetId="7" r:id="rId5"/>
  </sheets>
  <calcPr calcId="179021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3" i="7" l="1"/>
  <c r="B3" i="7"/>
  <c r="B12" i="7"/>
  <c r="B2" i="7"/>
  <c r="B11" i="7"/>
  <c r="B10" i="7"/>
  <c r="B9" i="7"/>
  <c r="B8" i="7"/>
  <c r="B7" i="7"/>
  <c r="B6" i="7"/>
  <c r="B5" i="7"/>
  <c r="B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<sst xmlns="http://schemas.openxmlformats.org/spreadsheetml/2006/main" count="24821" uniqueCount="8400">
  <si>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</si>
  <si>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</si>
  <si>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</si>
  <si>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</si>
  <si>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</si>
  <si>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</si>
  <si>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</si>
  <si>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</si>
  <si>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</si>
  <si>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</si>
  <si>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</si>
  <si>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</si>
  <si>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</si>
  <si>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</si>
  <si>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</si>
  <si>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</si>
  <si>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</si>
  <si>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</si>
  <si>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</si>
  <si>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</si>
  <si>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</si>
  <si>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</si>
  <si>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</si>
  <si>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</si>
  <si>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</si>
  <si>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</si>
  <si>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</si>
  <si>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</si>
  <si>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</si>
  <si>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</si>
  <si>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</si>
  <si>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</si>
  <si>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</si>
  <si>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</si>
  <si>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</si>
  <si>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</si>
  <si>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</si>
  <si>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</si>
  <si>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</si>
  <si>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</si>
  <si>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</si>
  <si>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</si>
  <si>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</si>
  <si>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</si>
  <si>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</si>
  <si>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</si>
  <si>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</si>
  <si>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</si>
  <si>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</si>
  <si>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</si>
  <si>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</si>
  <si>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</si>
  <si>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</si>
  <si>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</si>
  <si>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</si>
  <si>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</si>
  <si>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</si>
  <si>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</si>
  <si>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</si>
  <si>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</si>
  <si>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</si>
  <si>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</si>
  <si>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</si>
  <si>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</si>
  <si>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</si>
  <si>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</si>
  <si>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</si>
  <si>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</si>
  <si>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</si>
  <si>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</si>
  <si>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</si>
  <si>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</si>
  <si>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</si>
  <si>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</si>
  <si>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</si>
  <si>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</si>
  <si>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</si>
  <si>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</si>
  <si>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</si>
  <si>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</si>
  <si>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</si>
  <si>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</si>
  <si>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</si>
  <si>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</si>
  <si>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</si>
  <si>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</si>
  <si>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</si>
  <si>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</si>
  <si>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</si>
  <si>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</si>
  <si>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</si>
  <si>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</si>
  <si>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</si>
  <si>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</si>
  <si>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</si>
  <si>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</si>
  <si>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</si>
  <si>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</si>
  <si>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</si>
  <si>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</si>
  <si>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</si>
  <si>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</si>
  <si>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</si>
  <si>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</si>
  <si>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</si>
  <si>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</si>
  <si>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</si>
  <si>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</si>
  <si>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</si>
  <si>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</si>
  <si>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</si>
  <si>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</si>
  <si>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</si>
  <si>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</si>
  <si>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</si>
  <si>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</si>
  <si>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</si>
  <si>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</si>
  <si>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</si>
  <si>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</si>
  <si>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</si>
  <si>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</si>
  <si>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</si>
  <si>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</si>
  <si>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</si>
  <si>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</si>
  <si>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</si>
  <si>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</si>
  <si>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</si>
  <si>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</si>
  <si>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</si>
  <si>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</si>
  <si>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</si>
  <si>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</si>
  <si>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</si>
  <si>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</si>
  <si>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</si>
  <si>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</si>
  <si>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</si>
  <si>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</si>
  <si>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</si>
  <si>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</si>
  <si>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</si>
  <si>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</si>
  <si>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</si>
  <si>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</si>
  <si>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</si>
  <si>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</si>
  <si>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</si>
  <si>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</si>
  <si>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</si>
  <si>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</si>
  <si>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</si>
  <si>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</si>
  <si>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</si>
  <si>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</si>
  <si>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</si>
  <si>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</si>
  <si>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</si>
  <si>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</si>
  <si>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</si>
  <si>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</si>
  <si>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</si>
  <si>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</si>
  <si>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</si>
  <si>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</si>
  <si>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</si>
  <si>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</si>
  <si>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</si>
  <si>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</si>
  <si>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</si>
  <si>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</si>
  <si>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</si>
  <si>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</si>
  <si>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</si>
  <si>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</si>
  <si>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</si>
  <si>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</si>
  <si>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</si>
  <si>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</si>
  <si>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</si>
  <si>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</si>
  <si>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</si>
  <si>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</si>
  <si>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</si>
  <si>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</si>
  <si>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</si>
  <si>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</si>
  <si>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</si>
  <si>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</si>
  <si>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</si>
  <si>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</si>
  <si>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</si>
  <si>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</si>
  <si>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</si>
  <si>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</si>
  <si>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</si>
  <si>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</si>
  <si>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</si>
  <si>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</si>
  <si>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</si>
  <si>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</si>
  <si>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</si>
  <si>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</si>
  <si>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</si>
  <si>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</si>
  <si>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</si>
  <si>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</si>
  <si>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</si>
  <si>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</si>
  <si>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</si>
  <si>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</si>
  <si>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</si>
  <si>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</si>
  <si>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</si>
  <si>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</si>
  <si>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</si>
  <si>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</si>
  <si>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</si>
  <si>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</si>
  <si>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</si>
  <si>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</si>
  <si>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</si>
  <si>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</si>
  <si>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</si>
  <si>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</si>
  <si>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</si>
  <si>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</si>
  <si>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</si>
  <si>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</si>
  <si>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</si>
  <si>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</si>
  <si>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</si>
  <si>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</si>
  <si>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</si>
  <si>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</si>
  <si>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</si>
  <si>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</si>
  <si>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</si>
  <si>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</si>
  <si>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</si>
  <si>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</si>
  <si>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</si>
  <si>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</si>
  <si>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</si>
  <si>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</si>
  <si>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</si>
  <si>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</si>
  <si>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</si>
  <si>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</si>
  <si>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</si>
  <si>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</si>
  <si>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</si>
  <si>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</si>
  <si>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</si>
  <si>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</si>
  <si>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</si>
  <si>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</si>
  <si>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</si>
  <si>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</si>
  <si>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</si>
  <si>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</si>
  <si>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</si>
  <si>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</si>
  <si>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</si>
  <si>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</si>
  <si>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</si>
  <si>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</si>
  <si>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</si>
  <si>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</si>
  <si>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</si>
  <si>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</si>
  <si>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</si>
  <si>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</si>
  <si>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</si>
  <si>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</si>
  <si>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</si>
  <si>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</si>
  <si>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</si>
  <si>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</si>
  <si>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</si>
  <si>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</si>
  <si>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</si>
  <si>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</si>
  <si>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</si>
  <si>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</si>
  <si>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</si>
  <si>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</si>
  <si>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</si>
  <si>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</si>
  <si>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</si>
  <si>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</si>
  <si>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</si>
  <si>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</si>
  <si>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</si>
  <si>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</si>
  <si>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</si>
  <si>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</si>
  <si>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</si>
  <si>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</si>
  <si>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</si>
  <si>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</si>
  <si>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</si>
  <si>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</si>
  <si>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</si>
  <si>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</si>
  <si>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</si>
  <si>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</si>
  <si>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</si>
  <si>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</si>
  <si>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</si>
  <si>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</si>
  <si>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</si>
  <si>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</si>
  <si>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</si>
  <si>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</si>
  <si>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</si>
  <si>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</si>
  <si>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</si>
  <si>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</si>
  <si>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</si>
  <si>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</si>
  <si>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</si>
  <si>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</si>
  <si>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</si>
  <si>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</si>
  <si>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</si>
  <si>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</si>
  <si>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</si>
  <si>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</si>
  <si>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</si>
  <si>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</si>
  <si>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</si>
  <si>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</si>
  <si>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</si>
  <si>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</si>
  <si>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</si>
  <si>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</si>
  <si>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</si>
  <si>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</si>
  <si>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</si>
  <si>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</si>
  <si>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</si>
  <si>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</si>
  <si>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</si>
  <si>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</si>
  <si>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</si>
  <si>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</si>
  <si>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</si>
  <si>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</si>
  <si>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</si>
  <si>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</si>
  <si>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</si>
  <si>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</si>
  <si>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</si>
  <si>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</si>
  <si>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</si>
  <si>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</si>
  <si>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</si>
  <si>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</si>
  <si>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</si>
  <si>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</si>
  <si>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</si>
  <si>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</si>
  <si>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</si>
  <si>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</si>
  <si>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</si>
  <si>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</si>
  <si>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</si>
  <si>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</si>
  <si>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</si>
  <si>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</si>
  <si>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</si>
  <si>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</si>
  <si>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</si>
  <si>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</si>
  <si>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</si>
  <si>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</si>
  <si>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</si>
  <si>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</si>
  <si>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</si>
  <si>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</si>
  <si>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</si>
  <si>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</si>
  <si>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</si>
  <si>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</si>
  <si>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</si>
  <si>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</si>
  <si>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</si>
  <si>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</si>
  <si>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</si>
  <si>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</si>
  <si>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</si>
  <si>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</si>
  <si>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</si>
  <si>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</si>
  <si>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</si>
  <si>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</si>
  <si>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</si>
  <si>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</si>
  <si>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</si>
  <si>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</si>
  <si>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</si>
  <si>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</si>
  <si>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</si>
  <si>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</si>
  <si>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</si>
  <si>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</si>
  <si>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</si>
  <si>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</si>
  <si>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</si>
  <si>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</si>
  <si>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</si>
  <si>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</si>
  <si>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</si>
  <si>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</si>
  <si>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</si>
  <si>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</si>
  <si>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</si>
  <si>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</si>
  <si>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</si>
  <si>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</si>
  <si>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</si>
  <si>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</si>
  <si>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</si>
  <si>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</si>
  <si>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</si>
  <si>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</si>
  <si>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</si>
  <si>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</si>
  <si>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</si>
  <si>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</si>
  <si>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</si>
  <si>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</si>
  <si>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</si>
  <si>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</si>
  <si>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</si>
  <si>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</si>
  <si>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</si>
  <si>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</si>
  <si>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</si>
  <si>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</si>
  <si>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</si>
  <si>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</si>
  <si>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</si>
  <si>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</si>
  <si>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</si>
  <si>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</si>
  <si>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</si>
  <si>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</si>
  <si>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</si>
  <si>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</si>
  <si>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</si>
  <si>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</si>
  <si>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</si>
  <si>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</si>
  <si>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</si>
  <si>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</si>
  <si>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</si>
  <si>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</si>
  <si>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</si>
  <si>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</si>
  <si>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</si>
  <si>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</si>
  <si>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</si>
  <si>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</si>
  <si>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</si>
  <si>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</si>
  <si>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</si>
  <si>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</si>
  <si>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</si>
  <si>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</si>
  <si>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</si>
  <si>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</si>
  <si>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</si>
  <si>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</si>
  <si>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</si>
  <si>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</si>
  <si>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</si>
  <si>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</si>
  <si>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</si>
  <si>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</si>
  <si>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</si>
  <si>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</si>
  <si>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</si>
  <si>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</si>
  <si>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</si>
  <si>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</si>
  <si>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</si>
  <si>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</si>
  <si>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</si>
  <si>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</si>
  <si>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</si>
  <si>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</si>
  <si>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</si>
  <si>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</si>
  <si>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</si>
  <si>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</si>
  <si>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</si>
  <si>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</si>
  <si>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</si>
  <si>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</si>
  <si>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</si>
  <si>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</si>
  <si>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</si>
  <si>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</si>
  <si>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</si>
  <si>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</si>
  <si>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</si>
  <si>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</si>
  <si>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</si>
  <si>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</si>
  <si>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</si>
  <si>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</si>
  <si>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</si>
  <si>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</si>
  <si>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</si>
  <si>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</si>
  <si>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</si>
  <si>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</si>
  <si>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</si>
  <si>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</si>
  <si>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</si>
  <si>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</si>
  <si>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</si>
  <si>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</si>
  <si>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</si>
  <si>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</si>
  <si>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</si>
  <si>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</si>
  <si>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</si>
  <si>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</si>
  <si>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</si>
  <si>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</si>
  <si>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</si>
  <si>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</si>
  <si>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</si>
  <si>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</si>
  <si>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</si>
  <si>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</si>
  <si>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</si>
  <si>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</si>
  <si>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</si>
  <si>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</si>
  <si>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</si>
  <si>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</si>
  <si>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</si>
  <si>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</si>
  <si>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</si>
  <si>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</si>
  <si>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</si>
  <si>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</si>
  <si>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</si>
  <si>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</si>
  <si>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</si>
  <si>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</si>
  <si>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</si>
  <si>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</si>
  <si>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</si>
  <si>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</si>
  <si>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</si>
  <si>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</si>
  <si>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</si>
  <si>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</si>
  <si>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</si>
  <si>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</si>
  <si>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</si>
  <si>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</si>
  <si>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</si>
  <si>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</si>
  <si>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</si>
  <si>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</si>
  <si>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</si>
  <si>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</si>
  <si>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</si>
  <si>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</si>
  <si>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</si>
  <si>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</si>
  <si>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</si>
  <si>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</si>
  <si>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</si>
  <si>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</si>
  <si>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</si>
  <si>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</si>
  <si>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</si>
  <si>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</si>
  <si>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</si>
  <si>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</si>
  <si>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</si>
  <si>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</si>
  <si>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</si>
  <si>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</si>
  <si>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</si>
  <si>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</si>
  <si>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</si>
  <si>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</si>
  <si>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</si>
  <si>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</si>
  <si>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</si>
  <si>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</si>
  <si>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</si>
  <si>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</si>
  <si>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</si>
  <si>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</si>
  <si>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</si>
  <si>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</si>
  <si>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</si>
  <si>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</si>
  <si>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</si>
  <si>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</si>
  <si>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</si>
  <si>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</si>
  <si>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</si>
  <si>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</si>
  <si>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</si>
  <si>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</si>
  <si>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</si>
  <si>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</si>
  <si>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</si>
  <si>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</si>
  <si>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</si>
  <si>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</si>
  <si>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</si>
  <si>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</si>
  <si>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</si>
  <si>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</si>
  <si>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</si>
  <si>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</si>
  <si>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</si>
  <si>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</si>
  <si>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</si>
  <si>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</si>
  <si>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</si>
  <si>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</si>
  <si>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</si>
  <si>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</si>
  <si>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</si>
  <si>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</si>
  <si>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</si>
  <si>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</si>
  <si>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</si>
  <si>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</si>
  <si>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</si>
  <si>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</si>
  <si>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</si>
  <si>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</si>
  <si>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</si>
  <si>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</si>
  <si>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</si>
  <si>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</si>
  <si>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</si>
  <si>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</si>
  <si>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</si>
  <si>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</si>
  <si>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</si>
  <si>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</si>
  <si>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</si>
  <si>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</si>
  <si>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</si>
  <si>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</si>
  <si>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</si>
  <si>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</si>
  <si>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</si>
  <si>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</si>
  <si>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</si>
  <si>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</si>
  <si>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</si>
  <si>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</si>
  <si>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</si>
  <si>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</si>
  <si>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</si>
  <si>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</si>
  <si>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</si>
  <si>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</si>
  <si>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</si>
  <si>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</si>
  <si>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</si>
  <si>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</si>
  <si>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</si>
  <si>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</si>
  <si>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</si>
  <si>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</si>
  <si>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</si>
  <si>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</si>
  <si>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</si>
  <si>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</si>
  <si>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</si>
  <si>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</si>
  <si>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</si>
  <si>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</si>
  <si>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</si>
  <si>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</si>
  <si>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</si>
  <si>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</si>
  <si>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</si>
  <si>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</si>
  <si>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</si>
  <si>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</si>
  <si>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</si>
  <si>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</si>
  <si>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</si>
  <si>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</si>
  <si>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</si>
  <si>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</si>
  <si>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</si>
  <si>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</si>
  <si>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</si>
  <si>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</si>
  <si>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</si>
  <si>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</si>
  <si>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</si>
  <si>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</si>
  <si>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</si>
  <si>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</si>
  <si>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</si>
  <si>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</si>
  <si>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</si>
  <si>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</si>
  <si>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</si>
  <si>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</si>
  <si>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</si>
  <si>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</si>
  <si>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</si>
  <si>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</si>
  <si>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</si>
  <si>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</si>
  <si>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</si>
  <si>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</si>
  <si>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</si>
  <si>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</si>
  <si>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</si>
  <si>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</si>
  <si>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</si>
  <si>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</si>
  <si>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</si>
  <si>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</si>
  <si>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</si>
  <si>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</si>
  <si>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</si>
  <si>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</si>
  <si>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</si>
  <si>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</si>
  <si>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</si>
  <si>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</si>
  <si>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</si>
  <si>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</si>
  <si>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</si>
  <si>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</si>
  <si>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</si>
  <si>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</si>
  <si>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</si>
  <si>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</si>
  <si>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</si>
  <si>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</si>
  <si>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</si>
  <si>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</si>
  <si>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</si>
  <si>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</si>
  <si>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</si>
  <si>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</si>
  <si>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</si>
  <si>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</si>
  <si>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</si>
  <si>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</si>
  <si>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</si>
  <si>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</si>
  <si>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</si>
  <si>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</si>
  <si>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</si>
  <si>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</si>
  <si>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</si>
  <si>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</si>
  <si>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</si>
  <si>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</si>
  <si>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</si>
  <si>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</si>
  <si>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</si>
  <si>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</si>
  <si>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</si>
  <si>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</si>
  <si>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</si>
  <si>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</si>
  <si>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</si>
  <si>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</si>
  <si>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</si>
  <si>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</si>
  <si>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</si>
  <si>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</si>
  <si>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</si>
  <si>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</si>
  <si>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</si>
  <si>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</si>
  <si>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</si>
  <si>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</si>
  <si>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</si>
  <si>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</si>
  <si>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</si>
  <si>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</si>
  <si>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</si>
  <si>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</si>
  <si>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</si>
  <si>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</si>
  <si>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</si>
  <si>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</si>
  <si>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</si>
  <si>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</si>
  <si>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</si>
  <si>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</si>
  <si>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</si>
  <si>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</si>
  <si>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</si>
  <si>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</si>
  <si>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</si>
  <si>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</si>
  <si>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</si>
  <si>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</si>
  <si>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</si>
  <si>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</si>
  <si>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</si>
  <si>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</si>
  <si>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</si>
  <si>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</si>
  <si>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</si>
  <si>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</si>
  <si>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</si>
  <si>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</si>
  <si>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</si>
  <si>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</si>
  <si>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</si>
  <si>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</si>
  <si>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</si>
  <si>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</si>
  <si>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</si>
  <si>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</si>
  <si>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</si>
  <si>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</si>
  <si>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</si>
  <si>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</si>
  <si>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</si>
  <si>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</si>
  <si>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</si>
  <si>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</si>
  <si>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</si>
  <si>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</si>
  <si>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</si>
  <si>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</si>
  <si>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</si>
  <si>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</si>
  <si>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</si>
  <si>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</si>
  <si>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</si>
  <si>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</si>
  <si>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</si>
  <si>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</si>
  <si>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</si>
  <si>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</si>
  <si>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</si>
  <si>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</si>
  <si>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</si>
  <si>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</si>
  <si>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</si>
  <si>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</si>
  <si>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</si>
  <si>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</si>
  <si>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</si>
  <si>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</si>
  <si>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</si>
  <si>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</si>
  <si>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</si>
  <si>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</si>
  <si>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</si>
  <si>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</si>
  <si>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</si>
  <si>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</si>
  <si>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</si>
  <si>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</si>
  <si>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</si>
  <si>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</si>
  <si>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</si>
  <si>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</si>
  <si>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</si>
  <si>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</si>
  <si>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</si>
  <si>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</si>
  <si>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</si>
  <si>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</si>
  <si>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</si>
  <si>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</si>
  <si>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</si>
  <si>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</si>
  <si>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</si>
  <si>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</si>
  <si>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</si>
  <si>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</si>
  <si>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</si>
  <si>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</si>
  <si>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</si>
  <si>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</si>
  <si>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</si>
  <si>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</si>
  <si>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</si>
  <si>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</si>
  <si>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</si>
  <si>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</si>
  <si>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</si>
  <si>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</si>
  <si>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</si>
  <si>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</si>
  <si>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</si>
  <si>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</si>
  <si>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</si>
  <si>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</si>
  <si>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</si>
  <si>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</si>
  <si>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</si>
  <si>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</si>
  <si>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</si>
  <si>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</si>
  <si>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</si>
  <si>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</si>
  <si>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</si>
  <si>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</si>
  <si>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</si>
  <si>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</si>
  <si>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</si>
  <si>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</si>
  <si>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</si>
  <si>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</si>
  <si>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</si>
  <si>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</si>
  <si>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</si>
  <si>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</si>
  <si>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</si>
  <si>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</si>
  <si>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</si>
  <si>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</si>
  <si>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</si>
  <si>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</si>
  <si>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</si>
  <si>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</si>
  <si>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</si>
  <si>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</si>
  <si>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</si>
  <si>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</si>
  <si>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</si>
  <si>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</si>
  <si>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</si>
  <si>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</si>
  <si>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</si>
  <si>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</si>
  <si>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</si>
  <si>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</si>
  <si>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</si>
  <si>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</si>
  <si>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</si>
  <si>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</si>
  <si>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</si>
  <si>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</si>
  <si>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</si>
  <si>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</si>
  <si>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</si>
  <si>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</si>
  <si>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</si>
  <si>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</si>
  <si>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</si>
  <si>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</si>
  <si>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</si>
  <si>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</si>
  <si>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</si>
  <si>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</si>
  <si>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</si>
  <si>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</si>
  <si>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</si>
  <si>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</si>
  <si>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</si>
  <si>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</si>
  <si>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</si>
  <si>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</si>
  <si>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</si>
  <si>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</si>
  <si>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</si>
  <si>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</si>
  <si>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</si>
  <si>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</si>
  <si>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</si>
  <si>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</si>
  <si>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</si>
  <si>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</si>
  <si>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</si>
  <si>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</si>
  <si>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</si>
  <si>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</si>
  <si>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</si>
  <si>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</si>
  <si>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</si>
  <si>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</si>
  <si>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</si>
  <si>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</si>
  <si>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</si>
  <si>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</si>
  <si>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</si>
  <si>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</si>
  <si>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</si>
  <si>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</si>
  <si>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</si>
  <si>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</si>
  <si>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</si>
  <si>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</si>
  <si>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</si>
  <si>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</si>
  <si>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</si>
  <si>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</si>
  <si>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</si>
  <si>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</si>
  <si>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</si>
  <si>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</si>
  <si>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</si>
  <si>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</si>
  <si>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</si>
  <si>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</si>
  <si>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</si>
  <si>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</si>
  <si>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</si>
  <si>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</si>
  <si>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</si>
  <si>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</si>
  <si>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</si>
  <si>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</si>
  <si>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</si>
  <si>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</si>
  <si>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</si>
  <si>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</si>
  <si>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</si>
  <si>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</si>
  <si>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</si>
  <si>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</si>
  <si>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</si>
  <si>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</si>
  <si>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</si>
  <si>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</si>
  <si>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</si>
  <si>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</si>
  <si>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</si>
  <si>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</si>
  <si>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</si>
  <si>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</si>
  <si>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</si>
  <si>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</si>
  <si>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</si>
  <si>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</si>
  <si>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</si>
  <si>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</si>
  <si>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</si>
  <si>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</si>
  <si>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</si>
  <si>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</si>
  <si>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</si>
  <si>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</si>
  <si>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</si>
  <si>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</si>
  <si>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</si>
  <si>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</si>
  <si>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</si>
  <si>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</si>
  <si>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</si>
  <si>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</si>
  <si>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</si>
  <si>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</si>
  <si>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</si>
  <si>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</si>
  <si>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</si>
  <si>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</si>
  <si>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</si>
  <si>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</si>
  <si>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</si>
  <si>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</si>
  <si>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</si>
  <si>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</si>
  <si>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</si>
  <si>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</si>
  <si>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</si>
  <si>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</si>
  <si>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</si>
  <si>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</si>
  <si>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</si>
  <si>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</si>
  <si>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</si>
  <si>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</si>
  <si>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</si>
  <si>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</si>
  <si>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</si>
  <si>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</si>
  <si>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</si>
  <si>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</si>
  <si>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</si>
  <si>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</si>
  <si>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</si>
  <si>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</si>
  <si>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</si>
  <si>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</si>
  <si>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</si>
  <si>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</si>
  <si>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</si>
  <si>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</si>
  <si>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</si>
  <si>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</si>
  <si>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</si>
  <si>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</si>
  <si>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</si>
  <si>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</si>
  <si>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</si>
  <si>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</si>
  <si>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</si>
  <si>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</si>
  <si>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</si>
  <si>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</si>
  <si>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</si>
  <si>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</si>
  <si>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</si>
  <si>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</si>
  <si>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</si>
  <si>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</si>
  <si>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</si>
  <si>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</si>
  <si>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</si>
  <si>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</si>
  <si>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</si>
  <si>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</si>
  <si>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</si>
  <si>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</si>
  <si>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</si>
  <si>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</si>
  <si>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</si>
  <si>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</si>
  <si>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</si>
  <si>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</si>
  <si>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</si>
  <si>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</si>
  <si>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</si>
  <si>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</si>
  <si>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</si>
  <si>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</si>
  <si>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</si>
  <si>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</si>
  <si>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</si>
  <si>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</si>
  <si>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</si>
  <si>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</si>
  <si>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</si>
  <si>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</si>
  <si>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</si>
  <si>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</si>
  <si>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</si>
  <si>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</si>
  <si>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</si>
  <si>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</si>
  <si>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</si>
  <si>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</si>
  <si>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</si>
  <si>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</si>
  <si>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</si>
  <si>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</si>
  <si>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</si>
  <si>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</si>
  <si>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</si>
  <si>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</si>
  <si>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</si>
  <si>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</si>
  <si>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</si>
  <si>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</si>
  <si>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</si>
  <si>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</si>
  <si>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</si>
  <si>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</si>
  <si>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</si>
  <si>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</si>
  <si>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</si>
  <si>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</si>
  <si>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</si>
  <si>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</si>
  <si>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</si>
  <si>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</si>
  <si>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</si>
  <si>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</si>
  <si>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</si>
  <si>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</si>
  <si>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</si>
  <si>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</si>
  <si>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</si>
  <si>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</si>
  <si>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</si>
  <si>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</si>
  <si>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</si>
  <si>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</si>
  <si>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</si>
  <si>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</si>
  <si>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</si>
  <si>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</si>
  <si>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</si>
  <si>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</si>
  <si>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</si>
  <si>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</si>
  <si>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</si>
  <si>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</si>
  <si>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</si>
  <si>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</si>
  <si>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</si>
  <si>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</si>
  <si>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</si>
  <si>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</si>
  <si>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</si>
  <si>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</si>
  <si>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</si>
  <si>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</si>
  <si>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</si>
  <si>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</si>
  <si>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</si>
  <si>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</si>
  <si>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</si>
  <si>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</si>
  <si>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</si>
  <si>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</si>
  <si>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</si>
  <si>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</si>
  <si>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</si>
  <si>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</si>
  <si>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</si>
  <si>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</si>
  <si>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</si>
  <si>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</si>
  <si>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</si>
  <si>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</si>
  <si>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</si>
  <si>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</si>
  <si>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</si>
  <si>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</si>
  <si>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</si>
  <si>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</si>
  <si>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</si>
  <si>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</si>
  <si>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</si>
  <si>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</si>
  <si>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</si>
  <si>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</si>
  <si>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</si>
  <si>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</si>
  <si>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</si>
  <si>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</si>
  <si>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</si>
  <si>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</si>
  <si>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</si>
  <si>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</si>
  <si>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</si>
  <si>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</si>
  <si>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</si>
  <si>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</si>
  <si>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</si>
  <si>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</si>
  <si>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</si>
  <si>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</si>
  <si>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</si>
  <si>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</si>
  <si>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</si>
  <si>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</si>
  <si>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</si>
  <si>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</si>
  <si>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</si>
  <si>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</si>
  <si>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</si>
  <si>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</si>
  <si>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</si>
  <si>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</si>
  <si>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</si>
  <si>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</si>
  <si>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</si>
  <si>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</si>
  <si>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</si>
  <si>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</si>
  <si>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</si>
  <si>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</si>
  <si>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</si>
  <si>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</si>
  <si>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</si>
  <si>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</si>
  <si>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</si>
  <si>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</si>
  <si>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</si>
  <si>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</si>
  <si>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</si>
  <si>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</si>
  <si>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</si>
  <si>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</si>
  <si>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</si>
  <si>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</si>
  <si>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</si>
  <si>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</si>
  <si>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</si>
  <si>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</si>
  <si>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</si>
  <si>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</si>
  <si>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</si>
  <si>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</si>
  <si>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</si>
  <si>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</si>
  <si>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</si>
  <si>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</si>
  <si>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</si>
  <si>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</si>
  <si>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</si>
  <si>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</si>
  <si>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</si>
  <si>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</si>
  <si>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</si>
  <si>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</si>
  <si>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</si>
  <si>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</si>
  <si>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</si>
  <si>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</si>
  <si>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</si>
  <si>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</si>
  <si>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</si>
  <si>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</si>
  <si>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</si>
  <si>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</si>
  <si>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</si>
  <si>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</si>
  <si>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</si>
  <si>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</si>
  <si>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</si>
  <si>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</si>
  <si>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</si>
  <si>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</si>
  <si>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</si>
  <si>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</si>
  <si>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</si>
  <si>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</si>
  <si>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</si>
  <si>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</si>
  <si>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</si>
  <si>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</si>
  <si>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</si>
  <si>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</si>
  <si>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</si>
  <si>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</si>
  <si>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</si>
  <si>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</si>
  <si>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</si>
  <si>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</si>
  <si>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</si>
  <si>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</si>
  <si>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</si>
  <si>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</si>
  <si>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</si>
  <si>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</si>
  <si>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</si>
  <si>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</si>
  <si>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</si>
  <si>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</si>
  <si>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</si>
  <si>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</si>
  <si>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</si>
  <si>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</si>
  <si>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</si>
  <si>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</si>
  <si>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</si>
  <si>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</si>
  <si>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</si>
  <si>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</si>
  <si>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</si>
  <si>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</si>
  <si>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</si>
  <si>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</si>
  <si>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</si>
  <si>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</si>
  <si>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</si>
  <si>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</si>
  <si>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</si>
  <si>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</si>
  <si>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</si>
  <si>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</si>
  <si>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</si>
  <si>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</si>
  <si>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</si>
  <si>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</si>
  <si>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</si>
  <si>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</si>
  <si>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</si>
  <si>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</si>
  <si>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</si>
  <si>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</si>
  <si>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</si>
  <si>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</si>
  <si>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</si>
  <si>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</si>
  <si>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</si>
  <si>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</si>
  <si>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</si>
  <si>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</si>
  <si>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</si>
  <si>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</si>
  <si>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</si>
  <si>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</si>
  <si>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</si>
  <si>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</si>
  <si>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</si>
  <si>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</si>
  <si>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</si>
  <si>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</si>
  <si>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</si>
  <si>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</si>
  <si>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</si>
  <si>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</si>
  <si>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</si>
  <si>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</si>
  <si>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</si>
  <si>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</si>
  <si>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</si>
  <si>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</si>
  <si>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</si>
  <si>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</si>
  <si>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</si>
  <si>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</si>
  <si>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</si>
  <si>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</si>
  <si>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</si>
  <si>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</si>
  <si>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</si>
  <si>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</si>
  <si>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</si>
  <si>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</si>
  <si>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</si>
  <si>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</si>
  <si>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</si>
  <si>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</si>
  <si>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</si>
  <si>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</si>
  <si>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</si>
  <si>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</si>
  <si>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</si>
  <si>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</si>
  <si>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</si>
  <si>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</si>
  <si>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</si>
  <si>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</si>
  <si>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</si>
  <si>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</si>
  <si>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</si>
  <si>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</si>
  <si>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</si>
  <si>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</si>
  <si>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</si>
  <si>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</si>
  <si>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</si>
  <si>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</si>
  <si>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</si>
  <si>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</si>
  <si>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</si>
  <si>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</si>
  <si>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</si>
  <si>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</si>
  <si>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</si>
  <si>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</si>
  <si>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</si>
  <si>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</si>
  <si>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</si>
  <si>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</si>
  <si>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</si>
  <si>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</si>
  <si>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</si>
  <si>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</si>
  <si>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</si>
  <si>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</si>
  <si>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</si>
  <si>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</si>
  <si>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</si>
  <si>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</si>
  <si>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</si>
  <si>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</si>
  <si>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</si>
  <si>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</si>
  <si>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</si>
  <si>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</si>
  <si>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</si>
  <si>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</si>
  <si>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</si>
  <si>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</si>
  <si>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</si>
  <si>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</si>
  <si>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</si>
  <si>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</si>
  <si>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</si>
  <si>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</si>
  <si>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</si>
  <si>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</si>
  <si>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</si>
  <si>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</si>
  <si>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</si>
  <si>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</si>
  <si>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</si>
  <si>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</si>
  <si>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</si>
  <si>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</si>
  <si>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</si>
  <si>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</si>
  <si>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</si>
  <si>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</si>
  <si>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</si>
  <si>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</si>
  <si>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</si>
  <si>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</si>
  <si>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</si>
  <si>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</si>
  <si>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</si>
  <si>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</si>
  <si>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</si>
  <si>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</si>
  <si>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</si>
  <si>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</si>
  <si>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</si>
  <si>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</si>
  <si>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</si>
  <si>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</si>
  <si>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</si>
  <si>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</si>
  <si>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</si>
  <si>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</si>
  <si>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</si>
  <si>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</si>
  <si>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</si>
  <si>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</si>
  <si>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</si>
  <si>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</si>
  <si>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</si>
  <si>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</si>
  <si>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</si>
  <si>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</si>
  <si>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</si>
  <si>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</si>
  <si>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</si>
  <si>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</si>
  <si>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</si>
  <si>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</si>
  <si>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</si>
  <si>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</si>
  <si>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</si>
  <si>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</si>
  <si>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</si>
  <si>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</si>
  <si>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</si>
  <si>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</si>
  <si>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</si>
  <si>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</si>
  <si>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</si>
  <si>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</si>
  <si>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</si>
  <si>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</si>
  <si>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</si>
  <si>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</si>
  <si>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</si>
  <si>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</si>
  <si>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</si>
  <si>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</si>
  <si>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</si>
  <si>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</si>
  <si>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</si>
  <si>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</si>
  <si>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</si>
  <si>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</si>
  <si>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</si>
  <si>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</si>
  <si>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</si>
  <si>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</si>
  <si>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</si>
  <si>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</si>
  <si>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</si>
  <si>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</si>
  <si>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</si>
  <si>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</si>
  <si>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</si>
  <si>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</si>
  <si>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</si>
  <si>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</si>
  <si>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</si>
  <si>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</si>
  <si>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</si>
  <si>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</si>
  <si>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</si>
  <si>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</si>
  <si>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</si>
  <si>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</si>
  <si>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</si>
  <si>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</si>
  <si>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</si>
  <si>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</si>
  <si>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</si>
  <si>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</si>
  <si>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</si>
  <si>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</si>
  <si>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</si>
  <si>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</si>
  <si>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</si>
  <si>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</si>
  <si>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</si>
  <si>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</si>
  <si>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</si>
  <si>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</si>
  <si>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</si>
  <si>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</si>
  <si>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</si>
  <si>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</si>
  <si>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</si>
  <si>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</si>
  <si>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</si>
  <si>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</si>
  <si>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</si>
  <si>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</si>
  <si>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</si>
  <si>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</si>
  <si>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</si>
  <si>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</si>
  <si>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</si>
  <si>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</si>
  <si>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</si>
  <si>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</si>
  <si>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</si>
  <si>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</si>
  <si>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</si>
  <si>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</si>
  <si>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</si>
  <si>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</si>
  <si>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</si>
  <si>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</si>
  <si>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</si>
  <si>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</si>
  <si>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</si>
  <si>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</si>
  <si>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</si>
  <si>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</si>
  <si>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</si>
  <si>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</si>
  <si>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</si>
  <si>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</si>
  <si>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</si>
  <si>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</si>
  <si>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</si>
  <si>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</si>
  <si>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</si>
  <si>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</si>
  <si>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</si>
  <si>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</si>
  <si>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</si>
  <si>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</si>
  <si>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</si>
  <si>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</si>
  <si>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</si>
  <si>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</si>
  <si>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</si>
  <si>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</si>
  <si>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</si>
  <si>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</si>
  <si>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</si>
  <si>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</si>
  <si>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</si>
  <si>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</si>
  <si>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</si>
  <si>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</si>
  <si>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</si>
  <si>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</si>
  <si>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</si>
  <si>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</si>
  <si>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</si>
  <si>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</si>
  <si>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</si>
  <si>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</si>
  <si>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</si>
  <si>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</si>
  <si>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</si>
  <si>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</si>
  <si>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</si>
  <si>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</si>
  <si>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</si>
  <si>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</si>
  <si>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</si>
  <si>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</si>
  <si>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</si>
  <si>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</si>
  <si>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</si>
  <si>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</si>
  <si>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</si>
  <si>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</si>
  <si>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</si>
  <si>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</si>
  <si>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</si>
  <si>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</si>
  <si>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</si>
  <si>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</si>
  <si>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</si>
  <si>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</si>
  <si>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</si>
  <si>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</si>
  <si>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</si>
  <si>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</si>
  <si>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</si>
  <si>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</si>
  <si>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</si>
  <si>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</si>
  <si>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</si>
  <si>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</si>
  <si>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</si>
  <si>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</si>
  <si>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</si>
  <si>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</si>
  <si>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</si>
  <si>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</si>
  <si>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</si>
  <si>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</si>
  <si>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</si>
  <si>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</si>
  <si>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</si>
  <si>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</si>
  <si>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</si>
  <si>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</si>
  <si>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</si>
  <si>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</si>
  <si>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</si>
  <si>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</si>
  <si>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</si>
  <si>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</si>
  <si>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</si>
  <si>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</si>
  <si>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</si>
  <si>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</si>
  <si>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</si>
  <si>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</si>
  <si>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</si>
  <si>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</si>
  <si>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</si>
  <si>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</si>
  <si>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</si>
  <si>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</si>
  <si>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</si>
  <si>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</si>
  <si>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</si>
  <si>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</si>
  <si>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</si>
  <si>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</si>
  <si>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</si>
  <si>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</si>
  <si>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</si>
  <si>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</si>
  <si>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</si>
  <si>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</si>
  <si>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</si>
  <si>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</si>
  <si>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</si>
  <si>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</si>
  <si>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</si>
  <si>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</si>
  <si>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</si>
  <si>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</si>
  <si>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</si>
  <si>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</si>
  <si>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</si>
  <si>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</si>
  <si>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</si>
  <si>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</si>
  <si>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</si>
  <si>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</si>
  <si>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</si>
  <si>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</si>
  <si>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</si>
  <si>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</si>
  <si>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</si>
  <si>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</si>
  <si>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</si>
  <si>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</si>
  <si>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</si>
  <si>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</si>
  <si>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</si>
  <si>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</si>
  <si>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</si>
  <si>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</si>
  <si>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</si>
  <si>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</si>
  <si>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</si>
  <si>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</si>
  <si>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</si>
  <si>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</si>
  <si>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</si>
  <si>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</si>
  <si>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</si>
  <si>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</si>
  <si>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</si>
  <si>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</si>
  <si>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</si>
  <si>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</si>
  <si>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</si>
  <si>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</si>
  <si>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</si>
  <si>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</si>
  <si>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</si>
  <si>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</si>
  <si>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</si>
  <si>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</si>
  <si>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</si>
  <si>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</si>
  <si>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</si>
  <si>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</si>
  <si>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</si>
  <si>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</si>
  <si>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</si>
  <si>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</si>
  <si>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</si>
  <si>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</si>
  <si>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</si>
  <si>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</si>
  <si>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</si>
  <si>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</si>
  <si>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</si>
  <si>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</si>
  <si>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</si>
  <si>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</si>
  <si>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</si>
  <si>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</si>
  <si>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</si>
  <si>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</si>
  <si>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</si>
  <si>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</si>
  <si>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</si>
  <si>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</si>
  <si>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</si>
  <si>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</si>
  <si>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</si>
  <si>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</si>
  <si>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</si>
  <si>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</si>
  <si>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</si>
  <si>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</si>
  <si>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</si>
  <si>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</si>
  <si>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</si>
  <si>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</si>
  <si>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</si>
  <si>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</si>
  <si>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</si>
  <si>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</si>
  <si>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</si>
  <si>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</si>
  <si>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</si>
  <si>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</si>
  <si>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</si>
  <si>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</si>
  <si>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</si>
  <si>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</si>
  <si>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</si>
  <si>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</si>
  <si>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</si>
  <si>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</si>
  <si>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</si>
  <si>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</si>
  <si>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</si>
  <si>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</si>
  <si>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</si>
  <si>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</si>
  <si>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</si>
  <si>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</si>
  <si>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</si>
  <si>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</si>
  <si>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</si>
  <si>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</si>
  <si>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</si>
  <si>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</si>
  <si>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</si>
  <si>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</si>
  <si>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</si>
  <si>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</si>
  <si>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</si>
  <si>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</si>
  <si>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</si>
  <si>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</si>
  <si>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</si>
  <si>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</si>
  <si>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</si>
  <si>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</si>
  <si>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</si>
  <si>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</si>
  <si>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</si>
  <si>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</si>
  <si>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</si>
  <si>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</si>
  <si>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</si>
  <si>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</si>
  <si>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</si>
  <si>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</si>
  <si>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</si>
  <si>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</si>
  <si>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</si>
  <si>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</si>
  <si>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</si>
  <si>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</si>
  <si>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</si>
  <si>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</si>
  <si>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</si>
  <si>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</si>
  <si>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</si>
  <si>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</si>
  <si>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</si>
  <si>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</si>
  <si>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</si>
  <si>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</si>
  <si>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</si>
  <si>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</si>
  <si>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</si>
  <si>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</si>
  <si>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</si>
  <si>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</si>
  <si>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</si>
  <si>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</si>
  <si>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</si>
  <si>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</si>
  <si>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</si>
  <si>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</si>
  <si>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</si>
  <si>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</si>
  <si>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</si>
  <si>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</si>
  <si>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</si>
  <si>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</si>
  <si>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</si>
  <si>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</si>
  <si>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</si>
  <si>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</si>
  <si>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</si>
  <si>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</si>
  <si>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</si>
  <si>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</si>
  <si>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</si>
  <si>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</si>
  <si>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</si>
  <si>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</si>
  <si>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</si>
  <si>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</si>
  <si>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</si>
  <si>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</si>
  <si>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</si>
  <si>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</si>
  <si>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</si>
  <si>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</si>
  <si>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</si>
  <si>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</si>
  <si>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</si>
  <si>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</si>
  <si>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</si>
  <si>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</si>
  <si>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</si>
  <si>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</si>
  <si>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</si>
  <si>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</si>
  <si>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</si>
  <si>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</si>
  <si>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</si>
  <si>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</si>
  <si>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</si>
  <si>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</si>
  <si>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</si>
  <si>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</si>
  <si>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</si>
  <si>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</si>
  <si>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</si>
  <si>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</si>
  <si>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</si>
  <si>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</si>
  <si>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</si>
  <si>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</si>
  <si>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</si>
  <si>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</si>
  <si>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</si>
  <si>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</si>
  <si>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</si>
  <si>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</si>
  <si>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</si>
  <si>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</si>
  <si>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</si>
  <si>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</si>
  <si>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</si>
  <si>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</si>
  <si>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</si>
  <si>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</si>
  <si>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</si>
  <si>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</si>
  <si>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</si>
  <si>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</si>
  <si>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</si>
  <si>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</si>
  <si>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</si>
  <si>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</si>
  <si>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</si>
  <si>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</si>
  <si>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</si>
  <si>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</si>
  <si>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</si>
  <si>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</si>
  <si>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</si>
  <si>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</si>
  <si>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</si>
  <si>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</si>
  <si>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</si>
  <si>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</si>
  <si>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</si>
  <si>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</si>
  <si>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</si>
  <si>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</si>
  <si>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</si>
  <si>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</si>
  <si>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</si>
  <si>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</si>
  <si>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</si>
  <si>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</si>
  <si>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</si>
  <si>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</si>
  <si>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</si>
  <si>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</si>
  <si>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</si>
  <si>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</si>
  <si>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</si>
  <si>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</si>
  <si>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</si>
  <si>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</si>
  <si>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</si>
  <si>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</si>
  <si>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</si>
  <si>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</si>
  <si>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</si>
  <si>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</si>
  <si>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</si>
  <si>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</si>
  <si>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</si>
  <si>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</si>
  <si>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</si>
  <si>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</si>
  <si>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</si>
  <si>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</si>
  <si>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</si>
  <si>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</si>
  <si>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</si>
  <si>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</si>
  <si>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</si>
  <si>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</si>
  <si>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</si>
  <si>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</si>
  <si>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</si>
  <si>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</si>
  <si>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</si>
  <si>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</si>
  <si>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</si>
  <si>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</si>
  <si>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</si>
  <si>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</si>
  <si>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</si>
  <si>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</si>
  <si>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</si>
  <si>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</si>
  <si>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</si>
  <si>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</si>
  <si>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</si>
  <si>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</si>
  <si>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</si>
  <si>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</si>
  <si>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</si>
  <si>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</si>
  <si>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</si>
  <si>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</si>
  <si>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</si>
  <si>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</si>
  <si>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</si>
  <si>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</si>
  <si>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</si>
  <si>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</si>
  <si>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</si>
  <si>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</si>
  <si>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</si>
  <si>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</si>
  <si>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</si>
  <si>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</si>
  <si>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</si>
  <si>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</si>
  <si>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</si>
  <si>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</si>
  <si>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</si>
  <si>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</si>
  <si>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</si>
  <si>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</si>
  <si>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</si>
  <si>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</si>
  <si>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</si>
  <si>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</si>
  <si>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</si>
  <si>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</si>
  <si>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</si>
  <si>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</si>
  <si>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</si>
  <si>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</si>
  <si>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</si>
  <si>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</si>
  <si>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</si>
  <si>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</si>
  <si>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</si>
  <si>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</si>
  <si>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</si>
  <si>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</si>
  <si>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</si>
  <si>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</si>
  <si>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</si>
  <si>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</si>
  <si>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</si>
  <si>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</si>
  <si>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</si>
  <si>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</si>
  <si>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</si>
  <si>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</si>
  <si>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</si>
  <si>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</si>
  <si>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</si>
  <si>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</si>
  <si>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</si>
  <si>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</si>
  <si>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</si>
  <si>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</si>
  <si>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</si>
  <si>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</si>
  <si>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</si>
  <si>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</si>
  <si>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</si>
  <si>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</si>
  <si>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</si>
  <si>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</si>
  <si>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</si>
  <si>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</si>
  <si>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</si>
  <si>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</si>
  <si>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</si>
  <si>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</si>
  <si>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</si>
  <si>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</si>
  <si>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</si>
  <si>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</si>
  <si>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</si>
  <si>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</si>
  <si>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</si>
  <si>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</si>
  <si>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</si>
  <si>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</si>
  <si>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</si>
  <si>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</si>
  <si>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</si>
  <si>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</si>
  <si>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</si>
  <si>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</si>
  <si>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</si>
  <si>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</si>
  <si>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</si>
  <si>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</si>
  <si>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</si>
  <si>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</si>
  <si>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</si>
  <si>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</si>
  <si>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</si>
  <si>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</si>
  <si>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</si>
  <si>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</si>
  <si>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</si>
  <si>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</si>
  <si>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</si>
  <si>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</si>
  <si>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</si>
  <si>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</si>
  <si>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</si>
  <si>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</si>
  <si>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</si>
  <si>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</si>
  <si>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</si>
  <si>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</si>
  <si>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</si>
  <si>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</si>
  <si>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</si>
  <si>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</si>
  <si>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</si>
  <si>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</si>
  <si>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</si>
  <si>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</si>
  <si>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</si>
  <si>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</si>
  <si>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</si>
  <si>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</si>
  <si>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</si>
  <si>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</si>
  <si>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</si>
  <si>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</si>
  <si>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</si>
  <si>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</si>
  <si>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</si>
  <si>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</si>
  <si>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</si>
  <si>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</si>
  <si>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</si>
  <si>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</si>
  <si>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</si>
  <si>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</si>
  <si>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</si>
  <si>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</si>
  <si>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</si>
  <si>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</si>
  <si>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</si>
  <si>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</si>
  <si>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</si>
  <si>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</si>
  <si>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</si>
  <si>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</si>
  <si>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</si>
  <si>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</si>
  <si>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</si>
  <si>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</si>
  <si>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</si>
  <si>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</si>
  <si>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</si>
  <si>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</si>
  <si>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</si>
  <si>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</si>
  <si>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</si>
  <si>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</si>
  <si>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</si>
  <si>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</si>
  <si>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</si>
  <si>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</si>
  <si>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</si>
  <si>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</si>
  <si>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</si>
  <si>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</si>
  <si>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</si>
  <si>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</si>
  <si>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</si>
  <si>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</si>
  <si>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</si>
  <si>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</si>
  <si>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</si>
  <si>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</si>
  <si>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</si>
  <si>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</si>
  <si>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</si>
  <si>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</si>
  <si>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</si>
  <si>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</si>
  <si>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</si>
  <si>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</si>
  <si>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</si>
  <si>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</si>
  <si>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</si>
  <si>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</si>
  <si>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</si>
  <si>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</si>
  <si>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</si>
  <si>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</si>
  <si>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</si>
  <si>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</si>
  <si>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</si>
  <si>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</si>
  <si>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</si>
  <si>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</si>
  <si>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</si>
  <si>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</si>
  <si>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</si>
  <si>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</si>
  <si>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</si>
  <si>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</si>
  <si>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</si>
  <si>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</si>
  <si>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</si>
  <si>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</si>
  <si>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</si>
  <si>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</si>
  <si>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</si>
  <si>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</si>
  <si>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</si>
  <si>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</si>
  <si>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</si>
  <si>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</si>
  <si>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</si>
  <si>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</si>
  <si>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</si>
  <si>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</si>
  <si>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</si>
  <si>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</si>
  <si>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</si>
  <si>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</si>
  <si>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</si>
  <si>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</si>
  <si>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</si>
  <si>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</si>
  <si>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</si>
  <si>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</si>
  <si>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</si>
  <si>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</si>
  <si>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</si>
  <si>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</si>
  <si>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</si>
  <si>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</si>
  <si>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</si>
  <si>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</si>
  <si>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</si>
  <si>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</si>
  <si>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</si>
  <si>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</si>
  <si>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</si>
  <si>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</si>
  <si>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</si>
  <si>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</si>
  <si>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</si>
  <si>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</si>
  <si>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</si>
  <si>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</si>
  <si>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</si>
  <si>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</si>
  <si>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</si>
  <si>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</si>
  <si>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</si>
  <si>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</si>
  <si>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</si>
  <si>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</si>
  <si>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</si>
  <si>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</si>
  <si>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</si>
  <si>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</si>
  <si>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</si>
  <si>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</si>
  <si>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</si>
  <si>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</si>
  <si>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</si>
  <si>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</si>
  <si>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</si>
  <si>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</si>
  <si>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</si>
  <si>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</si>
  <si>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</si>
  <si>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</si>
  <si>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</si>
  <si>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</si>
  <si>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</si>
  <si>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</si>
  <si>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</si>
  <si>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</si>
  <si>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</si>
  <si>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</si>
  <si>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</si>
  <si>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</si>
  <si>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</si>
  <si>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</si>
  <si>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</si>
  <si>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</si>
  <si>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</si>
  <si>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</si>
  <si>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</si>
  <si>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</si>
  <si>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</si>
  <si>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</si>
  <si>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</si>
  <si>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</si>
  <si>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</si>
  <si>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</si>
  <si>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</si>
  <si>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</si>
  <si>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</si>
  <si>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</si>
  <si>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</si>
  <si>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</si>
  <si>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</si>
  <si>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</si>
  <si>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</si>
  <si>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</si>
  <si>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</si>
  <si>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</si>
  <si>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</si>
  <si>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</si>
  <si>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</si>
  <si>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</si>
  <si>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</si>
  <si>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</si>
  <si>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</si>
  <si>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</si>
  <si>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</si>
  <si>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</si>
  <si>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</si>
  <si>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</si>
  <si>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</si>
  <si>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</si>
  <si>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</si>
  <si>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</si>
  <si>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</si>
  <si>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</si>
  <si>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</si>
  <si>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</si>
  <si>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</si>
  <si>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</si>
  <si>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</si>
  <si>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</si>
  <si>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</si>
  <si>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</si>
  <si>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</si>
  <si>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</si>
  <si>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</si>
  <si>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</si>
  <si>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</si>
  <si>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</si>
  <si>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</si>
  <si>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</si>
  <si>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</si>
  <si>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</si>
  <si>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</si>
  <si>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</si>
  <si>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</si>
  <si>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</si>
  <si>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</si>
  <si>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</si>
  <si>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</si>
  <si>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</si>
  <si>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</si>
  <si>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</si>
  <si>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</si>
  <si>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</si>
  <si>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</si>
  <si>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</si>
  <si>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</si>
  <si>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</si>
  <si>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</si>
  <si>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</si>
  <si>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</si>
  <si>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</si>
  <si>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</si>
  <si>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</si>
  <si>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</si>
  <si>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</si>
  <si>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</si>
  <si>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</si>
  <si>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</si>
  <si>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</si>
  <si>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</si>
  <si>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</si>
  <si>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</si>
  <si>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</si>
  <si>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</si>
  <si>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</si>
  <si>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</si>
  <si>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</si>
  <si>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</si>
  <si>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</si>
  <si>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</si>
  <si>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</si>
  <si>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</si>
  <si>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</si>
  <si>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</si>
  <si>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</si>
  <si>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</si>
  <si>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</si>
  <si>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</si>
  <si>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</si>
  <si>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</si>
  <si>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</si>
  <si>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</si>
  <si>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</si>
  <si>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</si>
  <si>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</si>
  <si>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</si>
  <si>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</si>
  <si>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</si>
  <si>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</si>
  <si>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</si>
  <si>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</si>
  <si>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</si>
  <si>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</si>
  <si>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</si>
  <si>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</si>
  <si>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</si>
  <si>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</si>
  <si>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</si>
  <si>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</si>
  <si>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</si>
  <si>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</si>
  <si>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</si>
  <si>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</si>
  <si>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</si>
  <si>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</si>
  <si>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</si>
  <si>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</si>
  <si>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</si>
  <si>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</si>
  <si>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</si>
  <si>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</si>
  <si>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</si>
  <si>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</si>
  <si>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</si>
  <si>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</si>
  <si>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</si>
  <si>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</si>
  <si>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</si>
  <si>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</si>
  <si>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</si>
  <si>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</si>
  <si>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</si>
  <si>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</si>
  <si>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</si>
  <si>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</si>
  <si>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</si>
  <si>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</si>
  <si>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</si>
  <si>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</si>
  <si>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</si>
  <si>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</si>
  <si>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</si>
  <si>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</si>
  <si>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</si>
  <si>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</si>
  <si>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</si>
  <si>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</si>
  <si>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</si>
  <si>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</si>
  <si>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</si>
  <si>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</si>
  <si>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</si>
  <si>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</si>
  <si>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</si>
  <si>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</si>
  <si>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</si>
  <si>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</si>
  <si>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</si>
  <si>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</si>
  <si>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</si>
  <si>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</si>
  <si>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</si>
  <si>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</si>
  <si>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</si>
  <si>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</si>
  <si>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</si>
  <si>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</si>
  <si>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</si>
  <si>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</si>
  <si>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</si>
  <si>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</si>
  <si>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</si>
  <si>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</si>
  <si>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</si>
  <si>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</si>
  <si>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</si>
  <si>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</si>
  <si>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</si>
  <si>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</si>
  <si>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</si>
  <si>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</si>
  <si>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</si>
  <si>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</si>
  <si>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</si>
  <si>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</si>
  <si>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</si>
  <si>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</si>
  <si>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</si>
  <si>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</si>
  <si>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</si>
  <si>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</si>
  <si>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</si>
  <si>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</si>
  <si>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</si>
  <si>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</si>
  <si>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</si>
  <si>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</si>
  <si>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</si>
  <si>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</si>
  <si>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</si>
  <si>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</si>
  <si>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</si>
  <si>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</si>
  <si>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</si>
  <si>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</si>
  <si>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</si>
  <si>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</si>
  <si>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</si>
  <si>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</si>
  <si>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</si>
  <si>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</si>
  <si>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</si>
  <si>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</si>
  <si>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</si>
  <si>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</si>
  <si>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</si>
  <si>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</si>
  <si>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</si>
  <si>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</si>
  <si>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</si>
  <si>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</si>
  <si>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</si>
  <si>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</si>
  <si>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</si>
  <si>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</si>
  <si>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</si>
  <si>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</si>
  <si>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</si>
  <si>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</si>
  <si>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</si>
  <si>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</si>
  <si>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</si>
  <si>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</si>
  <si>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</si>
  <si>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</si>
  <si>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</si>
  <si>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</si>
  <si>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</si>
  <si>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</si>
  <si>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</si>
  <si>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</si>
  <si>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</si>
  <si>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</si>
  <si>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</si>
  <si>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</si>
  <si>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</si>
  <si>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</si>
  <si>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</si>
  <si>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</si>
  <si>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</si>
  <si>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</si>
  <si>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</si>
  <si>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</si>
  <si>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</si>
  <si>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</si>
  <si>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</si>
  <si>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</si>
  <si>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</si>
  <si>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</si>
  <si>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</si>
  <si>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</si>
  <si>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</si>
  <si>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</si>
  <si>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</si>
  <si>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</si>
  <si>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</si>
  <si>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</si>
  <si>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</si>
  <si>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</si>
  <si>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</si>
  <si>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</si>
  <si>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</si>
  <si>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</si>
  <si>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</si>
  <si>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</si>
  <si>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</si>
  <si>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</si>
  <si>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</si>
  <si>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</si>
  <si>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</si>
  <si>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</si>
  <si>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</si>
  <si>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</si>
  <si>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</si>
  <si>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</si>
  <si>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</si>
  <si>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</si>
  <si>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</si>
  <si>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</si>
  <si>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</si>
  <si>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</si>
  <si>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</si>
  <si>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</si>
  <si>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</si>
  <si>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</si>
  <si>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</si>
  <si>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</si>
  <si>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</si>
  <si>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</si>
  <si>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</si>
  <si>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</si>
  <si>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</si>
  <si>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</si>
  <si>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</si>
  <si>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</si>
  <si>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</si>
  <si>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</si>
  <si>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</si>
  <si>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</si>
  <si>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</si>
  <si>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</si>
  <si>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</si>
  <si>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</si>
  <si>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</si>
  <si>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</si>
  <si>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</si>
  <si>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</si>
  <si>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</si>
  <si>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</si>
  <si>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</si>
  <si>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</si>
  <si>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</si>
  <si>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</si>
  <si>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</si>
  <si>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</si>
  <si>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</si>
  <si>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</si>
  <si>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</si>
  <si>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</si>
  <si>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</si>
  <si>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</si>
  <si>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</si>
  <si>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</si>
  <si>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</si>
  <si>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</si>
  <si>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</si>
  <si>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</si>
  <si>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</si>
  <si>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</si>
  <si>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</si>
  <si>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</si>
  <si>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</si>
  <si>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</si>
  <si>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</si>
  <si>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</si>
  <si>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</si>
  <si>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</si>
  <si>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</si>
  <si>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</si>
  <si>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</si>
  <si>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</si>
  <si>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</si>
  <si>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</si>
  <si>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</si>
  <si>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</si>
  <si>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</si>
  <si>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</si>
  <si>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</si>
  <si>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</si>
  <si>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</si>
  <si>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</si>
  <si>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</si>
  <si>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</si>
  <si>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</si>
  <si>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</si>
  <si>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</si>
  <si>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</si>
  <si>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</si>
  <si>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</si>
  <si>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</si>
  <si>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</si>
  <si>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</si>
  <si>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</si>
  <si>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</si>
  <si>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</si>
  <si>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</si>
  <si>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</si>
  <si>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</si>
  <si>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</si>
  <si>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</si>
  <si>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</si>
  <si>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</si>
  <si>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</si>
  <si>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</si>
  <si>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</si>
  <si>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</si>
  <si>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</si>
  <si>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</si>
  <si>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</si>
  <si>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</si>
  <si>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</si>
  <si>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</si>
  <si>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</si>
  <si>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</si>
  <si>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</si>
  <si>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</si>
  <si>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</si>
  <si>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</si>
  <si>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</si>
  <si>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</si>
  <si>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</si>
  <si>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</si>
  <si>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</si>
  <si>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</si>
  <si>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</si>
  <si>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</si>
  <si>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</si>
  <si>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</si>
  <si>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</si>
  <si>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</si>
  <si>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</si>
  <si>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</si>
  <si>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</si>
  <si>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</si>
  <si>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</si>
  <si>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</si>
  <si>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</si>
  <si>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</si>
  <si>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</si>
  <si>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</si>
  <si>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</si>
  <si>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</si>
  <si>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</si>
  <si>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</si>
  <si>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</si>
  <si>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</si>
  <si>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</si>
  <si>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</si>
  <si>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</si>
  <si>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</si>
  <si>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</si>
  <si>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</si>
  <si>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</si>
  <si>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</si>
  <si>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</si>
  <si>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</si>
  <si>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</si>
  <si>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</si>
  <si>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</si>
  <si>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</si>
  <si>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</si>
  <si>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</si>
  <si>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</si>
  <si>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</si>
  <si>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</si>
  <si>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</si>
  <si>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</si>
  <si>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</si>
  <si>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</si>
  <si>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</si>
  <si>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</si>
  <si>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</si>
  <si>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</si>
  <si>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</si>
  <si>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</si>
  <si>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</si>
  <si>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</si>
  <si>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</si>
  <si>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</si>
  <si>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</si>
  <si>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</si>
  <si>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</si>
  <si>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</si>
  <si>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</si>
  <si>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</si>
  <si>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</si>
  <si>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</si>
  <si>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</si>
  <si>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</si>
  <si>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</si>
  <si>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</si>
  <si>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</si>
  <si>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</si>
  <si>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</si>
  <si>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</si>
  <si>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</si>
  <si>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</si>
  <si>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</si>
  <si>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</si>
  <si>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</si>
  <si>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</si>
  <si>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</si>
  <si>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</si>
  <si>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</si>
  <si>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</si>
  <si>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</si>
  <si>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</si>
  <si>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</si>
  <si>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</si>
  <si>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</si>
  <si>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</si>
  <si>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</si>
  <si>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</si>
  <si>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</si>
  <si>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</si>
  <si>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</si>
  <si>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</si>
  <si>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</si>
  <si>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</si>
  <si>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</si>
  <si>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</si>
  <si>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</si>
  <si>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</si>
  <si>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</si>
  <si>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</si>
  <si>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</si>
  <si>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</si>
  <si>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</si>
  <si>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</si>
  <si>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</si>
  <si>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</si>
  <si>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</si>
  <si>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</si>
  <si>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</si>
  <si>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</si>
  <si>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</si>
  <si>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</si>
  <si>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</si>
  <si>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</si>
  <si>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</si>
  <si>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</si>
  <si>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</si>
  <si>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</si>
  <si>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</si>
  <si>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</si>
  <si>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</si>
  <si>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</si>
  <si>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</si>
  <si>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</si>
  <si>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</si>
  <si>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</si>
  <si>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</si>
  <si>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</si>
  <si>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</si>
  <si>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</si>
  <si>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</si>
  <si>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</si>
  <si>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</si>
  <si>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</si>
  <si>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</si>
  <si>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</si>
  <si>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</si>
  <si>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</si>
  <si>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</si>
  <si>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</si>
  <si>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</si>
  <si>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</si>
  <si>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</si>
  <si>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</si>
  <si>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</si>
  <si>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</si>
  <si>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</si>
  <si>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</si>
  <si>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</si>
  <si>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</si>
  <si>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</si>
  <si>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</si>
  <si>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</si>
  <si>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</si>
  <si>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</si>
  <si>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</si>
  <si>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</si>
  <si>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</si>
  <si>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</si>
  <si>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</si>
  <si>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</si>
  <si>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</si>
  <si>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</si>
  <si>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</si>
  <si>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</si>
  <si>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</si>
  <si>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</si>
  <si>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</si>
  <si>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</si>
  <si>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</si>
  <si>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</si>
  <si>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</si>
  <si>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</si>
  <si>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</si>
  <si>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</si>
  <si>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</si>
  <si>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</si>
  <si>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</si>
  <si>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</si>
  <si>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</si>
  <si>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</si>
  <si>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</si>
  <si>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</si>
  <si>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</si>
  <si>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</si>
  <si>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</si>
  <si>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</si>
  <si>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</si>
  <si>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</si>
  <si>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</si>
  <si>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</si>
  <si>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</si>
  <si>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</si>
  <si>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</si>
  <si>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</si>
  <si>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</si>
  <si>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</si>
  <si>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</si>
  <si>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</si>
  <si>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</si>
  <si>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</si>
  <si>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</si>
  <si>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</si>
  <si>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</si>
  <si>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</si>
  <si>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</si>
  <si>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</si>
  <si>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</si>
  <si>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</si>
  <si>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</si>
  <si>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</si>
  <si>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</si>
  <si>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</si>
  <si>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</si>
  <si>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</si>
  <si>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</si>
  <si>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</si>
  <si>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</si>
  <si>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</si>
  <si>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</si>
  <si>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</si>
  <si>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</si>
  <si>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</si>
  <si>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</si>
  <si>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</si>
  <si>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</si>
  <si>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</si>
  <si>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</si>
  <si>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</si>
  <si>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</si>
  <si>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</si>
  <si>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</si>
  <si>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</si>
  <si>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</si>
  <si>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</si>
  <si>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</si>
  <si>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</si>
  <si>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</si>
  <si>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</si>
  <si>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</si>
  <si>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</si>
  <si>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</si>
  <si>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</si>
  <si>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</si>
  <si>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</si>
  <si>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</si>
  <si>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</si>
  <si>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</si>
  <si>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</si>
  <si>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</si>
  <si>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</si>
  <si>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</si>
  <si>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</si>
  <si>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</si>
  <si>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</si>
  <si>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</si>
  <si>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</si>
  <si>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</si>
  <si>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</si>
  <si>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</si>
  <si>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</si>
  <si>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</si>
  <si>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</si>
  <si>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</si>
  <si>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</si>
  <si>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</si>
  <si>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</si>
  <si>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</si>
  <si>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</si>
  <si>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</si>
  <si>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</si>
  <si>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</si>
  <si>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</si>
  <si>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</si>
  <si>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</si>
  <si>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</si>
  <si>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</si>
  <si>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</si>
  <si>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</si>
  <si>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</si>
  <si>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</si>
  <si>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</si>
  <si>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</si>
  <si>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</si>
  <si>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</si>
  <si>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</si>
  <si>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</si>
  <si>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</si>
  <si>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</si>
  <si>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</si>
  <si>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</si>
  <si>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</si>
  <si>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</si>
  <si>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</si>
  <si>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</si>
  <si>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</si>
  <si>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</si>
  <si>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</si>
  <si>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</si>
  <si>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</si>
  <si>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</si>
  <si>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</si>
  <si>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</si>
  <si>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</si>
  <si>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</si>
  <si>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</si>
  <si>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</si>
  <si>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</si>
  <si>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</si>
  <si>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</si>
  <si>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</si>
  <si>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</si>
  <si>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</si>
  <si>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</si>
  <si>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</si>
  <si>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</si>
  <si>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</si>
  <si>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</si>
  <si>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</si>
  <si>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</si>
  <si>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</si>
  <si>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</si>
  <si>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</si>
  <si>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</si>
  <si>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</si>
  <si>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</si>
  <si>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</si>
  <si>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</si>
  <si>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</si>
  <si>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</si>
  <si>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</si>
  <si>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</si>
  <si>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</si>
  <si>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</si>
  <si>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</si>
  <si>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</si>
  <si>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</si>
  <si>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</si>
  <si>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</si>
  <si>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</si>
  <si>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</si>
  <si>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</si>
  <si>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</si>
  <si>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</si>
  <si>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</si>
  <si>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</si>
  <si>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</si>
  <si>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</si>
  <si>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</si>
  <si>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</si>
  <si>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</si>
  <si>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</si>
  <si>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</si>
  <si>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</si>
  <si>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</si>
  <si>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</si>
  <si>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</si>
  <si>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</si>
  <si>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</si>
  <si>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</si>
  <si>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</si>
  <si>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</si>
  <si>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</si>
  <si>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</si>
  <si>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</si>
  <si>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</si>
  <si>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</si>
  <si>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</si>
  <si>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</si>
  <si>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</si>
  <si>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</si>
  <si>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</si>
  <si>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</si>
  <si>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</si>
  <si>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</si>
  <si>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</si>
  <si>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</si>
  <si>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</si>
  <si>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</si>
  <si>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</si>
  <si>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</si>
  <si>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</si>
  <si>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</si>
  <si>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</si>
  <si>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</si>
  <si>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</si>
  <si>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</si>
  <si>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</si>
  <si>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</si>
  <si>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</si>
  <si>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</si>
  <si>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</si>
  <si>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</si>
  <si>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</si>
  <si>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</si>
  <si>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</si>
  <si>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</si>
  <si>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</si>
  <si>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</si>
  <si>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</si>
  <si>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</si>
  <si>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</si>
  <si>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</si>
  <si>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</si>
  <si>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</si>
  <si>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</si>
  <si>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</si>
  <si>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</si>
  <si>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</si>
  <si>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</si>
  <si>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</si>
  <si>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</si>
  <si>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</si>
  <si>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</si>
  <si>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</si>
  <si>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</si>
  <si>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</si>
  <si>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</si>
  <si>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</si>
  <si>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</si>
  <si>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</si>
  <si>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</si>
  <si>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</si>
  <si>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</si>
  <si>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</si>
  <si>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</si>
  <si>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</si>
  <si>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</si>
  <si>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</si>
  <si>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</si>
  <si>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</si>
  <si>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</si>
  <si>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</si>
  <si>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</si>
  <si>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</si>
  <si>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</si>
  <si>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</si>
  <si>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</si>
  <si>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</si>
  <si>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</si>
  <si>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</si>
  <si>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</si>
  <si>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</si>
  <si>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</si>
  <si>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</si>
  <si>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</si>
  <si>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</si>
  <si>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</si>
  <si>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</si>
  <si>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</si>
  <si>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</si>
  <si>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</si>
  <si>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</si>
  <si>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</si>
  <si>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</si>
  <si>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</si>
  <si>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</si>
  <si>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</si>
  <si>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</si>
  <si>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</si>
  <si>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</si>
  <si>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</si>
  <si>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</si>
  <si>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</si>
  <si>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</si>
  <si>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</si>
  <si>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</si>
  <si>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</si>
  <si>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</si>
  <si>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</si>
  <si>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</si>
  <si>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</si>
  <si>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</si>
  <si>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</si>
  <si>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</si>
  <si>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</si>
  <si>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</si>
  <si>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</si>
  <si>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</si>
  <si>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</si>
  <si>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</si>
  <si>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</si>
  <si>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</si>
  <si>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</si>
  <si>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</si>
  <si>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</si>
  <si>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</si>
  <si>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</si>
  <si>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</si>
  <si>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</si>
  <si>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</si>
  <si>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</si>
  <si>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</si>
  <si>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</si>
  <si>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</si>
  <si>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</si>
  <si>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</si>
  <si>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</si>
  <si>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</si>
  <si>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</si>
  <si>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</si>
  <si>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</si>
  <si>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</si>
  <si>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</si>
  <si>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</si>
  <si>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</si>
  <si>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</si>
  <si>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</si>
  <si>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</si>
  <si>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</si>
  <si>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</si>
  <si>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</si>
  <si>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</si>
  <si>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</si>
  <si>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</si>
  <si>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</si>
  <si>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</si>
  <si>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</si>
  <si>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</si>
  <si>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</si>
  <si>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</si>
  <si>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</si>
  <si>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</si>
  <si>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</si>
  <si>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</si>
  <si>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</si>
  <si>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</si>
  <si>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</si>
  <si>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</si>
  <si>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</si>
  <si>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</si>
  <si>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</si>
  <si>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</si>
  <si>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</si>
  <si>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</si>
  <si>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</si>
  <si>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</si>
  <si>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</si>
  <si>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</si>
  <si>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</si>
  <si>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</si>
  <si>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</si>
  <si>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</si>
  <si>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</si>
  <si>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</si>
  <si>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</si>
  <si>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</si>
  <si>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</si>
  <si>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</si>
  <si>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</si>
  <si>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</si>
  <si>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</si>
  <si>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</si>
  <si>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</si>
  <si>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</si>
  <si>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</si>
  <si>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</si>
  <si>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</si>
  <si>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</si>
  <si>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</si>
  <si>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</si>
  <si>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</si>
  <si>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</si>
  <si>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</si>
  <si>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</si>
  <si>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</si>
  <si>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</si>
  <si>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</si>
  <si>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</si>
  <si>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</si>
  <si>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</si>
  <si>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</si>
  <si>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</si>
  <si>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</si>
  <si>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</si>
  <si>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</si>
  <si>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</si>
  <si>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</si>
  <si>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</si>
  <si>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</si>
  <si>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</si>
  <si>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</si>
  <si>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</si>
  <si>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</si>
  <si>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</si>
  <si>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</si>
  <si>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</si>
  <si>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</si>
  <si>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</si>
  <si>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</si>
  <si>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</si>
  <si>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</si>
  <si>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</si>
  <si>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</si>
  <si>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</si>
  <si>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</si>
  <si>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</si>
  <si>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</si>
  <si>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</si>
  <si>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</si>
  <si>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</si>
  <si>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</si>
  <si>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</si>
  <si>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</si>
  <si>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</si>
  <si>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</si>
  <si>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</si>
  <si>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</si>
  <si>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</si>
  <si>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</si>
  <si>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</si>
  <si>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</si>
  <si>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</si>
  <si>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</si>
  <si>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</si>
  <si>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</si>
  <si>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</si>
  <si>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</si>
  <si>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</si>
  <si>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</si>
  <si>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</si>
  <si>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</si>
  <si>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</si>
  <si>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</si>
  <si>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</si>
  <si>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</si>
  <si>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</si>
  <si>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</si>
  <si>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</si>
  <si>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</si>
  <si>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</si>
  <si>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</si>
  <si>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</si>
  <si>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</si>
  <si>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</si>
  <si>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</si>
  <si>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</si>
  <si>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</si>
  <si>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</si>
  <si>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</si>
  <si>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</si>
  <si>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</si>
  <si>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</si>
  <si>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</si>
  <si>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</si>
  <si>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</si>
  <si>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</si>
  <si>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</si>
  <si>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</si>
  <si>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</si>
  <si>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</si>
  <si>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</si>
  <si>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</si>
  <si>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</si>
  <si>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</si>
  <si>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</si>
  <si>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</si>
  <si>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</si>
  <si>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</si>
  <si>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</si>
  <si>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</si>
  <si>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</si>
  <si>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</si>
  <si>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</si>
  <si>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</si>
  <si>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</si>
  <si>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</si>
  <si>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</si>
  <si>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</si>
  <si>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</si>
  <si>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</si>
  <si>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</si>
  <si>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</si>
  <si>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</si>
  <si>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</si>
  <si>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</si>
  <si>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</si>
  <si>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</si>
  <si>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</si>
  <si>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</si>
  <si>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</si>
  <si>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</si>
  <si>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</si>
  <si>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</si>
  <si>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</si>
  <si>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</si>
  <si>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</si>
  <si>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</si>
  <si>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</si>
  <si>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</si>
  <si>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</si>
  <si>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</si>
  <si>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</si>
  <si>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</si>
  <si>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</si>
  <si>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</si>
  <si>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</si>
  <si>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</si>
  <si>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</si>
  <si>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</si>
  <si>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</si>
  <si>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</si>
  <si>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</si>
  <si>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</si>
  <si>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</si>
  <si>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</si>
  <si>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</si>
  <si>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</si>
  <si>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</si>
  <si>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</si>
  <si>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</si>
  <si>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</si>
  <si>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</si>
  <si>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</si>
  <si>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</si>
  <si>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</si>
  <si>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</si>
  <si>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</si>
  <si>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</si>
  <si>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</si>
  <si>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</si>
  <si>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</si>
  <si>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</si>
  <si>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</si>
  <si>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</si>
  <si>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</si>
  <si>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</si>
  <si>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</si>
  <si>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</si>
  <si>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</si>
  <si>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</si>
  <si>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</si>
  <si>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</si>
  <si>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</si>
  <si>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</si>
  <si>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</si>
  <si>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</si>
  <si>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</si>
  <si>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</si>
  <si>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</si>
  <si>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</si>
  <si>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</si>
  <si>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</si>
  <si>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</si>
  <si>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</si>
  <si>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</si>
  <si>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</si>
  <si>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</si>
  <si>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</si>
  <si>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</si>
  <si>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</si>
  <si>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</si>
  <si>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</si>
  <si>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</si>
  <si>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</si>
  <si>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</si>
  <si>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</si>
  <si>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</si>
  <si>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</si>
  <si>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</si>
  <si>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</si>
  <si>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</si>
  <si>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</si>
  <si>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</si>
  <si>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</si>
  <si>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</si>
  <si>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</si>
  <si>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</si>
  <si>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</si>
  <si>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</si>
  <si>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</si>
  <si>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</si>
  <si>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</si>
  <si>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</si>
  <si>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</si>
  <si>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</si>
  <si>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</si>
  <si>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</si>
  <si>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</si>
  <si>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</si>
  <si>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</si>
  <si>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</si>
  <si>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</si>
  <si>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</si>
  <si>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</si>
  <si>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</si>
  <si>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</si>
  <si>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</si>
  <si>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</si>
  <si>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</si>
  <si>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</si>
  <si>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</si>
  <si>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</si>
  <si>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</si>
  <si>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</si>
  <si>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</si>
  <si>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</si>
  <si>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</si>
  <si>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</si>
  <si>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</si>
  <si>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</si>
  <si>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</si>
  <si>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</si>
  <si>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</si>
  <si>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</si>
  <si>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</si>
  <si>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</si>
  <si>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</si>
  <si>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</si>
  <si>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</si>
  <si>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</si>
  <si>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</si>
  <si>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</si>
  <si>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</si>
  <si>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</si>
  <si>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</si>
  <si>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</si>
  <si>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</si>
  <si>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</si>
  <si>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</si>
  <si>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</si>
  <si>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</si>
  <si>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</si>
  <si>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</si>
  <si>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</si>
  <si>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</si>
  <si>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</si>
  <si>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</si>
  <si>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</si>
  <si>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</si>
  <si>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</si>
  <si>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</si>
  <si>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</si>
  <si>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</si>
  <si>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</si>
  <si>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</si>
  <si>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</si>
  <si>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</si>
  <si>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</si>
  <si>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</si>
  <si>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</si>
  <si>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</si>
  <si>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</si>
  <si>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</si>
  <si>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</si>
  <si>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</si>
  <si>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</si>
  <si>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</si>
  <si>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</si>
  <si>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</si>
  <si>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</si>
  <si>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</si>
  <si>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</si>
  <si>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</si>
  <si>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</si>
  <si>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</si>
  <si>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</si>
  <si>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</si>
  <si>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</si>
  <si>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</si>
  <si>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</si>
  <si>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</si>
  <si>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</si>
  <si>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</si>
  <si>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</si>
  <si>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</si>
  <si>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</si>
  <si>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</si>
  <si>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</si>
  <si>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</si>
  <si>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</si>
  <si>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</si>
  <si>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</si>
  <si>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</si>
  <si>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</si>
  <si>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</si>
  <si>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</si>
  <si>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</si>
  <si>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</si>
  <si>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</si>
  <si>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</si>
  <si>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</si>
  <si>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</si>
  <si>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</si>
  <si>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</si>
  <si>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</si>
  <si>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</si>
  <si>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</si>
  <si>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</si>
  <si>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</si>
  <si>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</si>
  <si>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</si>
  <si>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</si>
  <si>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</si>
  <si>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</si>
  <si>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</si>
  <si>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</si>
  <si>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</si>
  <si>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</si>
  <si>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</si>
  <si>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</si>
  <si>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</si>
  <si>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</si>
  <si>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</si>
  <si>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</si>
  <si>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</si>
  <si>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</si>
  <si>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</si>
  <si>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</si>
  <si>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</si>
  <si>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</si>
  <si>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</si>
  <si>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</si>
  <si>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</si>
  <si>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</si>
  <si>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</si>
  <si>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</si>
  <si>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</si>
  <si>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</si>
  <si>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</si>
  <si>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</si>
  <si>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</si>
  <si>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</si>
  <si>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</si>
  <si>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</si>
  <si>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</si>
  <si>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</si>
  <si>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</si>
  <si>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</si>
  <si>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</si>
  <si>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</si>
  <si>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</si>
  <si>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</si>
  <si>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</si>
  <si>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</si>
  <si>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</si>
  <si>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</si>
  <si>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</si>
  <si>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</si>
  <si>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</si>
  <si>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</si>
  <si>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</si>
  <si>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</si>
  <si>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</si>
  <si>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</si>
  <si>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</si>
  <si>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</si>
  <si>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</si>
  <si>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</si>
  <si>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</si>
  <si>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</si>
  <si>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</si>
  <si>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</si>
  <si>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</si>
  <si>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</si>
  <si>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</si>
  <si>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</si>
  <si>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</si>
  <si>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</si>
  <si>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</si>
  <si>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</si>
  <si>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</si>
  <si>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</si>
  <si>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</si>
  <si>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</si>
  <si>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</si>
  <si>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</si>
  <si>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</si>
  <si>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</si>
  <si>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</si>
  <si>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</si>
  <si>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</si>
  <si>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</si>
  <si>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</si>
  <si>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</si>
  <si>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</si>
  <si>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</si>
  <si>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</si>
  <si>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</si>
  <si>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</si>
  <si>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</si>
  <si>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</si>
  <si>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</si>
  <si>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</si>
  <si>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</si>
  <si>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</si>
  <si>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</si>
  <si>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</si>
  <si>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</si>
  <si>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</si>
  <si>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</si>
  <si>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</si>
  <si>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</si>
  <si>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</si>
  <si>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</si>
  <si>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</si>
  <si>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</si>
  <si>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</si>
  <si>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</si>
  <si>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</si>
  <si>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</si>
  <si>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</si>
  <si>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</si>
  <si>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</si>
  <si>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</si>
  <si>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</si>
  <si>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</si>
  <si>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</si>
  <si>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</si>
  <si>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</si>
  <si>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</si>
  <si>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</si>
  <si>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</si>
  <si>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</si>
  <si>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</si>
  <si>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</si>
  <si>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</si>
  <si>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</si>
  <si>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</si>
  <si>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</si>
  <si>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</si>
  <si>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</si>
  <si>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</si>
  <si>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</si>
  <si>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</si>
  <si>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</si>
  <si>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</si>
  <si>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</si>
  <si>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</si>
  <si>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</si>
  <si>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</si>
  <si>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</si>
  <si>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</si>
  <si>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</si>
  <si>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</si>
  <si>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</si>
  <si>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</si>
  <si>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</si>
  <si>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</si>
  <si>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</si>
  <si>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</si>
  <si>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</si>
  <si>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</si>
  <si>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</si>
  <si>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</si>
  <si>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</si>
  <si>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</si>
  <si>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</si>
  <si>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</si>
  <si>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</si>
  <si>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</si>
  <si>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</si>
  <si>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</si>
  <si>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</si>
  <si>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</si>
  <si>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</si>
  <si>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</si>
  <si>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</si>
  <si>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</si>
  <si>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</si>
  <si>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</si>
  <si>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</si>
  <si>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</si>
  <si>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</si>
  <si>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</si>
  <si>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</si>
  <si>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</si>
  <si>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</si>
  <si>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</si>
  <si>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</si>
  <si>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</si>
  <si>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</si>
  <si>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</si>
  <si>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</si>
  <si>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</si>
  <si>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</si>
  <si>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</si>
  <si>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</si>
  <si>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</si>
  <si>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</si>
  <si>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</si>
  <si>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</si>
  <si>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</si>
  <si>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</si>
  <si>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</si>
  <si>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</si>
  <si>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</si>
  <si>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</si>
  <si>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</si>
  <si>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</si>
  <si>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</si>
  <si>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</si>
  <si>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</si>
  <si>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</si>
  <si>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</si>
  <si>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</si>
  <si>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</si>
  <si>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</si>
  <si>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</si>
  <si>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</si>
  <si>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</si>
  <si>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</si>
  <si>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</si>
  <si>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</si>
  <si>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</si>
  <si>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</si>
  <si>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</si>
  <si>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</si>
  <si>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</si>
  <si>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</si>
  <si>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</si>
  <si>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</si>
  <si>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</si>
  <si>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</si>
  <si>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</si>
  <si>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</si>
  <si>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</si>
  <si>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</si>
  <si>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</si>
  <si>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</si>
  <si>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</si>
  <si>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</si>
  <si>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</si>
  <si>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</si>
  <si>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</si>
  <si>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</si>
  <si>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</si>
  <si>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</si>
  <si>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</si>
  <si>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</si>
  <si>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</si>
  <si>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</si>
  <si>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</si>
  <si>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</si>
  <si>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</si>
  <si>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</si>
  <si>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</si>
  <si>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</si>
  <si>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</si>
  <si>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</si>
  <si>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</si>
  <si>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</si>
  <si>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</si>
  <si>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</si>
  <si>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</si>
  <si>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</si>
  <si>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</si>
  <si>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</si>
  <si>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</si>
  <si>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</si>
  <si>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</si>
  <si>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</si>
  <si>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</si>
  <si>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</si>
  <si>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</si>
  <si>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</si>
  <si>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</si>
  <si>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</si>
  <si>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</si>
  <si>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</si>
  <si>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</si>
  <si>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</si>
  <si>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</si>
  <si>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</si>
  <si>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</si>
  <si>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</si>
  <si>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</si>
  <si>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</si>
  <si>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</si>
  <si>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</si>
  <si>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</si>
  <si>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</si>
  <si>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</si>
  <si>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</si>
  <si>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</si>
  <si>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</si>
  <si>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</si>
  <si>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</si>
  <si>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</si>
  <si>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</si>
  <si>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</si>
  <si>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</si>
  <si>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</si>
  <si>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</si>
  <si>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</si>
  <si>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</si>
  <si>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</si>
  <si>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</si>
  <si>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</si>
  <si>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</si>
  <si>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</si>
  <si>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</si>
  <si>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</si>
  <si>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</si>
  <si>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</si>
  <si>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</si>
  <si>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</si>
  <si>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</si>
  <si>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</si>
  <si>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</si>
  <si>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</si>
  <si>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</si>
  <si>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</si>
  <si>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</si>
  <si>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</si>
  <si>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</si>
  <si>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</si>
  <si>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</si>
  <si>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</si>
  <si>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</si>
  <si>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</si>
  <si>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</si>
  <si>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</si>
  <si>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</si>
  <si>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</si>
  <si>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</si>
  <si>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</si>
  <si>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</si>
  <si>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</si>
  <si>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</si>
  <si>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</si>
  <si>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</si>
  <si>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</si>
  <si>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</si>
  <si>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</si>
  <si>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</si>
  <si>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</si>
  <si>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</si>
  <si>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</si>
  <si>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</si>
  <si>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</si>
  <si>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</si>
  <si>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</si>
  <si>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</si>
  <si>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</si>
  <si>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</si>
  <si>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</si>
  <si>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</si>
  <si>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</si>
  <si>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</si>
  <si>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</si>
  <si>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</si>
  <si>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</si>
  <si>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</si>
  <si>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</si>
  <si>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</si>
  <si>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</si>
  <si>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</si>
  <si>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</si>
  <si>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</si>
  <si>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</si>
  <si>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</si>
  <si>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</si>
  <si>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</si>
  <si>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</si>
  <si>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</si>
  <si>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</si>
  <si>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</si>
  <si>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</si>
  <si>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</si>
  <si>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</si>
  <si>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</si>
  <si>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</si>
  <si>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</si>
  <si>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</si>
  <si>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</si>
  <si>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</si>
  <si>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</si>
  <si>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</si>
  <si>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</si>
  <si>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</si>
  <si>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</si>
  <si>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</si>
  <si>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</si>
  <si>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</si>
  <si>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</si>
  <si>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</si>
  <si>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</si>
  <si>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</si>
  <si>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</si>
  <si>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</si>
  <si>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</si>
  <si>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</si>
  <si>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</si>
  <si>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</si>
  <si>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</si>
  <si>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</si>
  <si>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</si>
  <si>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</si>
  <si>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</si>
  <si>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</si>
  <si>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</si>
  <si>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</si>
  <si>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</si>
  <si>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</si>
  <si>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</si>
  <si>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</si>
  <si>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</si>
  <si>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</si>
  <si>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</si>
  <si>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</si>
  <si>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</si>
  <si>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</si>
  <si>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</si>
  <si>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</si>
  <si>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</si>
  <si>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</si>
  <si>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</si>
  <si>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</si>
  <si>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</si>
  <si>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</si>
  <si>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</si>
  <si>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</si>
  <si>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</si>
  <si>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</si>
  <si>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</si>
  <si>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</si>
  <si>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</si>
  <si>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</si>
  <si>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</si>
  <si>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</si>
  <si>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</si>
  <si>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</si>
  <si>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</si>
  <si>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</si>
  <si>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</si>
  <si>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</si>
  <si>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</si>
  <si>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</si>
  <si>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</si>
  <si>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</si>
  <si>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</si>
  <si>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</si>
  <si>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</si>
  <si>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</si>
  <si>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</si>
  <si>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</si>
  <si>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</si>
  <si>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</si>
  <si>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</si>
  <si>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</si>
  <si>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</si>
  <si>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</si>
  <si>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</si>
  <si>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</si>
  <si>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</si>
  <si>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</si>
  <si>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</si>
  <si>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</si>
  <si>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</si>
  <si>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</si>
  <si>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</si>
  <si>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</si>
  <si>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</si>
  <si>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</si>
  <si>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</si>
  <si>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</si>
  <si>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</si>
  <si>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</si>
  <si>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</si>
  <si>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</si>
  <si>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</si>
  <si>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</si>
  <si>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</si>
  <si>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</si>
  <si>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</si>
  <si>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</si>
  <si>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</si>
  <si>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</si>
  <si>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</si>
  <si>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</si>
  <si>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</si>
  <si>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</si>
  <si>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</si>
  <si>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</si>
  <si>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</si>
  <si>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</si>
  <si>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</si>
  <si>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</si>
  <si>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</si>
  <si>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</si>
  <si>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</si>
  <si>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</si>
  <si>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</si>
  <si>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</si>
  <si>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</si>
  <si>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</si>
  <si>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</si>
  <si>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</si>
  <si>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</si>
  <si>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</si>
  <si>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</si>
  <si>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</si>
  <si>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</si>
  <si>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</si>
  <si>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</si>
  <si>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</si>
  <si>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</si>
  <si>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</si>
  <si>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</si>
  <si>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</si>
  <si>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</si>
  <si>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</si>
  <si>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</si>
  <si>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</si>
  <si>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</si>
  <si>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</si>
  <si>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</si>
  <si>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</si>
  <si>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</si>
  <si>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</si>
  <si>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</si>
  <si>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</si>
  <si>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</si>
  <si>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</si>
  <si>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</si>
  <si>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</si>
  <si>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</si>
  <si>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</si>
  <si>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</si>
  <si>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</si>
  <si>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</si>
  <si>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</si>
  <si>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</si>
  <si>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</si>
  <si>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</si>
  <si>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</si>
  <si>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</si>
  <si>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</si>
  <si>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</si>
  <si>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</si>
  <si>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</si>
  <si>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</si>
  <si>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</si>
  <si>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</si>
  <si>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</si>
  <si>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</si>
  <si>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</si>
  <si>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</si>
  <si>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</si>
  <si>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</si>
  <si>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</si>
  <si>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</si>
  <si>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</si>
  <si>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</si>
  <si>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</si>
  <si>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</si>
  <si>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</si>
  <si>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</si>
  <si>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</si>
  <si>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</si>
  <si>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</si>
  <si>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</si>
  <si>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</si>
  <si>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</si>
  <si>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</si>
  <si>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</si>
  <si>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</si>
  <si>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</si>
  <si>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</si>
  <si>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</si>
  <si>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</si>
  <si>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</si>
  <si>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</si>
  <si>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</si>
  <si>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</si>
  <si>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</si>
  <si>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</si>
  <si>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</si>
  <si>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</si>
  <si>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</si>
  <si>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</si>
  <si>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</si>
  <si>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</si>
  <si>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</si>
  <si>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</si>
  <si>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</si>
  <si>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</si>
  <si>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</si>
  <si>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</si>
  <si>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</si>
  <si>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</si>
  <si>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</si>
  <si>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</si>
  <si>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</si>
  <si>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</si>
  <si>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</si>
  <si>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</si>
  <si>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</si>
  <si>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</si>
  <si>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</si>
  <si>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</si>
  <si>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</si>
  <si>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</si>
  <si>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</si>
  <si>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</si>
  <si>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</si>
  <si>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</si>
  <si>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</si>
  <si>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</si>
  <si>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</si>
  <si>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</si>
  <si>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</si>
  <si>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</si>
  <si>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</si>
  <si>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</si>
  <si>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</si>
  <si>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</si>
  <si>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</si>
  <si>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</si>
  <si>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</si>
  <si>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</si>
  <si>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</si>
  <si>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</si>
  <si>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</si>
  <si>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</si>
  <si>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</si>
  <si>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</si>
  <si>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</si>
  <si>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</si>
  <si>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</si>
  <si>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</si>
  <si>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</si>
  <si>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</si>
  <si>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</si>
  <si>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</si>
  <si>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</si>
  <si>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</si>
  <si>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</si>
  <si>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</si>
  <si>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</si>
  <si>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</si>
  <si>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</si>
  <si>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</si>
  <si>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</si>
  <si>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</si>
  <si>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</si>
  <si>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</si>
  <si>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</si>
  <si>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</si>
  <si>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</si>
  <si>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</si>
  <si>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</si>
  <si>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</si>
  <si>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</si>
  <si>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</si>
  <si>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</si>
  <si>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</si>
  <si>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</si>
  <si>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</si>
  <si>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</si>
  <si>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</si>
  <si>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</si>
  <si>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</si>
  <si>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</si>
  <si>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</si>
  <si>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</si>
  <si>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</si>
  <si>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</si>
  <si>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</si>
  <si>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</si>
  <si>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</si>
  <si>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</si>
  <si>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</si>
  <si>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</si>
  <si>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</si>
  <si>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</si>
  <si>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</si>
  <si>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</si>
  <si>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</si>
  <si>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</si>
  <si>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</si>
  <si>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</si>
  <si>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</si>
  <si>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</si>
  <si>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</si>
  <si>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</si>
  <si>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</si>
  <si>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</si>
  <si>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</si>
  <si>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</si>
  <si>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</si>
  <si>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</si>
  <si>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</si>
  <si>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</si>
  <si>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</si>
  <si>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</si>
  <si>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</si>
  <si>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</si>
  <si>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</si>
  <si>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</si>
  <si>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</si>
  <si>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</si>
  <si>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</si>
  <si>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</si>
  <si>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</si>
  <si>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</si>
  <si>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</si>
  <si>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</si>
  <si>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</si>
  <si>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</si>
  <si>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</si>
  <si>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</si>
  <si>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</si>
  <si>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</si>
  <si>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</si>
  <si>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</si>
  <si>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</si>
  <si>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</si>
  <si>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</si>
  <si>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</si>
  <si>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</si>
  <si>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</si>
  <si>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</si>
  <si>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</si>
  <si>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</si>
  <si>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</si>
  <si>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</si>
  <si>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</si>
  <si>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</si>
  <si>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</si>
  <si>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</si>
  <si>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</si>
  <si>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</si>
  <si>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</si>
  <si>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</si>
  <si>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</si>
  <si>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</si>
  <si>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</si>
  <si>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</si>
  <si>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</si>
  <si>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</si>
  <si>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</si>
  <si>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</si>
  <si>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</si>
  <si>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</si>
  <si>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</si>
  <si>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</si>
  <si>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</si>
  <si>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</si>
  <si>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</si>
  <si>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</si>
  <si>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</si>
  <si>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</si>
  <si>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</si>
  <si>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</si>
  <si>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</si>
  <si>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</si>
  <si>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</si>
  <si>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</si>
  <si>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</si>
  <si>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</si>
  <si>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</si>
  <si>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</si>
  <si>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</si>
  <si>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</si>
  <si>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</si>
  <si>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</si>
  <si>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</si>
  <si>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</si>
  <si>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</si>
  <si>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</si>
  <si>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</si>
  <si>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</si>
  <si>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</si>
  <si>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</si>
  <si>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</si>
  <si>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</si>
  <si>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</si>
  <si>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</si>
  <si>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</si>
  <si>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</si>
  <si>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</si>
  <si>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</si>
  <si>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</si>
  <si>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</si>
  <si>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</si>
  <si>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</si>
  <si>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</si>
  <si>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</si>
  <si>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</si>
  <si>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</si>
  <si>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</si>
  <si>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</si>
  <si>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</si>
  <si>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</si>
  <si>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</si>
  <si>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</si>
  <si>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</si>
  <si>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</si>
  <si>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</si>
  <si>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</si>
  <si>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</si>
  <si>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</si>
  <si>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</si>
  <si>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</si>
  <si>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</si>
  <si>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</si>
  <si>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</si>
  <si>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</si>
  <si>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</si>
  <si>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</si>
  <si>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</si>
  <si>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</si>
  <si>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</si>
  <si>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</si>
  <si>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</si>
  <si>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</si>
  <si>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</si>
  <si>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</si>
  <si>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</si>
  <si>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</si>
  <si>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</si>
  <si>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</si>
  <si>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</si>
  <si>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</si>
  <si>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</si>
  <si>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</si>
  <si>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</si>
  <si>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</si>
  <si>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</si>
  <si>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</si>
  <si>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</si>
  <si>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</si>
  <si>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</si>
  <si>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</si>
  <si>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</si>
  <si>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</si>
  <si>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</si>
  <si>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</si>
  <si>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</si>
  <si>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</si>
  <si>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</si>
  <si>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</si>
  <si>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</si>
  <si>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</si>
  <si>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</si>
  <si>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</si>
  <si>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</si>
  <si>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</si>
  <si>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</si>
  <si>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</si>
  <si>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</si>
  <si>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</si>
  <si>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</si>
  <si>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</si>
  <si>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</si>
  <si>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</si>
  <si>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</si>
  <si>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</si>
  <si>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</si>
  <si>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</si>
  <si>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</si>
  <si>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</si>
  <si>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</si>
  <si>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</si>
  <si>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</si>
  <si>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</si>
  <si>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</si>
  <si>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</si>
  <si>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</si>
  <si>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</si>
  <si>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</si>
  <si>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</si>
  <si>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</si>
  <si>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</si>
  <si>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</si>
  <si>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</si>
  <si>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</si>
  <si>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</si>
  <si>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</si>
  <si>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</si>
  <si>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</si>
  <si>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</si>
  <si>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</si>
  <si>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</si>
  <si>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</si>
  <si>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</si>
  <si>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</si>
  <si>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</si>
  <si>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</si>
  <si>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</si>
  <si>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</si>
  <si>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</si>
  <si>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</si>
  <si>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</si>
  <si>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</si>
  <si>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</si>
  <si>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</si>
  <si>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</si>
  <si>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</si>
  <si>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</si>
  <si>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</si>
  <si>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</si>
  <si>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</si>
  <si>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</si>
  <si>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</si>
  <si>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</si>
  <si>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</si>
  <si>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</si>
  <si>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</si>
  <si>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</si>
  <si>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</si>
  <si>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</si>
  <si>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</si>
  <si>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</si>
  <si>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</si>
  <si>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</si>
  <si>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</si>
  <si>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</si>
  <si>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</si>
  <si>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</si>
  <si>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</si>
  <si>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</si>
  <si>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</si>
  <si>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</si>
  <si>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</si>
  <si>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</si>
  <si>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</si>
  <si>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</si>
  <si>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</si>
  <si>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</si>
  <si>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</si>
  <si>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</si>
  <si>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</si>
  <si>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</si>
  <si>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</si>
  <si>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</si>
  <si>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</si>
  <si>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</si>
  <si>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</si>
  <si>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</si>
  <si>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</si>
  <si>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</si>
  <si>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</si>
  <si>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</si>
  <si>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</si>
  <si>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</si>
  <si>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</si>
  <si>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</si>
  <si>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</si>
  <si>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</si>
  <si>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</si>
  <si>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</si>
  <si>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</si>
  <si>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</si>
  <si>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</si>
  <si>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</si>
  <si>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</si>
  <si>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</si>
  <si>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</si>
  <si>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</si>
  <si>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</si>
  <si>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</si>
  <si>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</si>
  <si>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</si>
  <si>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</si>
  <si>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</si>
  <si>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</si>
  <si>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</si>
  <si>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</si>
  <si>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</si>
  <si>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</si>
  <si>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</si>
  <si>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</si>
  <si>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</si>
  <si>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</si>
  <si>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</si>
  <si>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</si>
  <si>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</si>
  <si>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</si>
  <si>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</si>
  <si>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</si>
  <si>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</si>
  <si>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</si>
  <si>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</si>
  <si>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</si>
  <si>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</si>
  <si>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</si>
  <si>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</si>
  <si>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</si>
  <si>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</si>
  <si>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</si>
  <si>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</si>
  <si>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</si>
  <si>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</si>
  <si>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</si>
  <si>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</si>
  <si>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</si>
  <si>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</si>
  <si>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</si>
  <si>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</si>
  <si>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</si>
  <si>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</si>
  <si>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</si>
  <si>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</si>
  <si>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</si>
  <si>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</si>
  <si>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</si>
  <si>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</si>
  <si>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</si>
  <si>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</si>
  <si>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</si>
  <si>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</si>
  <si>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</si>
  <si>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</si>
  <si>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</si>
  <si>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</si>
  <si>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</si>
  <si>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</si>
  <si>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</si>
  <si>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</si>
  <si>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</si>
  <si>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</si>
  <si>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</si>
  <si>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</si>
  <si>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</si>
  <si>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</si>
  <si>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</si>
  <si>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</si>
  <si>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</si>
  <si>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</si>
  <si>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</si>
  <si>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</si>
  <si>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</si>
  <si>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</si>
  <si>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</si>
  <si>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</si>
  <si>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</si>
  <si>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</si>
  <si>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</si>
  <si>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</si>
  <si>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</si>
  <si>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</si>
  <si>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</si>
  <si>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</si>
  <si>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</si>
  <si>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</si>
  <si>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</si>
  <si>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</si>
  <si>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</si>
  <si>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</si>
  <si>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</si>
  <si>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</si>
  <si>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</si>
  <si>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</si>
  <si>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</si>
  <si>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</si>
  <si>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</si>
  <si>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</si>
  <si>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</si>
  <si>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</si>
  <si>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</si>
  <si>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</si>
  <si>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</si>
  <si>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</si>
  <si>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</si>
  <si>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</si>
  <si>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</si>
  <si>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</si>
  <si>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</si>
  <si>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</si>
  <si>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</si>
  <si>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</si>
  <si>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</si>
  <si>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</si>
  <si>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</si>
  <si>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</si>
  <si>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</si>
  <si>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</si>
  <si>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</si>
  <si>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</si>
  <si>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</si>
  <si>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</si>
  <si>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</si>
  <si>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</si>
  <si>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</si>
  <si>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</si>
  <si>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</si>
  <si>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</si>
  <si>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</si>
  <si>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</si>
  <si>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</si>
  <si>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</si>
  <si>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</si>
  <si>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</si>
  <si>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</si>
  <si>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</si>
  <si>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</si>
  <si>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</si>
  <si>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</si>
  <si>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</si>
  <si>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</si>
  <si>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</si>
  <si>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</si>
  <si>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</si>
  <si>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</si>
  <si>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</si>
  <si>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</si>
  <si>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</si>
  <si>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</si>
  <si>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</si>
  <si>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</si>
  <si>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</si>
  <si>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</si>
  <si>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</si>
  <si>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</si>
  <si>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</si>
  <si>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</si>
  <si>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</si>
  <si>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</si>
  <si>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</si>
  <si>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</si>
  <si>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</si>
  <si>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</si>
  <si>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</si>
  <si>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</si>
  <si>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</si>
  <si>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</si>
  <si>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</si>
  <si>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</si>
  <si>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</si>
  <si>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</si>
  <si>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</si>
  <si>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</si>
  <si>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</si>
  <si>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</si>
  <si>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</si>
  <si>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</si>
  <si>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</si>
  <si>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</si>
  <si>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</si>
  <si>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</si>
  <si>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</si>
  <si>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</si>
  <si>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</si>
  <si>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</si>
  <si>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</si>
  <si>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</si>
  <si>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</si>
  <si>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</si>
  <si>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</si>
  <si>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</si>
  <si>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</si>
  <si>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</si>
  <si>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</si>
  <si>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</si>
  <si>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</si>
  <si>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</si>
  <si>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</si>
  <si>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</si>
  <si>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</si>
  <si>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</si>
  <si>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</si>
  <si>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</si>
  <si>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</si>
  <si>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</si>
  <si>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</si>
  <si>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</si>
  <si>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</si>
  <si>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</si>
  <si>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</si>
  <si>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</si>
  <si>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</si>
  <si>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</si>
  <si>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</si>
  <si>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</si>
  <si>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</si>
  <si>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</si>
  <si>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</si>
  <si>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</si>
  <si>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</si>
  <si>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</si>
  <si>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</si>
  <si>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</si>
  <si>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</si>
  <si>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</si>
  <si>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</si>
  <si>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</si>
  <si>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</si>
  <si>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</si>
  <si>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</si>
  <si>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</si>
  <si>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</si>
  <si>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</si>
  <si>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</si>
  <si>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</si>
  <si>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</si>
  <si>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</si>
  <si>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</si>
  <si>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</si>
  <si>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</si>
  <si>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</si>
  <si>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</si>
  <si>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</si>
  <si>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</si>
  <si>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</si>
  <si>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</si>
  <si>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</si>
  <si>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</si>
  <si>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</si>
  <si>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</si>
  <si>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</si>
  <si>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</si>
  <si>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</si>
  <si>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</si>
  <si>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</si>
  <si>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</si>
  <si>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</si>
  <si>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</si>
  <si>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</si>
  <si>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</si>
  <si>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</si>
  <si>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</si>
  <si>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</si>
  <si>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</si>
  <si>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</si>
  <si>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</si>
  <si>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</si>
  <si>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</si>
  <si>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</si>
  <si>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</si>
  <si>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</si>
  <si>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</si>
  <si>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</si>
  <si>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</si>
  <si>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</si>
  <si>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</si>
  <si>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</si>
  <si>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</si>
  <si>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</si>
  <si>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</si>
  <si>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</si>
  <si>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</si>
  <si>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</si>
  <si>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</si>
  <si>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</si>
  <si>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</si>
  <si>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</si>
  <si>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</si>
  <si>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</si>
  <si>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</si>
  <si>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</si>
  <si>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</si>
  <si>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</si>
  <si>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</si>
  <si>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</si>
  <si>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</si>
  <si>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</si>
  <si>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</si>
  <si>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</si>
  <si>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</si>
  <si>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</si>
  <si>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</si>
  <si>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</si>
  <si>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</si>
  <si>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</si>
  <si>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</si>
  <si>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</si>
  <si>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</si>
  <si>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</si>
  <si>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</si>
  <si>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</si>
  <si>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</si>
  <si>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</si>
  <si>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</si>
  <si>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</si>
  <si>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</si>
  <si>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</si>
  <si>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</si>
  <si>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</si>
  <si>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</si>
  <si>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</si>
  <si>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</si>
  <si>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</si>
  <si>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</si>
  <si>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</si>
  <si>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</si>
  <si>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</si>
  <si>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</si>
  <si>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</si>
  <si>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</si>
  <si>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</si>
  <si>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</si>
  <si>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</si>
  <si>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</si>
  <si>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</si>
  <si>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</si>
  <si>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</si>
  <si>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</si>
  <si>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</si>
  <si>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</si>
  <si>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</si>
  <si>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</si>
  <si>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</si>
  <si>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</si>
  <si>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</si>
  <si>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</si>
  <si>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</si>
  <si>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</si>
  <si>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</si>
  <si>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</si>
  <si>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</si>
  <si>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</si>
  <si>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</si>
  <si>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</si>
  <si>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</si>
  <si>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</si>
  <si>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</si>
  <si>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</si>
  <si>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</si>
  <si>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</si>
  <si>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</si>
  <si>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</si>
  <si>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</si>
  <si>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</si>
  <si>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</si>
  <si>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</si>
  <si>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</si>
  <si>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</si>
  <si>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</si>
  <si>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</si>
  <si>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</si>
  <si>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</si>
  <si>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</si>
  <si>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</si>
  <si>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</si>
  <si>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</si>
  <si>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</si>
  <si>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</si>
  <si>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</si>
  <si>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</si>
  <si>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</si>
  <si>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</si>
  <si>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</si>
  <si>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</si>
  <si>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</si>
  <si>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</si>
  <si>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</si>
  <si>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</si>
  <si>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</si>
  <si>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</si>
  <si>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</si>
  <si>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</si>
  <si>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</si>
  <si>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</si>
  <si>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</si>
  <si>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</si>
  <si>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</si>
  <si>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</si>
  <si>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</si>
  <si>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</si>
  <si>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</si>
  <si>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</si>
  <si>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</si>
  <si>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</si>
  <si>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</si>
  <si>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</si>
  <si>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</si>
  <si>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</si>
  <si>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</si>
  <si>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</si>
  <si>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</si>
  <si>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</si>
  <si>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</si>
  <si>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</si>
  <si>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</si>
  <si>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</si>
  <si>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</si>
  <si>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</si>
  <si>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</si>
  <si>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</si>
  <si>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</si>
  <si>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</si>
  <si>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</si>
  <si>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</si>
  <si>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</si>
  <si>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</si>
  <si>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</si>
  <si>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</si>
  <si>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</si>
  <si>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</si>
  <si>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</si>
  <si>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</si>
  <si>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</si>
  <si>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</si>
  <si>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</si>
  <si>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</si>
  <si>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</si>
  <si>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</si>
  <si>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</si>
  <si>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</si>
  <si>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</si>
  <si>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</si>
  <si>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</si>
  <si>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</si>
  <si>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</si>
  <si>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</si>
  <si>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</si>
  <si>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</si>
  <si>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</si>
  <si>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</si>
  <si>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</si>
  <si>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</si>
  <si>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</si>
  <si>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</si>
  <si>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</si>
  <si>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</si>
  <si>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</si>
  <si>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</si>
  <si>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</si>
  <si>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</si>
  <si>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</si>
  <si>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</si>
  <si>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</si>
  <si>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</si>
  <si>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</si>
  <si>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</si>
  <si>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</si>
  <si>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</si>
  <si>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</si>
  <si>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</si>
  <si>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</si>
  <si>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</si>
  <si>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</si>
  <si>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</si>
  <si>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</si>
  <si>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</si>
  <si>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</si>
  <si>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</si>
  <si>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</si>
  <si>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</si>
  <si>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</si>
  <si>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</si>
  <si>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</si>
  <si>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</si>
  <si>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</si>
  <si>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</si>
  <si>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</si>
  <si>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</si>
  <si>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</si>
  <si>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</si>
  <si>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</si>
  <si>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</si>
  <si>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</si>
  <si>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</si>
  <si>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</si>
  <si>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</si>
  <si>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</si>
  <si>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</si>
  <si>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</si>
  <si>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</si>
  <si>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</si>
  <si>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</si>
  <si>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</si>
  <si>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</si>
  <si>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</si>
  <si>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</si>
  <si>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</si>
  <si>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</si>
  <si>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</si>
  <si>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</si>
  <si>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</si>
  <si>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</si>
  <si>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</si>
  <si>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</si>
  <si>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</si>
  <si>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</si>
  <si>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</si>
  <si>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</si>
  <si>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</si>
  <si>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</si>
  <si>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</si>
  <si>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</si>
  <si>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</si>
  <si>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</si>
  <si>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</si>
  <si>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</si>
  <si>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</si>
  <si>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</si>
  <si>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</si>
  <si>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</si>
  <si>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</si>
  <si>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</si>
  <si>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</si>
  <si>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</si>
  <si>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</si>
  <si>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</si>
  <si>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</si>
  <si>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</si>
  <si>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</si>
  <si>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</si>
  <si>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</si>
  <si>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</si>
  <si>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</si>
  <si>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</si>
  <si>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</si>
  <si>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</si>
  <si>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</si>
  <si>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</si>
  <si>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</si>
  <si>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</si>
  <si>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</si>
  <si>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</si>
  <si>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</si>
  <si>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</si>
  <si>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</si>
  <si>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</si>
  <si>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</si>
  <si>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</si>
  <si>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</si>
  <si>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</si>
  <si>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</si>
  <si>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</si>
  <si>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</si>
  <si>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</si>
  <si>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</si>
  <si>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</si>
  <si>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</si>
  <si>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</si>
  <si>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</si>
  <si>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</si>
  <si>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</si>
  <si>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</si>
  <si>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</si>
  <si>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</si>
  <si>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</si>
  <si>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</si>
  <si>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</si>
  <si>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</si>
  <si>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</si>
  <si>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</si>
  <si>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</si>
  <si>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</si>
  <si>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</si>
  <si>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</si>
  <si>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</si>
  <si>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</si>
  <si>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</si>
  <si>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</si>
  <si>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</si>
  <si>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</si>
  <si>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</si>
  <si>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</si>
  <si>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</si>
  <si>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</si>
  <si>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</si>
  <si>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</si>
  <si>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</si>
  <si>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</si>
  <si>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</si>
  <si>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</si>
  <si>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</si>
  <si>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</si>
  <si>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</si>
  <si>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</si>
  <si>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</si>
  <si>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</si>
  <si>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</si>
  <si>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</si>
  <si>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</si>
  <si>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</si>
  <si>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</si>
  <si>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</si>
  <si>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</si>
  <si>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</si>
  <si>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</si>
  <si>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</si>
  <si>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</si>
  <si>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</si>
  <si>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</si>
  <si>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</si>
  <si>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</si>
  <si>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</si>
  <si>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</si>
  <si>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</si>
  <si>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</si>
  <si>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</si>
  <si>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</si>
  <si>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</si>
  <si>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</si>
  <si>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</si>
  <si>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</si>
  <si>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</si>
  <si>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</si>
  <si>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</si>
  <si>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</si>
  <si>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</si>
  <si>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</si>
  <si>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</si>
  <si>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</si>
  <si>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</si>
  <si>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</si>
  <si>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</si>
  <si>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</si>
  <si>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</si>
  <si>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</si>
  <si>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</si>
  <si>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</si>
  <si>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</si>
  <si>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</si>
  <si>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</si>
  <si>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</si>
  <si>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</si>
  <si>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</si>
  <si>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</si>
  <si>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</si>
  <si>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</si>
  <si>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</si>
  <si>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</si>
  <si>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</si>
  <si>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</si>
  <si>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</si>
  <si>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</si>
  <si>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</si>
  <si>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</si>
  <si>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</si>
  <si>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</si>
  <si>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</si>
  <si>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</si>
  <si>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</si>
  <si>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</si>
  <si>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</si>
  <si>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</si>
  <si>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</si>
  <si>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</si>
  <si>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</si>
  <si>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</si>
  <si>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</si>
  <si>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</si>
  <si>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</si>
  <si>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</si>
  <si>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</si>
  <si>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</si>
  <si>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</si>
  <si>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</si>
  <si>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</si>
  <si>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</si>
  <si>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</si>
  <si>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</si>
  <si>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</si>
  <si>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</si>
  <si>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</si>
  <si>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</si>
  <si>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</si>
  <si>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</si>
  <si>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</si>
  <si>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</si>
  <si>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</si>
  <si>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</si>
  <si>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</si>
  <si>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</si>
  <si>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</si>
  <si>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</si>
  <si>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</si>
  <si>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</si>
  <si>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</si>
  <si>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</si>
  <si>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</si>
  <si>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</si>
  <si>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</si>
  <si>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</si>
  <si>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</si>
  <si>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</si>
  <si>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</si>
  <si>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</si>
  <si>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</si>
  <si>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</si>
  <si>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</si>
  <si>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</si>
  <si>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</si>
  <si>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</si>
  <si>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</si>
  <si>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</si>
  <si>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</si>
  <si>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</si>
  <si>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</si>
  <si>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</si>
  <si>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</si>
  <si>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</si>
  <si>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</si>
  <si>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</si>
  <si>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</si>
  <si>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</si>
  <si>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</si>
  <si>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</si>
  <si>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</si>
  <si>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</si>
  <si>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</si>
  <si>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</si>
  <si>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</si>
  <si>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</si>
  <si>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</si>
  <si>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</si>
  <si>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</si>
  <si>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</si>
  <si>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</si>
  <si>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</si>
  <si>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</si>
  <si>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</si>
  <si>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</si>
  <si>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</si>
  <si>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</si>
  <si>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</si>
  <si>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</si>
  <si>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</si>
  <si>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</si>
  <si>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</si>
  <si>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</si>
  <si>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</si>
  <si>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</si>
  <si>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</si>
  <si>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</si>
  <si>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</si>
  <si>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</si>
  <si>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</si>
  <si>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</si>
  <si>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</si>
  <si>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</si>
  <si>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</si>
  <si>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</si>
  <si>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</si>
  <si>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</si>
  <si>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</si>
  <si>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</si>
  <si>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</si>
  <si>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</si>
  <si>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</si>
  <si>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</si>
  <si>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</si>
  <si>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</si>
  <si>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</si>
  <si>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</si>
  <si>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</si>
  <si>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</si>
  <si>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</si>
  <si>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</si>
  <si>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</si>
  <si>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</si>
  <si>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</si>
  <si>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</si>
  <si>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</si>
  <si>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</si>
  <si>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</si>
  <si>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</si>
  <si>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</si>
  <si>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</si>
  <si>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</si>
  <si>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</si>
  <si>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</si>
  <si>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</si>
  <si>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</si>
  <si>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</si>
  <si>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</si>
  <si>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</si>
  <si>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</si>
  <si>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</si>
  <si>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</si>
  <si>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</si>
  <si>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</si>
  <si>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</si>
  <si>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</si>
  <si>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</si>
  <si>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</si>
  <si>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</si>
  <si>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</si>
  <si>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</si>
  <si>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</si>
  <si>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</si>
  <si>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</si>
  <si>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</si>
  <si>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</si>
  <si>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</si>
  <si>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</si>
  <si>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</si>
  <si>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</si>
  <si>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</si>
  <si>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</si>
  <si>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</si>
  <si>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</si>
  <si>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</si>
  <si>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</si>
  <si>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</si>
  <si>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</si>
  <si>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</si>
  <si>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</si>
  <si>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</si>
  <si>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</si>
  <si>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</si>
  <si>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</si>
  <si>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</si>
  <si>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</si>
  <si>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</si>
  <si>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</si>
  <si>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</si>
  <si>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</si>
  <si>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</si>
  <si>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</si>
  <si>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</si>
  <si>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</si>
  <si>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</si>
  <si>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</si>
  <si>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</si>
  <si>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</si>
  <si>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</si>
  <si>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</si>
  <si>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</si>
  <si>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</si>
  <si>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</si>
  <si>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</si>
  <si>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</si>
  <si>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</si>
  <si>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</si>
  <si>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</si>
  <si>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</si>
  <si>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</si>
  <si>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</si>
  <si>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</si>
  <si>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</si>
  <si>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</si>
  <si>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</si>
  <si>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</si>
  <si>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</si>
  <si>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</si>
  <si>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</si>
  <si>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</si>
  <si>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</si>
  <si>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</si>
  <si>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</si>
  <si>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</si>
  <si>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</si>
  <si>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</si>
  <si>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</si>
  <si>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</si>
  <si>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</si>
  <si>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</si>
  <si>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</si>
  <si>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</si>
  <si>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</si>
  <si>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</si>
  <si>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</si>
  <si>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</si>
  <si>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</si>
  <si>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</si>
  <si>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</si>
  <si>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</si>
  <si>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</si>
  <si>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</si>
  <si>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</si>
  <si>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</si>
  <si>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</si>
  <si>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</si>
  <si>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</si>
  <si>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</si>
  <si>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</si>
  <si>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</si>
  <si>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</si>
  <si>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</si>
  <si>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</si>
  <si>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</si>
  <si>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</si>
  <si>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</si>
  <si>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</si>
  <si>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</si>
  <si>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</si>
  <si>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</si>
  <si>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</si>
  <si>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</si>
  <si>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</si>
  <si>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</si>
  <si>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</si>
  <si>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</si>
  <si>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</si>
  <si>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</si>
  <si>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</si>
  <si>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</si>
  <si>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</si>
  <si>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</si>
  <si>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</si>
  <si>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</si>
  <si>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</si>
  <si>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</si>
  <si>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</si>
  <si>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</si>
  <si>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</si>
  <si>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</si>
  <si>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</si>
  <si>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</si>
  <si>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</si>
  <si>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</si>
  <si>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</si>
  <si>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</si>
  <si>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</si>
  <si>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</si>
  <si>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</si>
  <si>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</si>
  <si>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</si>
  <si>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</si>
  <si>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</si>
  <si>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</si>
  <si>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</si>
  <si>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</si>
  <si>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</si>
  <si>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</si>
  <si>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</si>
  <si>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</si>
  <si>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</si>
  <si>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</si>
  <si>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</si>
  <si>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</si>
  <si>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</si>
  <si>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</si>
  <si>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</si>
  <si>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</si>
  <si>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</si>
  <si>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</si>
  <si>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</si>
  <si>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</si>
  <si>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</si>
  <si>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</si>
  <si>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</si>
  <si>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</si>
  <si>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</si>
  <si>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</si>
  <si>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</si>
  <si>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</si>
  <si>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</si>
  <si>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</si>
  <si>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</si>
  <si>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</si>
  <si>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</si>
  <si>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</si>
  <si>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</si>
  <si>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</si>
  <si>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</si>
  <si>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</si>
  <si>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</si>
  <si>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</si>
  <si>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</si>
  <si>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</si>
  <si>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</si>
  <si>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</si>
  <si>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</si>
  <si>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</si>
  <si>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</si>
  <si>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</si>
  <si>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</si>
  <si>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</si>
  <si>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</si>
  <si>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</si>
  <si>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</si>
  <si>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</si>
  <si>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</si>
  <si>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</si>
  <si>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</si>
  <si>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</si>
  <si>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</si>
  <si>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</si>
  <si>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</si>
  <si>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</si>
  <si>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</si>
  <si>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</si>
  <si>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</si>
  <si>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</si>
  <si>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</si>
  <si>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</si>
  <si>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</si>
  <si>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</si>
  <si>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</si>
  <si>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</si>
  <si>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</si>
  <si>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</si>
  <si>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</si>
  <si>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</si>
  <si>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</si>
  <si>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</si>
  <si>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</si>
  <si>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</si>
  <si>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</si>
  <si>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</si>
  <si>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</si>
  <si>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</si>
  <si>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</si>
  <si>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</si>
  <si>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</si>
  <si>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</si>
  <si>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</si>
  <si>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</si>
  <si>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</si>
  <si>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</si>
  <si>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</si>
  <si>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</si>
  <si>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</si>
  <si>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</si>
  <si>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</si>
  <si>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</si>
  <si>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</si>
  <si>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</si>
  <si>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</si>
  <si>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</si>
  <si>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</si>
  <si>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</si>
  <si>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</si>
  <si>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</si>
  <si>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</si>
  <si>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</si>
  <si>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</si>
  <si>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</si>
  <si>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</si>
  <si>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</si>
  <si>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</si>
  <si>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</si>
  <si>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</si>
  <si>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</si>
  <si>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</si>
  <si>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</si>
  <si>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</si>
  <si>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</si>
  <si>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</si>
  <si>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</si>
  <si>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</si>
  <si>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</si>
  <si>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</si>
  <si>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</si>
  <si>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</si>
  <si>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</si>
  <si>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</si>
  <si>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</si>
  <si>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</si>
  <si>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</si>
  <si>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</si>
  <si>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</si>
  <si>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</si>
  <si>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</si>
  <si>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</si>
  <si>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</si>
  <si>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</si>
  <si>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</si>
  <si>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</si>
  <si>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</si>
  <si>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</si>
  <si>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</si>
  <si>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</si>
  <si>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</si>
  <si>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</si>
  <si>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</si>
  <si>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</si>
  <si>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</si>
  <si>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</si>
  <si>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</si>
  <si>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</si>
  <si>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</si>
  <si>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</si>
  <si>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</si>
  <si>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</si>
  <si>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</si>
  <si>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</si>
  <si>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</si>
  <si>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</si>
  <si>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</si>
  <si>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</si>
  <si>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</si>
  <si>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</si>
  <si>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</si>
  <si>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</si>
  <si>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</si>
  <si>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</si>
  <si>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</si>
  <si>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</si>
  <si>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</si>
  <si>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</si>
  <si>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</si>
  <si>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</si>
  <si>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</si>
  <si>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</si>
  <si>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</si>
  <si>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</si>
  <si>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</si>
  <si>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</si>
  <si>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</si>
  <si>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</si>
  <si>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</si>
  <si>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</si>
  <si>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</si>
  <si>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</si>
  <si>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</si>
  <si>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</si>
  <si>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</si>
  <si>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</si>
  <si>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</si>
  <si>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</si>
  <si>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</si>
  <si>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</si>
  <si>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</si>
  <si>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</si>
  <si>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</si>
  <si>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</si>
  <si>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</si>
  <si>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</si>
  <si>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</si>
  <si>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</si>
  <si>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</si>
  <si>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</si>
  <si>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</si>
  <si>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</si>
  <si>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</si>
  <si>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</si>
  <si>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</si>
  <si>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</si>
  <si>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</si>
  <si>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</si>
  <si>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</si>
  <si>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</si>
  <si>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</si>
  <si>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</si>
  <si>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</si>
  <si>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</si>
  <si>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</si>
  <si>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</si>
  <si>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</si>
  <si>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</si>
  <si>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</si>
  <si>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</si>
  <si>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</si>
  <si>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</si>
  <si>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</si>
  <si>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</si>
  <si>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</si>
  <si>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</si>
  <si>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</si>
  <si>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</si>
  <si>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</si>
  <si>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</si>
  <si>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</si>
  <si>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</si>
  <si>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</si>
  <si>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</si>
  <si>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</si>
  <si>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</si>
  <si>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</si>
  <si>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</si>
  <si>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</si>
  <si>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</si>
  <si>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</si>
  <si>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</si>
  <si>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</si>
  <si>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</si>
  <si>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</si>
  <si>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</si>
  <si>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</si>
  <si>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</si>
  <si>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</si>
  <si>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</si>
  <si>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</si>
  <si>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</si>
  <si>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</si>
  <si>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</si>
  <si>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</si>
  <si>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</si>
  <si>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</si>
  <si>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</si>
  <si>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</si>
  <si>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</si>
  <si>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</si>
  <si>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</si>
  <si>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</si>
  <si>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</si>
  <si>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</si>
  <si>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</si>
  <si>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</si>
  <si>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</si>
  <si>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</si>
  <si>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</si>
  <si>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</si>
  <si>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</si>
  <si>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</si>
  <si>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</si>
  <si>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</si>
  <si>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</si>
  <si>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</si>
  <si>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</si>
  <si>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</si>
  <si>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</si>
  <si>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</si>
  <si>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</si>
  <si>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</si>
  <si>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</si>
  <si>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</si>
  <si>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</si>
  <si>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</si>
  <si>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</si>
  <si>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</si>
  <si>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</si>
  <si>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</si>
  <si>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</si>
  <si>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</si>
  <si>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</si>
  <si>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</si>
  <si>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</si>
  <si>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</si>
  <si>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</si>
  <si>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</si>
  <si>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</si>
  <si>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</si>
  <si>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</si>
  <si>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</si>
  <si>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</si>
  <si>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</si>
  <si>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</si>
  <si>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</si>
  <si>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</si>
  <si>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</si>
  <si>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</si>
  <si>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</si>
  <si>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</si>
  <si>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</si>
  <si>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</si>
  <si>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</si>
  <si>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</si>
  <si>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</si>
  <si>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</si>
  <si>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</si>
  <si>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</si>
  <si>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</si>
  <si>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</si>
  <si>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</si>
  <si>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</si>
  <si>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</si>
  <si>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</si>
  <si>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</si>
  <si>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</si>
  <si>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</si>
  <si>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</si>
  <si>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</si>
  <si>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</si>
  <si>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</si>
  <si>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</si>
  <si>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</si>
  <si>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</si>
  <si>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</si>
  <si>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</si>
  <si>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</si>
  <si>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</si>
  <si>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</si>
  <si>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</si>
  <si>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</si>
  <si>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</si>
  <si>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</si>
  <si>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</si>
  <si>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</si>
  <si>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</si>
  <si>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</si>
  <si>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</si>
  <si>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</si>
  <si>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</si>
  <si>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</si>
  <si>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</si>
  <si>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</si>
  <si>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</si>
  <si>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</si>
  <si>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</si>
  <si>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</si>
  <si>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</si>
  <si>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</si>
  <si>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</si>
  <si>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</si>
  <si>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</si>
  <si>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</si>
  <si>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</si>
  <si>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</si>
  <si>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</si>
  <si>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</si>
  <si>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</si>
  <si>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</si>
  <si>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</si>
  <si>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</si>
  <si>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</si>
  <si>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</si>
  <si>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</si>
  <si>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</si>
  <si>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</si>
  <si>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</si>
  <si>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</si>
  <si>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</si>
  <si>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</si>
  <si>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</si>
  <si>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</si>
  <si>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</si>
  <si>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</si>
  <si>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</si>
  <si>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</si>
  <si>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</si>
  <si>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</si>
  <si>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</si>
  <si>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</si>
  <si>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</si>
  <si>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</si>
  <si>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</si>
  <si>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</si>
  <si>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</si>
  <si>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</si>
  <si>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</si>
  <si>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</si>
  <si>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</si>
  <si>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</si>
  <si>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</si>
  <si>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</si>
  <si>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</si>
  <si>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</si>
  <si>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</si>
  <si>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</si>
  <si>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</si>
  <si>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</si>
  <si>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</si>
  <si>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</si>
  <si>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</si>
  <si>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</si>
  <si>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</si>
  <si>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</si>
  <si>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</si>
  <si>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</si>
  <si>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</si>
  <si>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</si>
  <si>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</si>
  <si>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</si>
  <si>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</si>
  <si>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</si>
  <si>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</si>
  <si>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</si>
  <si>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</si>
  <si>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</si>
  <si>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</si>
  <si>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</si>
  <si>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</si>
  <si>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</si>
  <si>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</si>
  <si>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</si>
  <si>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</si>
  <si>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</si>
  <si>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</si>
  <si>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</si>
  <si>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</si>
  <si>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</si>
  <si>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</si>
  <si>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</si>
  <si>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</si>
  <si>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</si>
  <si>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</si>
  <si>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</si>
  <si>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</si>
  <si>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</si>
  <si>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</si>
  <si>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</si>
  <si>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</si>
  <si>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</si>
  <si>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</si>
  <si>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</si>
  <si>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</si>
  <si>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</si>
  <si>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</si>
  <si>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</si>
  <si>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</si>
  <si>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</si>
  <si>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</si>
  <si>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</si>
  <si>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</si>
  <si>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</si>
  <si>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</si>
  <si>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</si>
  <si>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</si>
  <si>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</si>
  <si>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</si>
  <si>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</si>
  <si>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</si>
  <si>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</si>
  <si>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</si>
  <si>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</si>
  <si>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</si>
  <si>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</si>
  <si>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</si>
  <si>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</si>
  <si>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</si>
  <si>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</si>
  <si>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</si>
  <si>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</si>
  <si>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</si>
  <si>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</si>
  <si>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</si>
  <si>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</si>
  <si>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</si>
  <si>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</si>
  <si>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</si>
  <si>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</si>
  <si>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</si>
  <si>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</si>
  <si>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</si>
  <si>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</si>
  <si>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</si>
  <si>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</si>
  <si>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</si>
  <si>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</si>
  <si>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</si>
  <si>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</si>
  <si>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</si>
  <si>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</si>
  <si>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</si>
  <si>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</si>
  <si>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</si>
  <si>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</si>
  <si>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</si>
  <si>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</si>
  <si>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</si>
  <si>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</si>
  <si>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</si>
  <si>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</si>
  <si>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</si>
  <si>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</si>
  <si>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</si>
  <si>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</si>
  <si>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</si>
  <si>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</si>
  <si>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</si>
  <si>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</si>
  <si>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</si>
  <si>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</si>
  <si>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</si>
  <si>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</si>
  <si>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</si>
  <si>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</si>
  <si>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</si>
  <si>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</si>
  <si>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</si>
  <si>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</si>
  <si>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</si>
  <si>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</si>
  <si>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</si>
  <si>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</si>
  <si>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</si>
  <si>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</si>
  <si>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</si>
  <si>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</si>
  <si>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</si>
  <si>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</si>
  <si>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</si>
  <si>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</si>
  <si>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</si>
  <si>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</si>
  <si>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</si>
  <si>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</si>
  <si>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</si>
  <si>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</si>
  <si>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</si>
  <si>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</si>
  <si>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</si>
  <si>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</si>
  <si>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</si>
  <si>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</si>
  <si>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</si>
  <si>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</si>
  <si>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</si>
  <si>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</si>
  <si>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</si>
  <si>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</si>
  <si>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</si>
  <si>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</si>
  <si>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</si>
  <si>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</si>
  <si>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</si>
  <si>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</si>
  <si>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</si>
  <si>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</si>
  <si>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</si>
  <si>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</si>
  <si>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</si>
  <si>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</si>
  <si>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</si>
  <si>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</si>
  <si>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</si>
  <si>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</si>
  <si>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</si>
  <si>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</si>
  <si>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</si>
  <si>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</si>
  <si>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</si>
  <si>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</si>
  <si>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</si>
  <si>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</si>
  <si>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</si>
  <si>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</si>
  <si>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</si>
  <si>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</si>
  <si>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</si>
  <si>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</si>
  <si>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</si>
  <si>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</si>
  <si>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</si>
  <si>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</si>
  <si>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</si>
  <si>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</si>
  <si>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</si>
  <si>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</si>
  <si>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</si>
  <si>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</si>
  <si>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</si>
  <si>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</si>
  <si>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</si>
  <si>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</si>
  <si>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</si>
  <si>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</si>
  <si>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</si>
  <si>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</si>
  <si>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</si>
  <si>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</si>
  <si>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</si>
  <si>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</si>
  <si>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</si>
  <si>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</si>
  <si>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</si>
  <si>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</si>
  <si>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</si>
  <si>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</si>
  <si>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</si>
  <si>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</si>
  <si>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</si>
  <si>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</si>
  <si>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</si>
  <si>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</si>
  <si>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</si>
  <si>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</si>
  <si>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</si>
  <si>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</si>
  <si>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</si>
  <si>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</si>
  <si>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</si>
  <si>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</si>
  <si>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</si>
  <si>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</si>
  <si>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</si>
  <si>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</si>
  <si>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</si>
  <si>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</si>
  <si>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</si>
  <si>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</si>
  <si>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</si>
  <si>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</si>
  <si>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</si>
  <si>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</si>
  <si>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</si>
  <si>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</si>
  <si>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</si>
  <si>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</si>
  <si>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</si>
  <si>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</si>
  <si>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</si>
  <si>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</si>
  <si>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</si>
  <si>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</si>
  <si>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</si>
  <si>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</si>
  <si>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</si>
  <si>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</si>
  <si>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</si>
  <si>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</si>
  <si>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</si>
  <si>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</si>
  <si>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</si>
  <si>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</si>
  <si>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</si>
  <si>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</si>
  <si>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</si>
  <si>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</si>
  <si>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</si>
  <si>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</si>
  <si>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</si>
  <si>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</si>
  <si>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</si>
  <si>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</si>
  <si>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</si>
  <si>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</si>
  <si>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</si>
  <si>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</si>
  <si>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</si>
  <si>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</si>
  <si>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</si>
  <si>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</si>
  <si>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</si>
  <si>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</si>
  <si>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</si>
  <si>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</si>
  <si>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</si>
  <si>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</si>
  <si>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</si>
  <si>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</si>
  <si>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</si>
  <si>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</si>
  <si>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</si>
  <si>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</si>
  <si>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</si>
  <si>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</si>
  <si>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</si>
  <si>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</si>
  <si>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</si>
  <si>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</si>
  <si>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</si>
  <si>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</si>
  <si>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</si>
  <si>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</si>
  <si>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</si>
  <si>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</si>
  <si>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</si>
  <si>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</si>
  <si>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</si>
  <si>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</si>
  <si>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</si>
  <si>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</si>
  <si>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</si>
  <si>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</si>
  <si>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</si>
  <si>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</si>
  <si>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</si>
  <si>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</si>
  <si>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</si>
  <si>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</si>
  <si>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</si>
  <si>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</si>
  <si>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</si>
  <si>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</si>
  <si>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</si>
  <si>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</si>
  <si>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</si>
  <si>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</si>
  <si>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</si>
  <si>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</si>
  <si>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</si>
  <si>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</si>
  <si>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</si>
  <si>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</si>
  <si>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</si>
  <si>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</si>
  <si>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</si>
  <si>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</si>
  <si>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</si>
  <si>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</si>
  <si>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</si>
  <si>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</si>
  <si>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</si>
  <si>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</si>
  <si>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</si>
  <si>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</si>
  <si>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</si>
  <si>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</si>
  <si>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</si>
  <si>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</si>
  <si>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</si>
  <si>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</si>
  <si>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</si>
  <si>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</si>
  <si>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</si>
  <si>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</si>
  <si>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</si>
  <si>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</si>
  <si>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</si>
  <si>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</si>
  <si>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</si>
  <si>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</si>
  <si>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</si>
  <si>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</si>
  <si>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</si>
  <si>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</si>
  <si>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</si>
  <si>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</si>
  <si>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</si>
  <si>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</si>
  <si>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</si>
  <si>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</si>
  <si>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</si>
  <si>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</si>
  <si>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</si>
  <si>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</si>
  <si>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</si>
  <si>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</si>
  <si>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</si>
  <si>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</si>
  <si>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</si>
  <si>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</si>
  <si>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</si>
  <si>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</si>
  <si>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</si>
  <si>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</si>
  <si>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</si>
  <si>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</si>
  <si>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</si>
  <si>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</si>
  <si>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</si>
  <si>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</si>
  <si>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</si>
  <si>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</si>
  <si>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</si>
  <si>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</si>
  <si>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</si>
  <si>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</si>
  <si>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</si>
  <si>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</si>
  <si>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</si>
  <si>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</si>
  <si>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</si>
  <si>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</si>
  <si>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</si>
  <si>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</si>
  <si>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</si>
  <si>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</si>
  <si>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</si>
  <si>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</si>
  <si>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</si>
  <si>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</si>
  <si>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</si>
  <si>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</si>
  <si>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</si>
  <si>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</si>
  <si>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</si>
  <si>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</si>
  <si>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</si>
  <si>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</si>
  <si>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</si>
  <si>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</si>
  <si>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</si>
  <si>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</si>
  <si>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</si>
  <si>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</si>
  <si>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</si>
  <si>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</si>
  <si>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</si>
  <si>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</si>
  <si>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</si>
  <si>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</si>
  <si>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</si>
  <si>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</si>
  <si>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</si>
  <si>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</si>
  <si>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</si>
  <si>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</si>
  <si>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</si>
  <si>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</si>
  <si>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</si>
  <si>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</si>
  <si>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</si>
  <si>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</si>
  <si>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</si>
  <si>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</si>
  <si>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</si>
  <si>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</si>
  <si>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</si>
  <si>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</si>
  <si>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</si>
  <si>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</si>
  <si>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</si>
  <si>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</si>
  <si>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</si>
  <si>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</si>
  <si>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</si>
  <si>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</si>
  <si>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</si>
  <si>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</si>
  <si>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</si>
  <si>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</si>
  <si>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</si>
  <si>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</si>
  <si>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</si>
  <si>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</si>
  <si>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</si>
  <si>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</si>
  <si>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</si>
  <si>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</si>
  <si>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</si>
  <si>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</si>
  <si>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</si>
  <si>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</si>
  <si>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</si>
  <si>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</si>
  <si>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</si>
  <si>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</si>
  <si>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</si>
  <si>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</si>
  <si>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</si>
  <si>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</si>
  <si>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</si>
  <si>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</si>
  <si>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</si>
  <si>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</si>
  <si>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</si>
  <si>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</si>
  <si>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</si>
  <si>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</si>
  <si>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</si>
  <si>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</si>
  <si>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</si>
  <si>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</si>
  <si>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</si>
  <si>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</si>
  <si>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</si>
  <si>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</si>
  <si>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</si>
  <si>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</si>
  <si>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</si>
  <si>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</si>
  <si>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</si>
  <si>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</si>
  <si>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</si>
  <si>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</si>
  <si>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</si>
  <si>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</si>
  <si>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</si>
  <si>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</si>
  <si>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</si>
  <si>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</si>
  <si>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</si>
  <si>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</si>
  <si>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</si>
  <si>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</si>
  <si>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</si>
  <si>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</si>
  <si>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</si>
  <si>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</si>
  <si>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</si>
  <si>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</si>
  <si>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</si>
  <si>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</si>
  <si>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</si>
  <si>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</si>
  <si>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</si>
  <si>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</si>
  <si>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</si>
  <si>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</si>
  <si>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</si>
  <si>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</si>
  <si>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</si>
  <si>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</si>
  <si>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</si>
  <si>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</si>
  <si>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</si>
  <si>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</si>
  <si>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</si>
  <si>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</si>
  <si>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</si>
  <si>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</si>
  <si>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</si>
  <si>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</si>
  <si>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</si>
  <si>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</si>
  <si>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</si>
  <si>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</si>
  <si>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</si>
  <si>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</si>
  <si>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</si>
  <si>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</si>
  <si>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</si>
  <si>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</si>
  <si>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</si>
  <si>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</si>
  <si>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</si>
  <si>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</si>
  <si>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</si>
  <si>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</si>
  <si>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</si>
  <si>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</si>
  <si>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</si>
  <si>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</si>
  <si>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</si>
  <si>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</si>
  <si>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</si>
  <si>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</si>
  <si>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</si>
  <si>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</si>
  <si>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</si>
  <si>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</si>
  <si>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</si>
  <si>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</si>
  <si>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</si>
  <si>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</si>
  <si>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</si>
  <si>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</si>
  <si>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</si>
  <si>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</si>
  <si>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</si>
  <si>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</si>
  <si>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</si>
  <si>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</si>
  <si>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</si>
  <si>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</si>
  <si>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</si>
  <si>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</si>
  <si>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</si>
  <si>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</si>
  <si>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</si>
  <si>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</si>
  <si>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</si>
  <si>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</si>
  <si>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</si>
  <si>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</si>
  <si>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</si>
  <si>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</si>
  <si>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</si>
  <si>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</si>
  <si>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</si>
  <si>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</si>
  <si>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</si>
  <si>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</si>
  <si>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</si>
  <si>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</si>
  <si>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</si>
  <si>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</si>
  <si>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</si>
  <si>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</si>
  <si>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</si>
  <si>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</si>
  <si>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</si>
  <si>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</si>
  <si>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</si>
  <si>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</si>
  <si>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</si>
  <si>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</si>
  <si>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</si>
  <si>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</si>
  <si>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</si>
  <si>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</si>
  <si>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</si>
  <si>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</si>
  <si>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</si>
  <si>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</si>
  <si>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</si>
  <si>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</si>
  <si>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</si>
  <si>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</si>
  <si>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</si>
  <si>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</si>
  <si>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</si>
  <si>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</si>
  <si>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</si>
  <si>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</si>
  <si>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</si>
  <si>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</si>
  <si>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</si>
  <si>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</si>
  <si>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</si>
  <si>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</si>
  <si>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</si>
  <si>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</si>
  <si>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</si>
  <si>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</si>
  <si>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</si>
  <si>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</si>
  <si>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</si>
  <si>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</si>
  <si>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</si>
  <si>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</si>
  <si>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</si>
  <si>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</si>
  <si>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</si>
  <si>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</si>
  <si>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</si>
  <si>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</si>
  <si>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</si>
  <si>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</si>
  <si>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</si>
  <si>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</si>
  <si>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</si>
  <si>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</si>
  <si>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</si>
  <si>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</si>
  <si>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</si>
  <si>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</si>
  <si>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</si>
  <si>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</si>
  <si>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</si>
  <si>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</si>
  <si>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</si>
  <si>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</si>
  <si>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</si>
  <si>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</si>
  <si>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</si>
  <si>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</si>
  <si>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</si>
  <si>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</si>
  <si>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</si>
  <si>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</si>
  <si>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</si>
  <si>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</si>
  <si>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</si>
  <si>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</si>
  <si>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</si>
  <si>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</si>
  <si>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</si>
  <si>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</si>
  <si>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</si>
  <si>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</si>
  <si>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</si>
  <si>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</si>
  <si>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</si>
  <si>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</si>
  <si>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</si>
  <si>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</si>
  <si>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</si>
  <si>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</si>
  <si>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</si>
  <si>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</si>
  <si>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</si>
  <si>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</si>
  <si>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</si>
  <si>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</si>
  <si>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</si>
  <si>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</si>
  <si>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</si>
  <si>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</si>
  <si>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</si>
  <si>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</si>
  <si>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</si>
  <si>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</si>
  <si>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</si>
  <si>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</si>
  <si>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</si>
  <si>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</si>
  <si>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</si>
  <si>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</si>
  <si>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</si>
  <si>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</si>
  <si>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</si>
  <si>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</si>
  <si>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</si>
  <si>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</si>
  <si>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</si>
  <si>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</si>
  <si>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</si>
  <si>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</si>
  <si>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</si>
  <si>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</si>
  <si>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</si>
  <si>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</si>
  <si>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</si>
  <si>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</si>
  <si>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</si>
  <si>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</si>
  <si>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</si>
  <si>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</si>
  <si>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</si>
  <si>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</si>
  <si>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</si>
  <si>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</si>
  <si>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</si>
  <si>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</si>
  <si>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</si>
  <si>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</si>
  <si>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</si>
  <si>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</si>
  <si>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</si>
  <si>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</si>
  <si>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</si>
  <si>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</si>
  <si>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</si>
  <si>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</si>
  <si>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</si>
  <si>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</si>
  <si>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</si>
  <si>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</si>
  <si>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</si>
  <si>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</si>
  <si>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</si>
  <si>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</si>
  <si>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</si>
  <si>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</si>
  <si>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</si>
  <si>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</si>
  <si>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</si>
  <si>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</si>
  <si>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</si>
  <si>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</si>
  <si>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</si>
  <si>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</si>
  <si>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</si>
  <si>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</si>
  <si>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</si>
  <si>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</si>
  <si>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</si>
  <si>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</si>
  <si>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</si>
  <si>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</si>
  <si>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</si>
  <si>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</si>
  <si>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</si>
  <si>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</si>
  <si>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</si>
  <si>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</si>
  <si>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</si>
  <si>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</si>
  <si>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</si>
  <si>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</si>
  <si>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</si>
  <si>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</si>
  <si>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</si>
  <si>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</si>
  <si>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</si>
  <si>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</si>
  <si>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</si>
  <si>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</si>
  <si>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</si>
  <si>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</si>
  <si>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</si>
  <si>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</si>
  <si>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</si>
  <si>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</si>
  <si>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</si>
  <si>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</si>
  <si>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</si>
  <si>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</si>
  <si>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</si>
  <si>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</si>
  <si>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</si>
  <si>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</si>
  <si>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</si>
  <si>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</si>
  <si>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</si>
  <si>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</si>
  <si>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</si>
  <si>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</si>
  <si>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</si>
  <si>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</si>
  <si>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</si>
  <si>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</si>
  <si>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</si>
  <si>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</si>
  <si>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</si>
  <si>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</si>
  <si>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</si>
  <si>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</si>
  <si>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</si>
  <si>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</si>
  <si>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</si>
  <si>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</si>
  <si>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</si>
  <si>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</si>
  <si>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</si>
  <si>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</si>
  <si>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</si>
  <si>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</si>
  <si>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</si>
  <si>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</si>
  <si>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</si>
  <si>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</si>
  <si>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</si>
  <si>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</si>
  <si>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</si>
  <si>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</si>
  <si>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</si>
  <si>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</si>
  <si>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</si>
  <si>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</si>
  <si>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</si>
  <si>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</si>
  <si>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</si>
  <si>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</si>
  <si>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</si>
  <si>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</si>
  <si>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</si>
  <si>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</si>
  <si>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</si>
  <si>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</si>
  <si>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</si>
  <si>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</si>
  <si>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</si>
  <si>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</si>
  <si>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</si>
  <si>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</si>
  <si>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</si>
  <si>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</si>
  <si>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</si>
  <si>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</si>
  <si>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</si>
  <si>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</si>
  <si>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</si>
  <si>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</si>
  <si>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</si>
  <si>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</si>
  <si>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</si>
  <si>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</si>
  <si>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</si>
  <si>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</si>
  <si>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</si>
  <si>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</si>
  <si>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</si>
  <si>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</si>
  <si>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</si>
  <si>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</si>
  <si>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</si>
  <si>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</si>
  <si>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</si>
  <si>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</si>
  <si>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</si>
  <si>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</si>
  <si>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</si>
  <si>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</si>
  <si>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</si>
  <si>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</si>
  <si>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</si>
  <si>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</si>
  <si>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</si>
  <si>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</si>
  <si>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</si>
  <si>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</si>
  <si>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</si>
  <si>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</si>
  <si>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</si>
  <si>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</si>
  <si>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</si>
  <si>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</si>
  <si>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</si>
  <si>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</si>
  <si>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</si>
  <si>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</si>
  <si>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</si>
  <si>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</si>
  <si>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</si>
  <si>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</si>
  <si>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</si>
  <si>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</si>
  <si>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</si>
  <si>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</si>
  <si>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</si>
  <si>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</si>
  <si>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</si>
  <si>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</si>
  <si>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</si>
  <si>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</si>
  <si>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</si>
  <si>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</si>
  <si>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</si>
  <si>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</si>
  <si>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</si>
  <si>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</si>
  <si>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</si>
  <si>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</si>
  <si>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</si>
  <si>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</si>
  <si>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</si>
  <si>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</si>
  <si>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</si>
  <si>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</si>
  <si>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</si>
  <si>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</si>
  <si>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</si>
  <si>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</si>
  <si>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</si>
  <si>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</si>
  <si>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</si>
  <si>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</si>
  <si>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</si>
  <si>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</si>
  <si>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</si>
  <si>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</si>
  <si>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</si>
  <si>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</si>
  <si>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</si>
  <si>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</si>
  <si>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</si>
  <si>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</si>
  <si>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</si>
  <si>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</si>
  <si>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</si>
  <si>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</si>
  <si>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</si>
  <si>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</si>
  <si>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</si>
  <si>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</si>
  <si>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</si>
  <si>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</si>
  <si>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</si>
  <si>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</si>
  <si>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</si>
  <si>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</si>
  <si>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</si>
  <si>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</si>
  <si>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</si>
  <si>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</si>
  <si>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</si>
  <si>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</si>
  <si>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</si>
  <si>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</si>
  <si>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</si>
  <si>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</si>
  <si>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</si>
  <si>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</si>
  <si>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</si>
  <si>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</si>
  <si>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</si>
  <si>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</si>
  <si>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</si>
  <si>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</si>
  <si>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</si>
  <si>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</si>
  <si>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</si>
  <si>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</si>
  <si>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</si>
  <si>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</si>
  <si>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</si>
  <si>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</si>
  <si>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</si>
  <si>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</si>
  <si>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</si>
  <si>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</si>
  <si>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</si>
  <si>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</si>
  <si>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</si>
  <si>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</si>
  <si>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</si>
  <si>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</si>
  <si>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</si>
  <si>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</si>
  <si>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</si>
  <si>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</si>
  <si>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</si>
  <si>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</si>
  <si>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</si>
  <si>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</si>
  <si>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</si>
  <si>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</si>
  <si>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</si>
  <si>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</si>
  <si>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</si>
  <si>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</si>
  <si>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</si>
  <si>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</si>
  <si>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</si>
  <si>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</si>
  <si>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</si>
  <si>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</si>
  <si>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</si>
  <si>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</si>
  <si>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</si>
  <si>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</si>
  <si>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</si>
  <si>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</si>
  <si>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</si>
  <si>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</si>
  <si>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</si>
  <si>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</si>
  <si>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</si>
  <si>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</si>
  <si>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</si>
  <si>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</si>
  <si>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</si>
  <si>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</si>
  <si>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</si>
  <si>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</si>
  <si>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</si>
  <si>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</si>
  <si>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</si>
  <si>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</si>
  <si>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</si>
  <si>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</si>
  <si>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</si>
  <si>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</si>
  <si>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</si>
  <si>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</si>
  <si>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</si>
  <si>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</si>
  <si>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</si>
  <si>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</si>
  <si>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</si>
  <si>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</si>
  <si>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</si>
  <si>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</si>
  <si>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</si>
  <si>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</si>
  <si>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</si>
  <si>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</si>
  <si>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</si>
  <si>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</si>
  <si>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</si>
  <si>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</si>
  <si>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</si>
  <si>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</si>
  <si>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</si>
  <si>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</si>
  <si>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</si>
  <si>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</si>
  <si>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</si>
  <si>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</si>
  <si>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</si>
  <si>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</si>
  <si>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</si>
  <si>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</si>
  <si>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</si>
  <si>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</si>
  <si>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</si>
  <si>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</si>
  <si>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</si>
  <si>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</si>
  <si>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</si>
  <si>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</si>
  <si>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</si>
  <si>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</si>
  <si>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</si>
  <si>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</si>
  <si>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</si>
  <si>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</si>
  <si>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</si>
  <si>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</si>
  <si>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</si>
  <si>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</si>
  <si>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</si>
  <si>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</si>
  <si>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</si>
  <si>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</si>
  <si>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</si>
  <si>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</si>
  <si>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</si>
  <si>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</si>
  <si>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</si>
  <si>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</si>
  <si>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</si>
  <si>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</si>
  <si>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</si>
  <si>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</si>
  <si>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</si>
  <si>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</si>
  <si>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</si>
  <si>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</si>
  <si>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</si>
  <si>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</si>
  <si>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</si>
  <si>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</si>
  <si>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</si>
  <si>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</si>
  <si>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</si>
  <si>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</si>
  <si>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</si>
  <si>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</si>
  <si>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</si>
  <si>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</si>
  <si>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</si>
  <si>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</si>
  <si>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</si>
  <si>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</si>
  <si>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</si>
  <si>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</si>
  <si>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</si>
  <si>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</si>
  <si>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</si>
  <si>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</si>
  <si>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</si>
  <si>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</si>
  <si>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</si>
  <si>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</si>
  <si>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</si>
  <si>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</si>
  <si>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</si>
  <si>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</si>
  <si>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</si>
  <si>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</si>
  <si>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</si>
  <si>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</si>
  <si>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</si>
  <si>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</si>
  <si>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</si>
  <si>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</si>
  <si>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</si>
  <si>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</si>
  <si>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</si>
  <si>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</si>
  <si>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</si>
  <si>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</si>
  <si>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</si>
  <si>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</si>
  <si>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</si>
  <si>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</si>
  <si>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</si>
  <si>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</si>
  <si>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</si>
  <si>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</si>
  <si>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</si>
  <si>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</si>
  <si>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</si>
  <si>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</si>
  <si>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</si>
  <si>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</si>
  <si>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</si>
  <si>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</si>
  <si>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</si>
  <si>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</si>
  <si>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</si>
  <si>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</si>
  <si>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</si>
  <si>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</si>
  <si>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</si>
  <si>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</si>
  <si>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</si>
  <si>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</si>
  <si>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</si>
  <si>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</si>
  <si>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</si>
  <si>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</si>
  <si>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</si>
  <si>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</si>
  <si>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</si>
  <si>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</si>
  <si>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</si>
  <si>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</si>
  <si>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</si>
  <si>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</si>
  <si>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</si>
  <si>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</si>
  <si>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</si>
  <si>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</si>
  <si>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</si>
  <si>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</si>
  <si>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</si>
  <si>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</si>
  <si>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</si>
  <si>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</si>
  <si>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</si>
  <si>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</si>
  <si>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</si>
  <si>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</si>
  <si>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</si>
  <si>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</si>
  <si>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</si>
  <si>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</si>
  <si>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</si>
  <si>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</si>
  <si>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</si>
  <si>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</si>
  <si>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</si>
  <si>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</si>
  <si>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</si>
  <si>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</si>
  <si>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</si>
  <si>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</si>
  <si>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</si>
  <si>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</si>
  <si>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</si>
  <si>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</si>
  <si>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</si>
  <si>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</si>
  <si>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</si>
  <si>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</si>
  <si>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</si>
  <si>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</si>
  <si>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</si>
  <si>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</si>
  <si>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</si>
  <si>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</si>
  <si>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</si>
  <si>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</si>
  <si>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</si>
  <si>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</si>
  <si>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</si>
  <si>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</si>
  <si>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</si>
  <si>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</si>
  <si>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</si>
  <si>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</si>
  <si>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</si>
  <si>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</si>
  <si>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</si>
  <si>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</si>
  <si>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</si>
  <si>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</si>
  <si>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</si>
  <si>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</si>
  <si>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</si>
  <si>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</si>
  <si>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</si>
  <si>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</si>
  <si>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</si>
  <si>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</si>
  <si>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</si>
  <si>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</si>
  <si>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</si>
  <si>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</si>
  <si>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</si>
  <si>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</si>
  <si>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</si>
  <si>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</si>
  <si>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</si>
  <si>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</si>
  <si>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</si>
  <si>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</si>
  <si>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</si>
  <si>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</si>
  <si>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</si>
  <si>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</si>
  <si>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</si>
  <si>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</si>
  <si>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</si>
  <si>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</si>
  <si>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</si>
  <si>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</si>
  <si>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</si>
  <si>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</si>
  <si>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</si>
  <si>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</si>
  <si>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</si>
  <si>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</si>
  <si>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</si>
  <si>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</si>
  <si>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</si>
  <si>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</si>
  <si>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</si>
  <si>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</si>
  <si>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</si>
  <si>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</si>
  <si>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</si>
  <si>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</si>
  <si>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</si>
  <si>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</si>
  <si>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</si>
  <si>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</si>
  <si>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</si>
  <si>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</si>
  <si>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</si>
  <si>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</si>
  <si>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</si>
  <si>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</si>
  <si>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</si>
  <si>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</si>
  <si>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</si>
  <si>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</si>
  <si>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</si>
  <si>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</si>
  <si>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</si>
  <si>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</si>
  <si>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</si>
  <si>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</si>
  <si>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</si>
  <si>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</si>
  <si>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</si>
  <si>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</si>
  <si>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</si>
  <si>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</si>
  <si>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</si>
  <si>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</si>
  <si>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</si>
  <si>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</si>
  <si>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</si>
  <si>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</si>
  <si>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</si>
  <si>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</si>
  <si>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</si>
  <si>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</si>
  <si>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</si>
  <si>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</si>
  <si>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</si>
  <si>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</si>
  <si>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</si>
  <si>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</si>
  <si>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</si>
  <si>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</si>
  <si>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</si>
  <si>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</si>
  <si>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</si>
  <si>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</si>
  <si>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</si>
  <si>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</si>
  <si>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</si>
  <si>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</si>
  <si>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</si>
  <si>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</si>
  <si>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</si>
  <si>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</si>
  <si>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</si>
  <si>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</si>
  <si>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</si>
  <si>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</si>
  <si>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</si>
  <si>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</si>
  <si>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</si>
  <si>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</si>
  <si>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</si>
  <si>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</si>
  <si>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</si>
  <si>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</si>
  <si>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</si>
  <si>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</si>
  <si>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</si>
  <si>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</si>
  <si>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</si>
  <si>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</si>
  <si>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</si>
  <si>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</si>
  <si>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</si>
  <si>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</si>
  <si>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</si>
  <si>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</si>
  <si>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</si>
  <si>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</si>
  <si>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</si>
  <si>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</si>
  <si>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</si>
  <si>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</si>
  <si>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</si>
  <si>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</si>
  <si>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</si>
  <si>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</si>
  <si>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</si>
  <si>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</si>
  <si>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</si>
  <si>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</si>
  <si>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</si>
  <si>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</si>
  <si>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</si>
  <si>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</si>
  <si>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</si>
  <si>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</si>
  <si>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</si>
  <si>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</si>
  <si>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</si>
  <si>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</si>
  <si>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</si>
  <si>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</si>
  <si>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</si>
  <si>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</si>
  <si>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</si>
  <si>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</si>
  <si>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</si>
  <si>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</si>
  <si>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</si>
  <si>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</si>
  <si>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</si>
  <si>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</si>
  <si>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</si>
  <si>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</si>
  <si>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</si>
  <si>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</si>
  <si>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</si>
  <si>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</si>
  <si>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</si>
  <si>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</si>
  <si>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</si>
  <si>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</si>
  <si>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</si>
  <si>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</si>
  <si>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</si>
  <si>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</si>
  <si>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</si>
  <si>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</si>
  <si>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</si>
  <si>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</si>
  <si>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</si>
  <si>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</si>
  <si>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</si>
  <si>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</si>
  <si>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</si>
  <si>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</si>
  <si>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</si>
  <si>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</si>
  <si>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</si>
  <si>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</si>
  <si>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</si>
  <si>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</si>
  <si>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</si>
  <si>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</si>
  <si>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</si>
  <si>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</si>
  <si>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</si>
  <si>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</si>
  <si>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</si>
  <si>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</si>
  <si>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</si>
  <si>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</si>
  <si>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</si>
  <si>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</si>
  <si>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</si>
  <si>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</si>
  <si>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</si>
  <si>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</si>
  <si>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</si>
  <si>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</si>
  <si>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</si>
  <si>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</si>
  <si>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</si>
  <si>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</si>
  <si>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</si>
  <si>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</si>
  <si>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</si>
  <si>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</si>
  <si>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</si>
  <si>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</si>
  <si>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</si>
  <si>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</si>
  <si>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</si>
  <si>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</si>
  <si>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</si>
  <si>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</si>
  <si>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</si>
  <si>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</si>
  <si>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</si>
  <si>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</si>
  <si>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</si>
  <si>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</si>
  <si>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</si>
  <si>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</si>
  <si>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</si>
  <si>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</si>
  <si>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</si>
  <si>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</si>
  <si>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</si>
  <si>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</si>
  <si>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</si>
  <si>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</si>
  <si>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</si>
  <si>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</si>
  <si>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</si>
  <si>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</si>
  <si>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</si>
  <si>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</si>
  <si>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</si>
  <si>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</si>
  <si>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</si>
  <si>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</si>
  <si>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</si>
  <si>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</si>
  <si>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</si>
  <si>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</si>
  <si>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</si>
  <si>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</si>
  <si>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</si>
  <si>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</si>
  <si>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</si>
  <si>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</si>
  <si>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</si>
  <si>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</si>
  <si>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</si>
  <si>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</si>
  <si>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</si>
  <si>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</si>
  <si>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</si>
  <si>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</si>
  <si>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</si>
  <si>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</si>
  <si>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</si>
  <si>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</si>
  <si>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</si>
  <si>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</si>
  <si>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</si>
  <si>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</si>
  <si>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</si>
  <si>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</si>
  <si>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</si>
  <si>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</si>
  <si>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</si>
  <si>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</si>
  <si>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</si>
  <si>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</si>
  <si>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</si>
  <si>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</si>
  <si>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</si>
  <si>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</si>
  <si>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</si>
  <si>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</si>
  <si>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</si>
  <si>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</si>
  <si>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</si>
  <si>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</si>
  <si>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</si>
  <si>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</si>
  <si>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</si>
  <si>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</si>
  <si>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</si>
  <si>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</si>
  <si>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</si>
  <si>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</si>
  <si>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</si>
  <si>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</si>
  <si>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</si>
  <si>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</si>
  <si>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</si>
  <si>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</si>
  <si>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</si>
  <si>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</si>
  <si>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</si>
  <si>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</si>
  <si>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</si>
  <si>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</si>
  <si>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</si>
  <si>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</si>
  <si>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</si>
  <si>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</si>
  <si>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</si>
  <si>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</si>
  <si>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</si>
  <si>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</si>
  <si>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</si>
  <si>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</si>
  <si>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</si>
  <si>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</si>
  <si>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</si>
  <si>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</si>
  <si>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</si>
  <si>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</si>
  <si>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</si>
  <si>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</si>
  <si>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</si>
  <si>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</si>
  <si>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</si>
  <si>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</si>
  <si>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</si>
  <si>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</si>
  <si>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</si>
  <si>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</si>
  <si>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</si>
  <si>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</si>
  <si>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</si>
  <si>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</si>
  <si>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</si>
  <si>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</si>
  <si>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</si>
  <si>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</si>
  <si>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</si>
  <si>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</si>
  <si>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</si>
  <si>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</si>
  <si>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</si>
  <si>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</si>
  <si>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</si>
  <si>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</si>
  <si>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</si>
  <si>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</si>
  <si>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</si>
  <si>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</si>
  <si>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</si>
  <si>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</si>
  <si>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</si>
  <si>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</si>
  <si>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</si>
  <si>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</si>
  <si>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</si>
  <si>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</si>
  <si>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</si>
  <si>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</si>
  <si>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</si>
  <si>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</si>
  <si>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</si>
  <si>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</si>
  <si>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</si>
  <si>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</si>
  <si>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</si>
  <si>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</si>
  <si>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</si>
  <si>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</si>
  <si>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</si>
  <si>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</si>
  <si>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</si>
  <si>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</si>
  <si>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</si>
  <si>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</si>
  <si>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</si>
  <si>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</si>
  <si>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</si>
  <si>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</si>
  <si>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</si>
  <si>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</si>
  <si>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</si>
  <si>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</si>
  <si>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</si>
  <si>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</si>
  <si>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</si>
  <si>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</si>
  <si>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</si>
  <si>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</si>
  <si>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</si>
  <si>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</si>
  <si>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</si>
  <si>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</si>
  <si>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</si>
  <si>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</si>
  <si>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</si>
  <si>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</si>
  <si>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</si>
  <si>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</si>
  <si>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</si>
  <si>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</si>
  <si>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</si>
  <si>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</si>
  <si>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</si>
  <si>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</si>
  <si>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</si>
  <si>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</si>
  <si>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</si>
  <si>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</si>
  <si>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</si>
  <si>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</si>
  <si>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</si>
  <si>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</si>
  <si>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</si>
  <si>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</si>
  <si>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</si>
  <si>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</si>
  <si>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</si>
  <si>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</si>
  <si>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</si>
  <si>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</si>
  <si>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</si>
  <si>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</si>
  <si>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</si>
  <si>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</si>
  <si>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</si>
  <si>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</si>
  <si>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</si>
  <si>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</si>
  <si>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</si>
  <si>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</si>
  <si>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</si>
  <si>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</si>
  <si>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</si>
  <si>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</si>
  <si>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</si>
  <si>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</si>
  <si>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</si>
  <si>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</si>
  <si>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</si>
  <si>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</si>
  <si>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</si>
  <si>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</si>
  <si>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</si>
  <si>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</si>
  <si>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</si>
  <si>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</si>
  <si>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</si>
  <si>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</si>
  <si>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</si>
  <si>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</si>
  <si>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</si>
  <si>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</si>
  <si>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</si>
  <si>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</si>
  <si>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</si>
  <si>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</si>
  <si>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</si>
  <si>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</si>
  <si>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</si>
  <si>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</si>
  <si>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</si>
  <si>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</si>
  <si>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</si>
  <si>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</si>
  <si>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</si>
  <si>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</si>
  <si>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</si>
  <si>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</si>
  <si>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</si>
  <si>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</si>
  <si>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</si>
  <si>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</si>
  <si>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</si>
  <si>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</si>
  <si>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</si>
  <si>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</si>
  <si>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</si>
  <si>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</si>
  <si>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</si>
  <si>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</si>
  <si>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</si>
  <si>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</si>
  <si>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</si>
  <si>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</si>
  <si>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</si>
  <si>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</si>
  <si>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</si>
  <si>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</si>
  <si>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</si>
  <si>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</si>
  <si>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</si>
  <si>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</si>
  <si>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</si>
  <si>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</si>
  <si>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</si>
  <si>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</si>
  <si>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</si>
  <si>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</si>
  <si>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</si>
  <si>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</si>
  <si>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</si>
  <si>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</si>
  <si>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</si>
  <si>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</si>
  <si>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</si>
  <si>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</si>
  <si>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</si>
  <si>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</si>
  <si>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</si>
  <si>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</si>
  <si>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</si>
  <si>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</si>
  <si>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</si>
  <si>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</si>
  <si>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</si>
  <si>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</si>
  <si>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</si>
  <si>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</si>
  <si>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</si>
  <si>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</si>
  <si>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</si>
  <si>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</si>
  <si>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</si>
  <si>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</si>
  <si>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</si>
  <si>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</si>
  <si>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</si>
  <si>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</si>
  <si>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</si>
  <si>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</si>
  <si>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</si>
  <si>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</si>
  <si>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</si>
  <si>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</si>
  <si>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</si>
  <si>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</si>
  <si>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</si>
  <si>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</si>
  <si>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</si>
  <si>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</si>
  <si>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</si>
  <si>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</si>
  <si>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</si>
  <si>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</si>
  <si>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</si>
  <si>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</si>
  <si>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</si>
  <si>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</si>
  <si>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</si>
  <si>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</si>
  <si>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</si>
  <si>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</si>
  <si>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</si>
  <si>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</si>
  <si>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</si>
  <si>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</si>
  <si>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</si>
  <si>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</si>
  <si>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</si>
  <si>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</si>
  <si>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</si>
  <si>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</si>
  <si>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</si>
  <si>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</si>
  <si>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</si>
  <si>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</si>
  <si>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</si>
  <si>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</si>
  <si>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</si>
  <si>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</si>
  <si>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</si>
  <si>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</si>
  <si>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</si>
  <si>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</si>
  <si>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</si>
  <si>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</si>
  <si>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</si>
  <si>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</si>
  <si>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</si>
  <si>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</si>
  <si>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</si>
  <si>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</si>
  <si>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</si>
  <si>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</si>
  <si>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</si>
  <si>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</si>
  <si>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</si>
  <si>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</si>
  <si>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</si>
  <si>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</si>
  <si>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</si>
  <si>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</si>
  <si>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</si>
  <si>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</si>
  <si>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</si>
  <si>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</si>
  <si>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</si>
  <si>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</si>
  <si>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</si>
  <si>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</si>
  <si>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</si>
  <si>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</si>
  <si>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</si>
  <si>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</si>
  <si>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</si>
  <si>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</si>
  <si>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</si>
  <si>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</si>
  <si>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</si>
  <si>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</si>
  <si>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</si>
  <si>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</si>
  <si>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</si>
  <si>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</si>
  <si>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</si>
  <si>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</si>
  <si>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</si>
  <si>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</si>
  <si>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</si>
  <si>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</si>
  <si>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</si>
  <si>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</si>
  <si>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</si>
  <si>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</si>
  <si>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</si>
  <si>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</si>
  <si>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</si>
  <si>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</si>
  <si>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</si>
  <si>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</si>
  <si>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</si>
  <si>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</si>
  <si>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</si>
  <si>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</si>
  <si>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</si>
  <si>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</si>
  <si>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</si>
  <si>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</si>
  <si>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</si>
  <si>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</si>
  <si>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</si>
  <si>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</si>
  <si>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</si>
  <si>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</si>
  <si>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</si>
  <si>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</si>
  <si>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</si>
  <si>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</si>
  <si>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</si>
  <si>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</si>
  <si>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</si>
  <si>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</si>
  <si>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</si>
  <si>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</si>
  <si>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</si>
  <si>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</si>
  <si>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</si>
  <si>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</si>
  <si>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</si>
  <si>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</si>
  <si>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</si>
  <si>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</si>
  <si>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</si>
  <si>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</si>
  <si>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</si>
  <si>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</si>
  <si>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</si>
  <si>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</si>
  <si>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</si>
  <si>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</si>
  <si>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</si>
  <si>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</si>
  <si>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</si>
  <si>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</si>
  <si>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</si>
  <si>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</si>
  <si>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</si>
  <si>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</si>
  <si>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</si>
  <si>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</si>
  <si>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</si>
  <si>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</si>
  <si>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</si>
  <si>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</si>
  <si>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</si>
  <si>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</si>
  <si>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</si>
  <si>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</si>
  <si>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</si>
  <si>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</si>
  <si>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</si>
  <si>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</si>
  <si>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</si>
  <si>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</si>
  <si>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</si>
  <si>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</si>
  <si>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</si>
  <si>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</si>
  <si>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</si>
  <si>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</si>
  <si>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</si>
  <si>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</si>
  <si>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</si>
  <si>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</si>
  <si>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</si>
  <si>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</si>
  <si>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</si>
  <si>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</si>
  <si>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</si>
  <si>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</si>
  <si>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</si>
  <si>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</si>
  <si>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</si>
  <si>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</si>
  <si>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</si>
  <si>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</si>
  <si>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</si>
  <si>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</si>
  <si>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</si>
  <si>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</si>
  <si>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</si>
  <si>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</si>
  <si>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</si>
  <si>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</si>
  <si>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</si>
  <si>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</si>
  <si>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</si>
  <si>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</si>
  <si>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</si>
  <si>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</si>
  <si>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</si>
  <si>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</si>
  <si>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</si>
  <si>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</si>
  <si>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</si>
  <si>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</si>
  <si>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</si>
  <si>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</si>
  <si>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</si>
  <si>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</si>
  <si>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</si>
  <si>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</si>
  <si>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</si>
  <si>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</si>
  <si>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</si>
  <si>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</si>
  <si>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</si>
  <si>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</si>
  <si>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</si>
  <si>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</si>
  <si>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</si>
  <si>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</si>
  <si>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</si>
  <si>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</si>
  <si>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</si>
  <si>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</si>
  <si>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</si>
  <si>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</si>
  <si>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</si>
  <si>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</si>
  <si>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</si>
  <si>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</si>
  <si>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</si>
  <si>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</si>
  <si>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</si>
  <si>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</si>
  <si>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</si>
  <si>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</si>
  <si>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</si>
  <si>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</si>
  <si>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</si>
  <si>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</si>
  <si>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</si>
  <si>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</si>
  <si>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</si>
  <si>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</si>
  <si>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</si>
  <si>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</si>
  <si>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</si>
  <si>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</si>
  <si>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</si>
  <si>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</si>
  <si>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</si>
  <si>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</si>
  <si>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</si>
  <si>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</si>
  <si>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</si>
  <si>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</si>
  <si>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</si>
  <si>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</si>
  <si>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</si>
  <si>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</si>
  <si>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</si>
  <si>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</si>
  <si>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</si>
  <si>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</si>
  <si>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</si>
  <si>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</si>
  <si>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</si>
  <si>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</si>
  <si>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</si>
  <si>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</si>
  <si>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</si>
  <si>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</si>
  <si>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</si>
  <si>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</si>
  <si>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</si>
  <si>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</si>
  <si>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</si>
  <si>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</si>
  <si>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</si>
  <si>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</si>
  <si>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</si>
  <si>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</si>
  <si>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</si>
  <si>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</si>
  <si>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</si>
  <si>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</si>
  <si>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</si>
  <si>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</si>
  <si>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</si>
  <si>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</si>
  <si>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</si>
  <si>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</si>
  <si>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</si>
  <si>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</si>
  <si>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</si>
  <si>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</si>
  <si>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</si>
  <si>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</si>
  <si>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</si>
  <si>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</si>
  <si>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</si>
  <si>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</si>
  <si>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</si>
  <si>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</si>
  <si>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</si>
  <si>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</si>
  <si>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</si>
  <si>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</si>
  <si>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</si>
  <si>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</si>
  <si>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</si>
  <si>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</si>
  <si>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</si>
  <si>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</si>
  <si>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</si>
  <si>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</si>
  <si>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</si>
  <si>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</si>
  <si>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</si>
  <si>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</si>
  <si>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</si>
  <si>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</si>
  <si>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</si>
  <si>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</si>
  <si>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</si>
  <si>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</si>
  <si>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</si>
  <si>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</si>
  <si>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</si>
  <si>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</si>
  <si>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</si>
  <si>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</si>
  <si>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</si>
  <si>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</si>
  <si>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</si>
  <si>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</si>
  <si>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</si>
  <si>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</si>
  <si>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</si>
  <si>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</si>
  <si>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</si>
  <si>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</si>
  <si>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</si>
  <si>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</si>
  <si>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</si>
  <si>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</si>
  <si>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</si>
  <si>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</si>
  <si>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</si>
  <si>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</si>
  <si>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</si>
  <si>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</si>
  <si>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</si>
  <si>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</si>
  <si>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</si>
  <si>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</si>
  <si>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</si>
  <si>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</si>
  <si>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</si>
  <si>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</si>
  <si>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</si>
  <si>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</si>
  <si>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</si>
  <si>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</si>
  <si>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</si>
  <si>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</si>
  <si>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</si>
  <si>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</si>
  <si>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</si>
  <si>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</si>
  <si>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</si>
  <si>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</si>
  <si>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</si>
  <si>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</si>
  <si>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</si>
  <si>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</si>
  <si>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</si>
  <si>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</si>
  <si>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</si>
  <si>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</si>
  <si>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</si>
  <si>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</si>
  <si>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</si>
  <si>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</si>
  <si>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</si>
  <si>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</si>
  <si>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</si>
  <si>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</si>
  <si>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</si>
  <si>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</si>
  <si>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</si>
  <si>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</si>
  <si>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</si>
  <si>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</si>
  <si>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</si>
  <si>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</si>
  <si>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</si>
  <si>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</si>
  <si>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</si>
  <si>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</si>
  <si>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</si>
  <si>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</si>
  <si>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</si>
  <si>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</si>
  <si>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</si>
  <si>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</si>
  <si>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</si>
  <si>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</si>
  <si>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</si>
  <si>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</si>
  <si>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</si>
  <si>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</si>
  <si>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</si>
  <si>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</si>
  <si>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</si>
  <si>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</si>
  <si>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</si>
  <si>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</si>
  <si>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</si>
  <si>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</si>
  <si>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</si>
  <si>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</si>
  <si>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</si>
  <si>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</si>
  <si>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</si>
  <si>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</si>
  <si>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</si>
  <si>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</si>
  <si>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</si>
  <si>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</si>
  <si>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</si>
  <si>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</si>
  <si>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</si>
  <si>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</si>
  <si>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</si>
  <si>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</si>
  <si>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</si>
  <si>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</si>
  <si>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</si>
  <si>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</si>
  <si>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</si>
  <si>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</si>
  <si>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</si>
  <si>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</si>
  <si>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</si>
  <si>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</si>
  <si>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</si>
  <si>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</si>
  <si>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</si>
  <si>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</si>
  <si>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</si>
  <si>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</si>
  <si>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</si>
  <si>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</si>
  <si>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</si>
  <si>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</si>
  <si>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</si>
  <si>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</si>
  <si>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</si>
  <si>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</si>
  <si>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</si>
  <si>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</si>
  <si>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</si>
  <si>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</si>
  <si>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</si>
  <si>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</si>
  <si>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</si>
  <si>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</si>
  <si>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</si>
  <si>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</si>
  <si>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</si>
  <si>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</si>
  <si>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</si>
  <si>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</si>
  <si>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</si>
  <si>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</si>
  <si>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</si>
  <si>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</si>
  <si>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</si>
  <si>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</si>
  <si>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</si>
  <si>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</si>
  <si>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</si>
  <si>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</si>
  <si>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</si>
  <si>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</si>
  <si>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</si>
  <si>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</si>
  <si>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</si>
  <si>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</si>
  <si>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</si>
  <si>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</si>
  <si>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</si>
  <si>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</si>
  <si>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</si>
  <si>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</si>
  <si>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</si>
  <si>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</si>
  <si>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</si>
  <si>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</si>
  <si>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</si>
  <si>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</si>
  <si>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</si>
  <si>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</si>
  <si>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</si>
  <si>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</si>
  <si>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</si>
  <si>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</si>
  <si>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</si>
  <si>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</si>
  <si>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</si>
  <si>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</si>
  <si>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</si>
  <si>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</si>
  <si>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</si>
  <si>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</t>
  </si>
  <si>
    <t>Category</t>
  </si>
  <si>
    <t>Sub-Category</t>
  </si>
  <si>
    <t>Category and Sub-Categorys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</si>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</sst>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[StarterBook_homework1.xlsx]Success by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1-2547-8EF2-DFF8C7E67EBE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71-2547-8EF2-DFF8C7E67EBE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71-2547-8EF2-DFF8C7E67EBE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71-2547-8EF2-DFF8C7E67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259295"/>
        <c:axId val="2103716207"/>
      </c:barChart>
      <c:catAx>
        <c:axId val="210425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16207"/>
        <c:crosses val="autoZero"/>
        <c:auto val="1"/>
        <c:lblAlgn val="ctr"/>
        <c:lblOffset val="100"/>
        <c:noMultiLvlLbl val="0"/>
      </c:catAx>
      <c:valAx>
        <c:axId val="21037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25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[StarterBook_homework1.xlsx]Success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FC40-B550-20F24DC5187E}"/>
            </c:ext>
          </c:extLst>
        </c:ser>
        <c:ser>
          <c:idx val="1"/>
          <c:order val="1"/>
          <c:tx>
            <c:strRef>
              <c:f>'Success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6-FC40-B550-20F24DC5187E}"/>
            </c:ext>
          </c:extLst>
        </c:ser>
        <c:ser>
          <c:idx val="2"/>
          <c:order val="2"/>
          <c:tx>
            <c:strRef>
              <c:f>'Success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6-FC40-B550-20F24DC5187E}"/>
            </c:ext>
          </c:extLst>
        </c:ser>
        <c:ser>
          <c:idx val="3"/>
          <c:order val="3"/>
          <c:tx>
            <c:strRef>
              <c:f>'Success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6-FC40-B550-20F24DC5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8309743"/>
        <c:axId val="2102615599"/>
      </c:barChart>
      <c:catAx>
        <c:axId val="209830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15599"/>
        <c:crosses val="autoZero"/>
        <c:auto val="1"/>
        <c:lblAlgn val="ctr"/>
        <c:lblOffset val="100"/>
        <c:noMultiLvlLbl val="0"/>
      </c:catAx>
      <c:valAx>
        <c:axId val="21026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0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[StarterBook_homework1.xlsx]Success by 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5-E343-88F7-069DDDA9B9D3}"/>
            </c:ext>
          </c:extLst>
        </c:ser>
        <c:ser>
          <c:idx val="1"/>
          <c:order val="1"/>
          <c:tx>
            <c:strRef>
              <c:f>'Success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5-E343-88F7-069DDDA9B9D3}"/>
            </c:ext>
          </c:extLst>
        </c:ser>
        <c:ser>
          <c:idx val="2"/>
          <c:order val="2"/>
          <c:tx>
            <c:strRef>
              <c:f>'Success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35-E343-88F7-069DDDA9B9D3}"/>
            </c:ext>
          </c:extLst>
        </c:ser>
        <c:ser>
          <c:idx val="3"/>
          <c:order val="3"/>
          <c:tx>
            <c:strRef>
              <c:f>'Success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35-E343-88F7-069DDDA9B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151871"/>
        <c:axId val="2127233871"/>
      </c:lineChart>
      <c:catAx>
        <c:axId val="2124151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233871"/>
        <c:crosses val="autoZero"/>
        <c:auto val="1"/>
        <c:lblAlgn val="ctr"/>
        <c:lblOffset val="100"/>
        <c:noMultiLvlLbl val="0"/>
      </c:catAx>
      <c:valAx>
        <c:axId val="21272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5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2</xdr:row>
      <xdr:rowOff>0</xdr:rowOff>
    </xdr:from>
    <xdr:to>
      <xdr:col>20</xdr:col>
      <xdr:colOff>101600</xdr:colOff>
      <xdr:row>30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71CEEF-801E-0548-BBD1-7991C5AF2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15</xdr:row>
      <xdr:rowOff>0</xdr:rowOff>
    </xdr:from>
    <xdr:to>
      <xdr:col>16</xdr:col>
      <xdr:colOff>571500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F1BFD-A911-354C-8997-F2ED5BAB1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1</xdr:row>
      <xdr:rowOff>101600</xdr:rowOff>
    </xdr:from>
    <xdr:to>
      <xdr:col>15</xdr:col>
      <xdr:colOff>660400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22D12-A91D-0C4E-A5AF-D2049197D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jacobs2 Jacobs" refreshedDate="43326.761367939813" createdVersion="6" refreshedVersion="6" minRefreshableVersion="3" recordCount="4114" xr:uid="{79BBE740-08BD-FD46-B849-377348F6516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s" numFmtId="0">
      <sharedItems/>
    </cacheField>
    <cacheField name="Percent Funded" numFmtId="9">
      <sharedItems containsSemiMixedTypes="0" containsString="0" containsNumber="1" minValue="0" maxValue="22603"/>
    </cacheField>
    <cacheField name="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jacobs2 Jacobs" refreshedDate="43329.551683564816" createdVersion="6" refreshedVersion="6" minRefreshableVersion="3" recordCount="4114" xr:uid="{58BD5D3B-D482-F14C-BDC4-C4D02C92E3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s" numFmtId="0">
      <sharedItems/>
    </cacheField>
    <cacheField name="Percent Funded" numFmtId="9">
      <sharedItems containsSemiMixedTypes="0" containsString="0" containsNumber="1" minValue="0" maxValue="22603"/>
    </cacheField>
    <cacheField name="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AA35F-D747-1946-9FB9-13FA50379E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235A5-86AE-254B-A4DF-1E6B00E735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4C1DF-08B5-0445-B4C7-77AAB87285A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C043-07D5-F24B-8BFF-7BE470961E2E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8321</v>
      </c>
      <c r="B3" s="10" t="s">
        <v>8366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77CD-17D0-FF4D-9AFA-ABEEAA9C9B3E}">
  <dimension ref="A1:F47"/>
  <sheetViews>
    <sheetView workbookViewId="0">
      <selection activeCell="K38" sqref="K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8307</v>
      </c>
      <c r="B2" t="s">
        <v>8322</v>
      </c>
    </row>
    <row r="4" spans="1:6" x14ac:dyDescent="0.2">
      <c r="A4" s="10" t="s">
        <v>8321</v>
      </c>
      <c r="B4" s="10" t="s">
        <v>8366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0EC4-0FD1-964F-845E-156B57400E73}">
  <dimension ref="A1:F18"/>
  <sheetViews>
    <sheetView workbookViewId="0">
      <selection activeCell="J33" sqref="J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8307</v>
      </c>
      <c r="B1" t="s">
        <v>8322</v>
      </c>
    </row>
    <row r="2" spans="1:6" x14ac:dyDescent="0.2">
      <c r="A2" s="10" t="s">
        <v>8379</v>
      </c>
      <c r="B2" t="s">
        <v>8322</v>
      </c>
    </row>
    <row r="4" spans="1:6" x14ac:dyDescent="0.2">
      <c r="A4" s="10" t="s">
        <v>8321</v>
      </c>
      <c r="B4" s="10" t="s">
        <v>8366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15" zoomScaleNormal="115" workbookViewId="0">
      <selection activeCell="P4" sqref="P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6" customWidth="1"/>
    <col min="16" max="16" width="17.6640625" style="8" customWidth="1"/>
    <col min="17" max="17" width="12.33203125" customWidth="1"/>
    <col min="18" max="18" width="12.5" customWidth="1"/>
    <col min="19" max="19" width="21.6640625" customWidth="1"/>
    <col min="20" max="20" width="1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8309</v>
      </c>
      <c r="O1" s="5" t="s">
        <v>8305</v>
      </c>
      <c r="P1" s="7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IFERROR(E2/L2,"")</f>
        <v>63.917582417582416</v>
      </c>
      <c r="Q2" t="str">
        <f>LEFT(N2, FIND("/",N2)-1)</f>
        <v>film &amp; video</v>
      </c>
      <c r="R2" t="str">
        <f>RIGHT(N2, LEN(N2)-FIND("/", 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8">
        <f t="shared" ref="P3:P66" si="1">IFERROR(E3/L3,"")</f>
        <v>185.48101265822785</v>
      </c>
      <c r="Q3" t="str">
        <f t="shared" ref="Q3:Q66" si="2">LEFT(N3, FIND("/",N3)-1)</f>
        <v>film &amp; video</v>
      </c>
      <c r="R3" t="str">
        <f t="shared" ref="R3:R66" si="3">RIGHT(N3, LEN(N3)-FIND("/", 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8">
        <f t="shared" ref="P67:P130" si="7">IFERROR(E67/L67,"")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LEN(N67)-FIND("/", 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8" t="str">
        <f t="shared" ref="P131:P194" si="13">IFERROR(E131/L131,"")</f>
        <v/>
      </c>
      <c r="Q131" t="str">
        <f t="shared" ref="Q131:Q194" si="14">LEFT(N131, FIND("/",N131)-1)</f>
        <v>film &amp; video</v>
      </c>
      <c r="R131" t="str">
        <f t="shared" ref="R131:R194" si="15">RIGHT(N131, LEN(N131)-FIND("/", 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8" t="str">
        <f t="shared" ref="P195:P258" si="19">IFERROR(E195/L195,"")</f>
        <v/>
      </c>
      <c r="Q195" t="str">
        <f t="shared" ref="Q195:Q258" si="20">LEFT(N195, FIND("/",N195)-1)</f>
        <v>film &amp; video</v>
      </c>
      <c r="R195" t="str">
        <f t="shared" ref="R195:R258" si="21">RIGHT(N195, LEN(N195)-FIND("/", 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8">
        <f t="shared" ref="P259:P322" si="25">IFERROR(E259/L259,"")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LEN(N259)-FIND("/", 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8">
        <f t="shared" ref="P323:P386" si="31">IFERROR(E323/L323,"")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LEN(N323)-FIND("/", 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8">
        <f t="shared" ref="P387:P450" si="37">IFERROR(E387/L387,"")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LEN(N387)-FIND("/", 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8">
        <f t="shared" ref="P451:P514" si="43">IFERROR(E451/L451,"")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 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8">
        <f t="shared" ref="P515:P578" si="49">IFERROR(E515/L515,"")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LEN(N515)-FIND("/", 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str">
        <f t="shared" si="49"/>
        <v/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str">
        <f t="shared" si="49"/>
        <v/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str">
        <f t="shared" si="49"/>
        <v/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str">
        <f t="shared" si="49"/>
        <v/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str">
        <f t="shared" si="49"/>
        <v/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str">
        <f t="shared" si="49"/>
        <v/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str">
        <f t="shared" si="49"/>
        <v/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str">
        <f t="shared" si="49"/>
        <v/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8">
        <f t="shared" ref="P579:P642" si="55">IFERROR(E579/L579,"")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 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str">
        <f t="shared" si="55"/>
        <v/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str">
        <f t="shared" si="55"/>
        <v/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str">
        <f t="shared" si="55"/>
        <v/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str">
        <f t="shared" si="55"/>
        <v/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str">
        <f t="shared" si="55"/>
        <v/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str">
        <f t="shared" si="55"/>
        <v/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str">
        <f t="shared" si="55"/>
        <v/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str">
        <f t="shared" si="55"/>
        <v/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str">
        <f t="shared" si="55"/>
        <v/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str">
        <f t="shared" si="55"/>
        <v/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str">
        <f t="shared" si="55"/>
        <v/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str">
        <f t="shared" si="55"/>
        <v/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str">
        <f t="shared" si="55"/>
        <v/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str">
        <f t="shared" si="55"/>
        <v/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str">
        <f t="shared" si="55"/>
        <v/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str">
        <f t="shared" si="55"/>
        <v/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str">
        <f t="shared" si="55"/>
        <v/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str">
        <f t="shared" si="55"/>
        <v/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str">
        <f t="shared" si="55"/>
        <v/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8">
        <f t="shared" ref="P643:P706" si="61">IFERROR(E643/L643,"")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LEN(N643)-FIND("/", 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8">
        <f t="shared" ref="P707:P770" si="67">IFERROR(E707/L707,"")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 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str">
        <f t="shared" si="67"/>
        <v/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str">
        <f t="shared" si="67"/>
        <v/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str">
        <f t="shared" si="67"/>
        <v/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str">
        <f t="shared" si="67"/>
        <v/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 t="str">
        <f t="shared" si="67"/>
        <v/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8">
        <f t="shared" ref="P771:P834" si="73">IFERROR(E771/L771,"")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LEN(N771)-FIND("/", 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str">
        <f t="shared" si="73"/>
        <v/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8">
        <f t="shared" ref="P835:P898" si="79">IFERROR(E835/L835,"")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LEN(N835)-FIND("/", 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str">
        <f t="shared" si="79"/>
        <v/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str">
        <f t="shared" si="79"/>
        <v/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8" t="str">
        <f t="shared" ref="P899:P962" si="85">IFERROR(E899/L899,"")</f>
        <v/>
      </c>
      <c r="Q899" t="str">
        <f t="shared" ref="Q899:Q962" si="86">LEFT(N899, FIND("/",N899)-1)</f>
        <v>music</v>
      </c>
      <c r="R899" t="str">
        <f t="shared" ref="R899:R962" si="87">RIGHT(N899, LEN(N899)-FIND("/", 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str">
        <f t="shared" si="85"/>
        <v/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str">
        <f t="shared" si="85"/>
        <v/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str">
        <f t="shared" si="85"/>
        <v/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str">
        <f t="shared" si="85"/>
        <v/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str">
        <f t="shared" si="85"/>
        <v/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str">
        <f t="shared" si="85"/>
        <v/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str">
        <f t="shared" si="85"/>
        <v/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str">
        <f t="shared" si="85"/>
        <v/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str">
        <f t="shared" si="85"/>
        <v/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str">
        <f t="shared" si="85"/>
        <v/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str">
        <f t="shared" si="85"/>
        <v/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str">
        <f t="shared" si="85"/>
        <v/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8">
        <f t="shared" ref="P963:P1026" si="91">IFERROR(E963/L963,"")</f>
        <v>364.35454545454547</v>
      </c>
      <c r="Q963" t="str">
        <f t="shared" ref="Q963:Q1026" si="92">LEFT(N963, FIND("/",N963)-1)</f>
        <v>technology</v>
      </c>
      <c r="R963" t="str">
        <f t="shared" ref="R963:R1026" si="93">RIGHT(N963, LEN(N963)-FIND("/", 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8">
        <f t="shared" ref="P1027:P1090" si="97">IFERROR(E1027/L1027,"")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 LEN(N1027)-FIND("/", 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str">
        <f t="shared" si="97"/>
        <v/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str">
        <f t="shared" si="97"/>
        <v/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str">
        <f t="shared" si="97"/>
        <v/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str">
        <f t="shared" si="97"/>
        <v/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str">
        <f t="shared" si="97"/>
        <v/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str">
        <f t="shared" si="97"/>
        <v/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str">
        <f t="shared" si="97"/>
        <v/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str">
        <f t="shared" si="97"/>
        <v/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str">
        <f t="shared" si="97"/>
        <v/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str">
        <f t="shared" si="97"/>
        <v/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str">
        <f t="shared" si="97"/>
        <v/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str">
        <f t="shared" si="97"/>
        <v/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str">
        <f t="shared" si="97"/>
        <v/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str">
        <f t="shared" si="97"/>
        <v/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8">
        <f t="shared" ref="P1091:P1154" si="103">IFERROR(E1091/L1091,"")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 LEN(N1091)-FIND("/", 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8">
        <f t="shared" ref="P1155:P1218" si="109">IFERROR(E1155/L1155,"")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 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8">
        <f t="shared" ref="P1219:P1282" si="115">IFERROR(E1219/L1219,"")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 LEN(N1219)-FIND("/", 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8">
        <f t="shared" ref="P1283:P1346" si="121">IFERROR(E1283/L1283,"")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 LEN(N1283)-FIND("/", 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8">
        <f t="shared" ref="P1347:P1410" si="127">IFERROR(E1347/L1347,"")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 LEN(N1347)-FIND("/", 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8" t="str">
        <f t="shared" ref="P1411:P1474" si="133">IFERROR(E1411/L1411,"")</f>
        <v/>
      </c>
      <c r="Q1411" t="str">
        <f t="shared" ref="Q1411:Q1474" si="134">LEFT(N1411, FIND("/",N1411)-1)</f>
        <v>publishing</v>
      </c>
      <c r="R1411" t="str">
        <f t="shared" ref="R1411:R1474" si="135">RIGHT(N1411, LEN(N1411)-FIND("/", 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8">
        <f t="shared" ref="P1475:P1538" si="139">IFERROR(E1475/L1475,"")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 LEN(N1475)-FIND("/", 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8">
        <f t="shared" ref="P1539:P1602" si="145">IFERROR(E1539/L1539,"")</f>
        <v>96.375</v>
      </c>
      <c r="Q1539" t="str">
        <f t="shared" ref="Q1539:Q1602" si="146">LEFT(N1539, FIND("/",N1539)-1)</f>
        <v>photography</v>
      </c>
      <c r="R1539" t="str">
        <f t="shared" ref="R1539:R1602" si="147">RIGHT(N1539, LEN(N1539)-FIND("/", 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8">
        <f t="shared" ref="P1603:P1666" si="151">IFERROR(E1603/L1603,"")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 LEN(N1603)-FIND("/", 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8">
        <f t="shared" ref="P1667:P1730" si="157">IFERROR(E1667/L1667,"")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 LEN(N1667)-FIND("/", 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str">
        <f t="shared" si="157"/>
        <v/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str">
        <f t="shared" si="157"/>
        <v/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str">
        <f t="shared" si="157"/>
        <v/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str">
        <f t="shared" si="157"/>
        <v/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str">
        <f t="shared" si="157"/>
        <v/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str">
        <f t="shared" si="157"/>
        <v/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str">
        <f t="shared" si="157"/>
        <v/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str">
        <f t="shared" si="157"/>
        <v/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8" t="str">
        <f t="shared" ref="P1731:P1794" si="163">IFERROR(E1731/L1731,"")</f>
        <v/>
      </c>
      <c r="Q1731" t="str">
        <f t="shared" ref="Q1731:Q1794" si="164">LEFT(N1731, FIND("/",N1731)-1)</f>
        <v>music</v>
      </c>
      <c r="R1731" t="str">
        <f t="shared" ref="R1731:R1794" si="165">RIGHT(N1731, LEN(N1731)-FIND("/", 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str">
        <f t="shared" si="163"/>
        <v/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str">
        <f t="shared" si="163"/>
        <v/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str">
        <f t="shared" si="163"/>
        <v/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str">
        <f t="shared" si="163"/>
        <v/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str">
        <f t="shared" si="163"/>
        <v/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8">
        <f t="shared" ref="P1795:P1858" si="169">IFERROR(E1795/L1795,"")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 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8">
        <f t="shared" ref="P1859:P1922" si="175">IFERROR(E1859/L1859,"")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 LEN(N1859)-FIND("/", 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8">
        <f t="shared" ref="P1923:P1986" si="181">IFERROR(E1923/L1923,"")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 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8">
        <f t="shared" ref="P1987:P2050" si="187">IFERROR(E1987/L1987,"")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 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8">
        <f t="shared" ref="P2051:P2114" si="193">IFERROR(E2051/L2051,"")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 LEN(N2051)-FIND("/", 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8">
        <f t="shared" ref="P2115:P2178" si="199">IFERROR(E2115/L2115,"")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 LEN(N2115)-FIND("/", 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8">
        <f t="shared" ref="P2179:P2242" si="205">IFERROR(E2179/L2179,"")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 LEN(N2179)-FIND("/", 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8">
        <f t="shared" ref="P2243:P2306" si="211">IFERROR(E2243/L2243,"")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 LEN(N2243)-FIND("/", 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8">
        <f t="shared" ref="P2307:P2370" si="217">IFERROR(E2307/L2307,"")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 LEN(N2307)-FIND("/", 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8" t="str">
        <f t="shared" ref="P2371:P2434" si="223">IFERROR(E2371/L2371,"")</f>
        <v/>
      </c>
      <c r="Q2371" t="str">
        <f t="shared" ref="Q2371:Q2434" si="224">LEFT(N2371, FIND("/",N2371)-1)</f>
        <v>technology</v>
      </c>
      <c r="R2371" t="str">
        <f t="shared" ref="R2371:R2434" si="225">RIGHT(N2371, LEN(N2371)-FIND("/", 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8" t="str">
        <f t="shared" ref="P2435:P2498" si="229">IFERROR(E2435/L2435,"")</f>
        <v/>
      </c>
      <c r="Q2435" t="str">
        <f t="shared" ref="Q2435:Q2498" si="230">LEFT(N2435, FIND("/",N2435)-1)</f>
        <v>food</v>
      </c>
      <c r="R2435" t="str">
        <f t="shared" ref="R2435:R2498" si="231">RIGHT(N2435, LEN(N2435)-FIND("/", 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8">
        <f t="shared" ref="P2499:P2562" si="235">IFERROR(E2499/L2499,"")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 LEN(N2499)-FIND("/", 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8" t="str">
        <f t="shared" ref="P2563:P2626" si="241">IFERROR(E2563/L2563,"")</f>
        <v/>
      </c>
      <c r="Q2563" t="str">
        <f t="shared" ref="Q2563:Q2626" si="242">LEFT(N2563, FIND("/",N2563)-1)</f>
        <v>food</v>
      </c>
      <c r="R2563" t="str">
        <f t="shared" ref="R2563:R2626" si="243">RIGHT(N2563, LEN(N2563)-FIND("/", 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8">
        <f t="shared" ref="P2627:P2690" si="247">IFERROR(E2627/L2627,"")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 LEN(N2627)-FIND("/", 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8">
        <f t="shared" ref="P2691:P2754" si="253">IFERROR(E2691/L2691,"")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 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8">
        <f t="shared" ref="P2755:P2818" si="259">IFERROR(E2755/L2755,"")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 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8">
        <f t="shared" ref="P2819:P2882" si="265">IFERROR(E2819/L2819,"")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 LEN(N2819)-FIND("/", 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str">
        <f t="shared" si="265"/>
        <v/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str">
        <f t="shared" si="265"/>
        <v/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str">
        <f t="shared" si="265"/>
        <v/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str">
        <f t="shared" si="265"/>
        <v/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str">
        <f t="shared" si="265"/>
        <v/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str">
        <f t="shared" si="265"/>
        <v/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str">
        <f t="shared" si="265"/>
        <v/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str">
        <f t="shared" si="265"/>
        <v/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str">
        <f t="shared" si="265"/>
        <v/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str">
        <f t="shared" si="265"/>
        <v/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8" t="str">
        <f t="shared" ref="P2883:P2946" si="271">IFERROR(E2883/L2883,"")</f>
        <v/>
      </c>
      <c r="Q2883" t="str">
        <f t="shared" ref="Q2883:Q2946" si="272">LEFT(N2883, FIND("/",N2883)-1)</f>
        <v>theater</v>
      </c>
      <c r="R2883" t="str">
        <f t="shared" ref="R2883:R2946" si="273">RIGHT(N2883, LEN(N2883)-FIND("/", 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str">
        <f t="shared" si="271"/>
        <v/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str">
        <f t="shared" si="271"/>
        <v/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str">
        <f t="shared" si="271"/>
        <v/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8" t="str">
        <f t="shared" ref="P2947:P3010" si="277">IFERROR(E2947/L2947,"")</f>
        <v/>
      </c>
      <c r="Q2947" t="str">
        <f t="shared" ref="Q2947:Q3010" si="278">LEFT(N2947, FIND("/",N2947)-1)</f>
        <v>theater</v>
      </c>
      <c r="R2947" t="str">
        <f t="shared" ref="R2947:R3010" si="279">RIGHT(N2947, LEN(N2947)-FIND("/", 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8">
        <f t="shared" ref="P3011:P3074" si="283">IFERROR(E3011/L3011,"")</f>
        <v>233.8984375</v>
      </c>
      <c r="Q3011" t="str">
        <f t="shared" ref="Q3011:Q3074" si="284">LEFT(N3011, FIND("/",N3011)-1)</f>
        <v>theater</v>
      </c>
      <c r="R3011" t="str">
        <f t="shared" ref="R3011:R3074" si="285">RIGHT(N3011, LEN(N3011)-FIND("/", 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8">
        <f t="shared" ref="P3075:P3138" si="289">IFERROR(E3075/L3075,"")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 LEN(N3075)-FIND("/", 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8">
        <f t="shared" ref="P3139:P3202" si="295">IFERROR(E3139/L3139,"")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 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str">
        <f t="shared" si="295"/>
        <v/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str">
        <f t="shared" si="295"/>
        <v/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str">
        <f t="shared" si="295"/>
        <v/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8">
        <f t="shared" ref="P3203:P3266" si="301">IFERROR(E3203/L3203,"")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 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8">
        <f t="shared" ref="P3267:P3330" si="307">IFERROR(E3267/L3267,"")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 LEN(N3267)-FIND("/", 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8">
        <f t="shared" ref="P3331:P3394" si="313">IFERROR(E3331/L3331,"")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 LEN(N3331)-FIND("/", 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8">
        <f t="shared" ref="P3395:P3458" si="319">IFERROR(E3395/L3395,"")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 LEN(N3395)-FIND("/", 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8">
        <f t="shared" ref="P3459:P3522" si="325">IFERROR(E3459/L3459,"")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 LEN(N3459)-FIND("/", 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8">
        <f t="shared" ref="P3523:P3586" si="331">IFERROR(E3523/L3523,"")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 LEN(N3523)-FIND("/", 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8">
        <f t="shared" ref="P3587:P3650" si="337">IFERROR(E3587/L3587,"")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 LEN(N3587)-FIND("/", 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8">
        <f t="shared" ref="P3651:P3714" si="343">IFERROR(E3651/L3651,"")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 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8">
        <f t="shared" ref="P3715:P3778" si="349">IFERROR(E3715/L3715,"")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 LEN(N3715)-FIND("/", 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str">
        <f t="shared" si="349"/>
        <v/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str">
        <f t="shared" si="349"/>
        <v/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str">
        <f t="shared" si="349"/>
        <v/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str">
        <f t="shared" si="349"/>
        <v/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8">
        <f t="shared" ref="P3779:P3842" si="355">IFERROR(E3779/L3779,"")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 LEN(N3779)-FIND("/", 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8">
        <f t="shared" ref="P3843:P3906" si="361">IFERROR(E3843/L3843,"")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 LEN(N3843)-FIND("/", 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str">
        <f t="shared" si="361"/>
        <v/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str">
        <f t="shared" si="361"/>
        <v/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str">
        <f t="shared" si="361"/>
        <v/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8">
        <f t="shared" ref="P3907:P3970" si="367">IFERROR(E3907/L3907,"")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 LEN(N3907)-FIND("/", 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str">
        <f t="shared" si="367"/>
        <v/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str">
        <f t="shared" si="367"/>
        <v/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str">
        <f t="shared" si="367"/>
        <v/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str">
        <f t="shared" si="367"/>
        <v/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str">
        <f t="shared" si="367"/>
        <v/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str">
        <f t="shared" si="367"/>
        <v/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str">
        <f t="shared" si="367"/>
        <v/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str">
        <f t="shared" si="367"/>
        <v/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str">
        <f t="shared" si="367"/>
        <v/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str">
        <f t="shared" si="367"/>
        <v/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str">
        <f t="shared" si="367"/>
        <v/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str">
        <f t="shared" si="367"/>
        <v/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8">
        <f t="shared" ref="P3971:P4034" si="373">IFERROR(E3971/L3971,"")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 LEN(N3971)-FIND("/", 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str">
        <f t="shared" si="373"/>
        <v/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str">
        <f t="shared" si="373"/>
        <v/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str">
        <f t="shared" si="373"/>
        <v/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str">
        <f t="shared" si="373"/>
        <v/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str">
        <f t="shared" si="373"/>
        <v/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str">
        <f t="shared" si="373"/>
        <v/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str">
        <f t="shared" si="373"/>
        <v/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str">
        <f t="shared" si="373"/>
        <v/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str">
        <f t="shared" si="373"/>
        <v/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8">
        <f t="shared" ref="P4035:P4098" si="379">IFERROR(E4035/L4035,"")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 LEN(N4035)-FIND("/", 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str">
        <f t="shared" si="379"/>
        <v/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str">
        <f t="shared" si="379"/>
        <v/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str">
        <f t="shared" si="379"/>
        <v/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str">
        <f t="shared" si="379"/>
        <v/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str">
        <f t="shared" si="379"/>
        <v/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str">
        <f t="shared" si="379"/>
        <v/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str">
        <f t="shared" si="379"/>
        <v/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str">
        <f t="shared" si="379"/>
        <v/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str">
        <f t="shared" si="379"/>
        <v/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8" t="str">
        <f t="shared" ref="P4099:P4115" si="385">IFERROR(E4099/L4099,"")</f>
        <v/>
      </c>
      <c r="Q4099" t="str">
        <f t="shared" ref="Q4099:Q4115" si="386">LEFT(N4099, FIND("/",N4099)-1)</f>
        <v>theater</v>
      </c>
      <c r="R4099" t="str">
        <f t="shared" ref="R4099:R4115" si="387">RIGHT(N4099, LEN(N4099)-FIND("/", 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str">
        <f t="shared" si="385"/>
        <v/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str">
        <f t="shared" si="385"/>
        <v/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str">
        <f t="shared" si="385"/>
        <v/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str">
        <f t="shared" si="385"/>
        <v/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4636-646F-084D-A5BF-B04990A33B1A}">
  <dimension ref="A1:H13"/>
  <sheetViews>
    <sheetView tabSelected="1" workbookViewId="0">
      <selection activeCell="B13" sqref="B13"/>
    </sheetView>
  </sheetViews>
  <sheetFormatPr baseColWidth="10" defaultRowHeight="15" x14ac:dyDescent="0.2"/>
  <cols>
    <col min="1" max="1" width="25.1640625" style="14" customWidth="1"/>
    <col min="2" max="2" width="15.6640625" customWidth="1"/>
    <col min="3" max="3" width="15.1640625" customWidth="1"/>
    <col min="4" max="4" width="15.6640625" customWidth="1"/>
    <col min="5" max="5" width="13.6640625" customWidth="1"/>
    <col min="6" max="6" width="19.6640625" customWidth="1"/>
    <col min="7" max="7" width="17.33203125" customWidth="1"/>
    <col min="8" max="8" width="19" customWidth="1"/>
    <col min="9" max="9" width="16.6640625" customWidth="1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4" t="s">
        <v>8388</v>
      </c>
      <c r="B2">
        <f>COUNTIFS(Sheet1!D:D,"&gt;1000",Sheet1!F:F,"Successful")</f>
        <v>1747</v>
      </c>
    </row>
    <row r="3" spans="1:8" x14ac:dyDescent="0.2">
      <c r="A3" s="14" t="s">
        <v>8389</v>
      </c>
      <c r="B3">
        <f>COUNTIFS(Sheet1!D:D,"&lt;=4999", Sheet1!D:D,"&gt;=1000",Sheet1!F:F,"successful")</f>
        <v>932</v>
      </c>
    </row>
    <row r="4" spans="1:8" x14ac:dyDescent="0.2">
      <c r="A4" s="14" t="s">
        <v>8390</v>
      </c>
      <c r="B4">
        <f>COUNTIFS(Sheet1!D:D,"&lt;=9999", Sheet1!D:D,"&gt;=5000",Sheet1!F:F,"Successful")</f>
        <v>381</v>
      </c>
    </row>
    <row r="5" spans="1:8" x14ac:dyDescent="0.2">
      <c r="A5" s="14" t="s">
        <v>8391</v>
      </c>
      <c r="B5">
        <f>COUNTIFS(Sheet1!D:D,"&lt;=14999", Sheet1!D:D,"&gt;=10000",Sheet1!F:F,"Successful")</f>
        <v>168</v>
      </c>
    </row>
    <row r="6" spans="1:8" x14ac:dyDescent="0.2">
      <c r="A6" s="14" t="s">
        <v>8399</v>
      </c>
      <c r="B6">
        <f>COUNTIFS(Sheet1!D:D,"&lt;=19999", Sheet1!D:D,"&gt;=15000",Sheet1!F:F,"Successful")</f>
        <v>94</v>
      </c>
    </row>
    <row r="7" spans="1:8" x14ac:dyDescent="0.2">
      <c r="A7" s="14" t="s">
        <v>8392</v>
      </c>
      <c r="B7">
        <f>COUNTIFS(Sheet1!D:D,"&lt;=24999", Sheet1!D:D,"&gt;=20000",Sheet1!F:F,"Successful")</f>
        <v>62</v>
      </c>
    </row>
    <row r="8" spans="1:8" x14ac:dyDescent="0.2">
      <c r="A8" s="14" t="s">
        <v>8393</v>
      </c>
      <c r="B8">
        <f>COUNTIFS(Sheet1!D:D,"&lt;=29999", Sheet1!D:D,"&gt;=25000",Sheet1!F:F,"Successful")</f>
        <v>55</v>
      </c>
    </row>
    <row r="9" spans="1:8" x14ac:dyDescent="0.2">
      <c r="A9" s="14" t="s">
        <v>8394</v>
      </c>
      <c r="B9">
        <f>COUNTIFS(Sheet1!D:D,"&lt;=34999", Sheet1!D:D,"&gt;=30000",Sheet1!F:F,"Successful")</f>
        <v>32</v>
      </c>
    </row>
    <row r="10" spans="1:8" x14ac:dyDescent="0.2">
      <c r="A10" s="14" t="s">
        <v>8395</v>
      </c>
      <c r="B10">
        <f>COUNTIFS(Sheet1!D:D,"&lt;=39999", Sheet1!D:D,"&gt;=35000",Sheet1!F:F,"Successful")</f>
        <v>26</v>
      </c>
    </row>
    <row r="11" spans="1:8" x14ac:dyDescent="0.2">
      <c r="A11" s="14" t="s">
        <v>8396</v>
      </c>
      <c r="B11">
        <f>COUNTIFS(Sheet1!D:D,"&lt;=44999", Sheet1!D:D,"&gt;=40000",Sheet1!F:F,"Successful")</f>
        <v>21</v>
      </c>
    </row>
    <row r="12" spans="1:8" x14ac:dyDescent="0.2">
      <c r="A12" s="14" t="s">
        <v>8397</v>
      </c>
      <c r="B12">
        <f>COUNTIFS(Sheet1!D:D,"&lt;=49999", Sheet1!D:D,"&gt;=45000",Sheet1!F:F,"successful")</f>
        <v>6</v>
      </c>
    </row>
    <row r="13" spans="1:8" x14ac:dyDescent="0.2">
      <c r="A13" s="14" t="s">
        <v>8398</v>
      </c>
      <c r="B13">
        <f>COUNTIFS(Sheet1!D:D,"&lt;=50000",Sheet1!F:F,"successful")</f>
        <v>2130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Success by Category</vt:lpstr>
      <vt:lpstr>Success by Subcategory</vt:lpstr>
      <vt:lpstr>Success by Date Created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erjacobs2 Jacobs</cp:lastModifiedBy>
  <dcterms:created xsi:type="dcterms:W3CDTF">2017-04-20T15:17:24Z</dcterms:created>
  <dcterms:modified xsi:type="dcterms:W3CDTF">2018-08-17T21:58:49Z</dcterms:modified>
</cp:coreProperties>
</file>