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f/Desktop/haarhoff-diss/data/"/>
    </mc:Choice>
  </mc:AlternateContent>
  <xr:revisionPtr revIDLastSave="0" documentId="13_ncr:40009_{2D6CBD19-F23E-E949-97A1-85A68AE0458C}" xr6:coauthVersionLast="43" xr6:coauthVersionMax="43" xr10:uidLastSave="{00000000-0000-0000-0000-000000000000}"/>
  <bookViews>
    <workbookView xWindow="0" yWindow="460" windowWidth="27320" windowHeight="14900"/>
  </bookViews>
  <sheets>
    <sheet name="inertia-data" sheetId="1" r:id="rId1"/>
  </sheets>
  <definedNames>
    <definedName name="Density">'inertia-data'!$N$2</definedName>
    <definedName name="DimSum">'inertia-data'!#REF!</definedName>
    <definedName name="Volume">'inertia-data'!$R$2</definedName>
    <definedName name="X">'inertia-data'!$O$2</definedName>
    <definedName name="Y">'inertia-data'!$P$2</definedName>
    <definedName name="Z">'inertia-data'!$Q$2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C3" i="1"/>
  <c r="F3" i="1" s="1"/>
  <c r="G3" i="1" s="1"/>
  <c r="C4" i="1"/>
  <c r="E4" i="1" s="1"/>
  <c r="C5" i="1"/>
  <c r="D5" i="1" s="1"/>
  <c r="C2" i="1"/>
  <c r="F2" i="1" s="1"/>
  <c r="G2" i="1" s="1"/>
  <c r="D4" i="1" l="1"/>
  <c r="D3" i="1"/>
  <c r="E3" i="1"/>
  <c r="H3" i="1" s="1"/>
  <c r="J3" i="1" s="1"/>
  <c r="L4" i="1"/>
  <c r="E5" i="1"/>
  <c r="F4" i="1"/>
  <c r="F5" i="1"/>
  <c r="D2" i="1"/>
  <c r="E2" i="1"/>
  <c r="I5" i="1" l="1"/>
  <c r="K5" i="1" s="1"/>
  <c r="G5" i="1"/>
  <c r="H4" i="1"/>
  <c r="G4" i="1"/>
  <c r="I3" i="1"/>
  <c r="K3" i="1" s="1"/>
  <c r="L3" i="1"/>
  <c r="I2" i="1"/>
  <c r="K2" i="1" s="1"/>
  <c r="L2" i="1"/>
  <c r="H2" i="1"/>
  <c r="J2" i="1" s="1"/>
  <c r="L5" i="1"/>
  <c r="H5" i="1"/>
  <c r="J5" i="1" s="1"/>
  <c r="I4" i="1"/>
  <c r="K4" i="1" s="1"/>
  <c r="J4" i="1" l="1"/>
</calcChain>
</file>

<file path=xl/sharedStrings.xml><?xml version="1.0" encoding="utf-8"?>
<sst xmlns="http://schemas.openxmlformats.org/spreadsheetml/2006/main" count="21" uniqueCount="18">
  <si>
    <t>Name</t>
  </si>
  <si>
    <t>max Load [kg]</t>
  </si>
  <si>
    <t>L1-24 (230V)</t>
  </si>
  <si>
    <t>71 EC-B 5</t>
  </si>
  <si>
    <t>380 EC-B 16</t>
  </si>
  <si>
    <t>1000 EC-B 125</t>
  </si>
  <si>
    <t>Volume</t>
  </si>
  <si>
    <t>X</t>
  </si>
  <si>
    <t>Y</t>
  </si>
  <si>
    <t>Z</t>
  </si>
  <si>
    <t>I_XX</t>
  </si>
  <si>
    <t>I_ZZ</t>
  </si>
  <si>
    <t>I_YY</t>
  </si>
  <si>
    <t>Density [kg/m3]</t>
  </si>
  <si>
    <t>Volume [m3]</t>
  </si>
  <si>
    <t>Z Offset</t>
  </si>
  <si>
    <t>I_XX-off</t>
  </si>
  <si>
    <t>I_YY-off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</si>
</sst>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17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72" formatCode="0.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72" formatCode="0.0"/>
      <alignment horizontal="right" vertical="bottom" textRotation="0" wrapText="0" indent="0" justifyLastLine="0" shrinkToFit="0" readingOrder="0"/>
    </dxf>
    <dxf>
      <numFmt numFmtId="172" formatCode="0.0"/>
      <alignment horizontal="right" vertical="bottom" textRotation="0" wrapText="0" indent="0" justifyLastLine="0" shrinkToFit="0" readingOrder="0"/>
    </dxf>
    <dxf>
      <numFmt numFmtId="172" formatCode="0.0"/>
      <alignment horizontal="right" vertical="bottom" textRotation="0" wrapText="0" indent="0" justifyLastLine="0" shrinkToFit="0" readingOrder="0"/>
    </dxf>
    <dxf>
      <numFmt numFmtId="172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L5" totalsRowShown="0" headerRowDxfId="10" dataDxfId="11">
  <autoFilter ref="B1:L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max Load [kg]"/>
    <tableColumn id="2" name="Volume [m3]" dataDxfId="9">
      <calculatedColumnFormula>Table1[[#This Row],[max Load '[kg']]]/Density</calculatedColumnFormula>
    </tableColumn>
    <tableColumn id="3" name="X" dataDxfId="8">
      <calculatedColumnFormula>POWER(Table1[[#This Row],[Volume '[m3']]], 1/3)*X</calculatedColumnFormula>
    </tableColumn>
    <tableColumn id="4" name="Y" dataDxfId="7">
      <calculatedColumnFormula>POWER(Table1[[#This Row],[Volume '[m3']]], 1/3)*Y</calculatedColumnFormula>
    </tableColumn>
    <tableColumn id="5" name="Z" dataDxfId="6">
      <calculatedColumnFormula>POWER(Table1[[#This Row],[Volume '[m3']]], 1/3)*Z</calculatedColumnFormula>
    </tableColumn>
    <tableColumn id="6" name="Z Offset" dataDxfId="0">
      <calculatedColumnFormula>Table1[[#This Row],[Z]]</calculatedColumnFormula>
    </tableColumn>
    <tableColumn id="7" name="I_XX" dataDxfId="5">
      <calculatedColumnFormula>1/12*Table1[[#This Row],[max Load '[kg']]]*(Table1[[#This Row],[Y]]*Table1[[#This Row],[Y]]+Table1[[#This Row],[Z]]*Table1[[#This Row],[Z]])</calculatedColumnFormula>
    </tableColumn>
    <tableColumn id="8" name="I_YY" dataDxfId="4">
      <calculatedColumnFormula>1/12*Table1[[#This Row],[max Load '[kg']]]*(Table1[[#This Row],[X]]*Table1[[#This Row],[X]]+Table1[[#This Row],[Z]]*Table1[[#This Row],[Z]])</calculatedColumnFormula>
    </tableColumn>
    <tableColumn id="10" name="I_XX-off" dataDxfId="3">
      <calculatedColumnFormula>Table1[[#This Row],[I_XX]]+Table1[[#This Row],[max Load '[kg']]]*Table1[[#This Row],[Z Offset]]*Table1[[#This Row],[Z Offset]]</calculatedColumnFormula>
    </tableColumn>
    <tableColumn id="11" name="I_YY-off" dataDxfId="2">
      <calculatedColumnFormula>Table1[[#This Row],[I_YY]]+Table1[[#This Row],[max Load '[kg']]]*Table1[[#This Row],[Z Offset]]*Table1[[#This Row],[Z Offset]]</calculatedColumnFormula>
    </tableColumn>
    <tableColumn id="9" name="I_ZZ" dataDxfId="1">
      <calculatedColumnFormula>1/12*Table1[[#This Row],[max Load '[kg']]]*(Table1[[#This Row],[Y]]*Table1[[#This Row],[Y]]+Table1[[#This Row],[X]]*Table1[[#This Row],[X]])</calculatedColumnFormula>
    </tableColumn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I10" sqref="I10"/>
    </sheetView>
  </sheetViews>
  <sheetFormatPr baseColWidth="10" defaultRowHeight="16" outlineLevelCol="1" x14ac:dyDescent="0.2"/>
  <cols>
    <col min="1" max="1" width="13" bestFit="1" customWidth="1"/>
    <col min="2" max="2" width="13" customWidth="1" outlineLevel="1"/>
    <col min="3" max="3" width="12" customWidth="1" outlineLevel="1"/>
    <col min="4" max="4" width="4.6640625" bestFit="1" customWidth="1"/>
    <col min="5" max="6" width="3.6640625" bestFit="1" customWidth="1"/>
    <col min="7" max="7" width="7.1640625" customWidth="1" outlineLevel="1"/>
    <col min="8" max="9" width="8.1640625" customWidth="1" outlineLevel="1"/>
    <col min="10" max="10" width="7.83203125" bestFit="1" customWidth="1"/>
    <col min="11" max="11" width="8" bestFit="1" customWidth="1"/>
    <col min="12" max="12" width="11.5" customWidth="1"/>
    <col min="13" max="13" width="4.1640625" bestFit="1" customWidth="1"/>
    <col min="14" max="14" width="14.33203125" bestFit="1" customWidth="1"/>
    <col min="15" max="15" width="2.1640625" bestFit="1" customWidth="1"/>
    <col min="16" max="16" width="4.1640625" bestFit="1" customWidth="1"/>
    <col min="17" max="17" width="2.1640625" bestFit="1" customWidth="1"/>
    <col min="18" max="18" width="7.5" bestFit="1" customWidth="1"/>
  </cols>
  <sheetData>
    <row r="1" spans="1:18" x14ac:dyDescent="0.2">
      <c r="A1" t="s">
        <v>0</v>
      </c>
      <c r="B1" s="1" t="s">
        <v>1</v>
      </c>
      <c r="C1" s="1" t="s">
        <v>14</v>
      </c>
      <c r="D1" s="1" t="s">
        <v>7</v>
      </c>
      <c r="E1" s="1" t="s">
        <v>8</v>
      </c>
      <c r="F1" s="1" t="s">
        <v>9</v>
      </c>
      <c r="G1" s="1" t="s">
        <v>15</v>
      </c>
      <c r="H1" s="1" t="s">
        <v>10</v>
      </c>
      <c r="I1" s="1" t="s">
        <v>12</v>
      </c>
      <c r="J1" s="1" t="s">
        <v>16</v>
      </c>
      <c r="K1" s="1" t="s">
        <v>17</v>
      </c>
      <c r="L1" s="1" t="s">
        <v>11</v>
      </c>
      <c r="N1" s="4" t="s">
        <v>13</v>
      </c>
      <c r="O1" s="5" t="s">
        <v>7</v>
      </c>
      <c r="P1" s="5" t="s">
        <v>8</v>
      </c>
      <c r="Q1" s="5" t="s">
        <v>9</v>
      </c>
      <c r="R1" s="5" t="s">
        <v>6</v>
      </c>
    </row>
    <row r="2" spans="1:18" x14ac:dyDescent="0.2">
      <c r="A2" t="s">
        <v>2</v>
      </c>
      <c r="B2">
        <v>2500</v>
      </c>
      <c r="C2" s="2">
        <f>Table1[[#This Row],[max Load '[kg']]]/Density</f>
        <v>1.0416666666666667</v>
      </c>
      <c r="D2" s="2">
        <f>POWER(Table1[[#This Row],[Volume '[m3']]], 1/3)*X</f>
        <v>5.0685016629778339</v>
      </c>
      <c r="E2" s="2">
        <f>POWER(Table1[[#This Row],[Volume '[m3']]], 1/3)*Y</f>
        <v>0.10137003325955668</v>
      </c>
      <c r="F2" s="2">
        <f>POWER(Table1[[#This Row],[Volume '[m3']]], 1/3)*Z</f>
        <v>2.0274006651911334</v>
      </c>
      <c r="G2" s="2">
        <f>Table1[[#This Row],[Z]]</f>
        <v>2.0274006651911334</v>
      </c>
      <c r="H2" s="3">
        <f>1/12*Table1[[#This Row],[max Load '[kg']]]*(Table1[[#This Row],[Y]]*Table1[[#This Row],[Y]]+Table1[[#This Row],[Z]]*Table1[[#This Row],[Z]])</f>
        <v>858.46444601260282</v>
      </c>
      <c r="I2" s="3">
        <f>1/12*Table1[[#This Row],[max Load '[kg']]]*(Table1[[#This Row],[X]]*Table1[[#This Row],[X]]+Table1[[#This Row],[Z]]*Table1[[#This Row],[Z]])</f>
        <v>6208.3463676721904</v>
      </c>
      <c r="J2" s="3">
        <f>Table1[[#This Row],[I_XX]]+Table1[[#This Row],[max Load '[kg']]]*Table1[[#This Row],[Z Offset]]*Table1[[#This Row],[Z Offset]]</f>
        <v>11134.348089056228</v>
      </c>
      <c r="K2" s="3">
        <f>Table1[[#This Row],[I_YY]]+Table1[[#This Row],[max Load '[kg']]]*Table1[[#This Row],[Z Offset]]*Table1[[#This Row],[Z Offset]]</f>
        <v>16484.230010715815</v>
      </c>
      <c r="L2" s="3">
        <f>1/12*Table1[[#This Row],[max Load '[kg']]]*(Table1[[#This Row],[Y]]*Table1[[#This Row],[Y]]+Table1[[#This Row],[X]]*Table1[[#This Row],[X]])</f>
        <v>5354.1635398441895</v>
      </c>
      <c r="N2" s="1">
        <v>2400</v>
      </c>
      <c r="O2">
        <v>5</v>
      </c>
      <c r="P2">
        <v>0.1</v>
      </c>
      <c r="Q2">
        <v>2</v>
      </c>
      <c r="R2">
        <f>O2*P2*Q2</f>
        <v>1</v>
      </c>
    </row>
    <row r="3" spans="1:18" x14ac:dyDescent="0.2">
      <c r="A3" t="s">
        <v>3</v>
      </c>
      <c r="B3">
        <v>4220</v>
      </c>
      <c r="C3" s="2">
        <f>Table1[[#This Row],[max Load '[kg']]]/Density</f>
        <v>1.7583333333333333</v>
      </c>
      <c r="D3" s="2">
        <f>POWER(Table1[[#This Row],[Volume '[m3']]], 1/3)*X</f>
        <v>6.0349045760341502</v>
      </c>
      <c r="E3" s="2">
        <f>POWER(Table1[[#This Row],[Volume '[m3']]], 1/3)*Y</f>
        <v>0.120698091520683</v>
      </c>
      <c r="F3" s="2">
        <f>POWER(Table1[[#This Row],[Volume '[m3']]], 1/3)*Z</f>
        <v>2.4139618304136601</v>
      </c>
      <c r="G3" s="2">
        <f>Table1[[#This Row],[Z]]</f>
        <v>2.4139618304136601</v>
      </c>
      <c r="H3" s="3">
        <f>1/12*Table1[[#This Row],[max Load '[kg']]]*(Table1[[#This Row],[Y]]*Table1[[#This Row],[Y]]+Table1[[#This Row],[Z]]*Table1[[#This Row],[Z]])</f>
        <v>2054.3592113767654</v>
      </c>
      <c r="I3" s="3">
        <f>1/12*Table1[[#This Row],[max Load '[kg']]]*(Table1[[#This Row],[X]]*Table1[[#This Row],[X]]+Table1[[#This Row],[Z]]*Table1[[#This Row],[Z]])</f>
        <v>14856.961877787082</v>
      </c>
      <c r="J3" s="3">
        <f>Table1[[#This Row],[I_XX]]+Table1[[#This Row],[max Load '[kg']]]*Table1[[#This Row],[Z Offset]]*Table1[[#This Row],[Z Offset]]</f>
        <v>26645.192664265734</v>
      </c>
      <c r="K3" s="3">
        <f>Table1[[#This Row],[I_YY]]+Table1[[#This Row],[max Load '[kg']]]*Table1[[#This Row],[Z Offset]]*Table1[[#This Row],[Z Offset]]</f>
        <v>39447.795330676046</v>
      </c>
      <c r="L3" s="3">
        <f>1/12*Table1[[#This Row],[max Load '[kg']]]*(Table1[[#This Row],[Y]]*Table1[[#This Row],[Y]]+Table1[[#This Row],[X]]*Table1[[#This Row],[X]])</f>
        <v>12812.848847015686</v>
      </c>
    </row>
    <row r="4" spans="1:18" x14ac:dyDescent="0.2">
      <c r="A4" t="s">
        <v>4</v>
      </c>
      <c r="B4">
        <v>15660</v>
      </c>
      <c r="C4" s="2">
        <f>Table1[[#This Row],[max Load '[kg']]]/Density</f>
        <v>6.5250000000000004</v>
      </c>
      <c r="D4" s="2">
        <f>POWER(Table1[[#This Row],[Volume '[m3']]], 1/3)*X</f>
        <v>9.3432257641100964</v>
      </c>
      <c r="E4" s="2">
        <f>POWER(Table1[[#This Row],[Volume '[m3']]], 1/3)*Y</f>
        <v>0.18686451528220194</v>
      </c>
      <c r="F4" s="2">
        <f>POWER(Table1[[#This Row],[Volume '[m3']]], 1/3)*Z</f>
        <v>3.7372903056440387</v>
      </c>
      <c r="G4" s="2">
        <f>Table1[[#This Row],[Z]]</f>
        <v>3.7372903056440387</v>
      </c>
      <c r="H4" s="3">
        <f>1/12*Table1[[#This Row],[max Load '[kg']]]*(Table1[[#This Row],[Y]]*Table1[[#This Row],[Y]]+Table1[[#This Row],[Z]]*Table1[[#This Row],[Z]])</f>
        <v>18272.945614330998</v>
      </c>
      <c r="I4" s="3">
        <f>1/12*Table1[[#This Row],[max Load '[kg']]]*(Table1[[#This Row],[X]]*Table1[[#This Row],[X]]+Table1[[#This Row],[Z]]*Table1[[#This Row],[Z]])</f>
        <v>132148.48449266804</v>
      </c>
      <c r="J4" s="3">
        <f>Table1[[#This Row],[I_XX]]+Table1[[#This Row],[max Load '[kg']]]*Table1[[#This Row],[Z Offset]]*Table1[[#This Row],[Z Offset]]</f>
        <v>237001.47167116089</v>
      </c>
      <c r="K4" s="3">
        <f>Table1[[#This Row],[I_YY]]+Table1[[#This Row],[max Load '[kg']]]*Table1[[#This Row],[Z Offset]]*Table1[[#This Row],[Z Offset]]</f>
        <v>350877.01054949791</v>
      </c>
      <c r="L4" s="3">
        <f>1/12*Table1[[#This Row],[max Load '[kg']]]*(Table1[[#This Row],[Y]]*Table1[[#This Row],[Y]]+Table1[[#This Row],[X]]*Table1[[#This Row],[X]])</f>
        <v>113966.67576419406</v>
      </c>
    </row>
    <row r="5" spans="1:18" x14ac:dyDescent="0.2">
      <c r="A5" t="s">
        <v>5</v>
      </c>
      <c r="B5">
        <v>125000</v>
      </c>
      <c r="C5" s="2">
        <f>Table1[[#This Row],[max Load '[kg']]]/Density</f>
        <v>52.083333333333336</v>
      </c>
      <c r="D5" s="2">
        <f>POWER(Table1[[#This Row],[Volume '[m3']]], 1/3)*X</f>
        <v>18.672519777321519</v>
      </c>
      <c r="E5" s="2">
        <f>POWER(Table1[[#This Row],[Volume '[m3']]], 1/3)*Y</f>
        <v>0.37345039554643039</v>
      </c>
      <c r="F5" s="2">
        <f>POWER(Table1[[#This Row],[Volume '[m3']]], 1/3)*Z</f>
        <v>7.4690079109286076</v>
      </c>
      <c r="G5" s="2">
        <f>Table1[[#This Row],[Z]]</f>
        <v>7.4690079109286076</v>
      </c>
      <c r="H5" s="3">
        <f>1/12*Table1[[#This Row],[max Load '[kg']]]*(Table1[[#This Row],[Y]]*Table1[[#This Row],[Y]]+Table1[[#This Row],[Z]]*Table1[[#This Row],[Z]])</f>
        <v>582557.75386924902</v>
      </c>
      <c r="I5" s="3">
        <f>1/12*Table1[[#This Row],[max Load '[kg']]]*(Table1[[#This Row],[X]]*Table1[[#This Row],[X]]+Table1[[#This Row],[Z]]*Table1[[#This Row],[Z]])</f>
        <v>4213011.1875830973</v>
      </c>
      <c r="J5" s="3">
        <f>Table1[[#This Row],[I_XX]]+Table1[[#This Row],[max Load '[kg']]]*Table1[[#This Row],[Z Offset]]*Table1[[#This Row],[Z Offset]]</f>
        <v>7555817.6505585145</v>
      </c>
      <c r="K5" s="3">
        <f>Table1[[#This Row],[I_YY]]+Table1[[#This Row],[max Load '[kg']]]*Table1[[#This Row],[Z Offset]]*Table1[[#This Row],[Z Offset]]</f>
        <v>11186271.084272362</v>
      </c>
      <c r="L5" s="3">
        <f>1/12*Table1[[#This Row],[max Load '[kg']]]*(Table1[[#This Row],[Y]]*Table1[[#This Row],[Y]]+Table1[[#This Row],[X]]*Table1[[#This Row],[X]])</f>
        <v>3633358.9586708019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inertia-data</vt:lpstr>
      <vt:lpstr>Density</vt:lpstr>
      <vt:lpstr>Volume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Haarhoff</dc:creator>
  <cp:lastModifiedBy>Daniel Haarhoff</cp:lastModifiedBy>
  <dcterms:created xsi:type="dcterms:W3CDTF">2019-04-30T10:32:07Z</dcterms:created>
  <dcterms:modified xsi:type="dcterms:W3CDTF">2019-04-30T11:56:18Z</dcterms:modified>
</cp:coreProperties>
</file>