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f/Desktop/haarhoff-diss/data/"/>
    </mc:Choice>
  </mc:AlternateContent>
  <xr:revisionPtr revIDLastSave="0" documentId="13_ncr:1_{FD350447-726A-2D40-BC8E-0CD188562950}" xr6:coauthVersionLast="43" xr6:coauthVersionMax="43" xr10:uidLastSave="{00000000-0000-0000-0000-000000000000}"/>
  <bookViews>
    <workbookView xWindow="0" yWindow="460" windowWidth="27320" windowHeight="14900" xr2:uid="{00000000-000D-0000-FFFF-FFFF00000000}"/>
  </bookViews>
  <sheets>
    <sheet name="inertia-data" sheetId="1" r:id="rId1"/>
  </sheets>
  <definedNames>
    <definedName name="Density">'inertia-data'!$N$2</definedName>
    <definedName name="DimSum">'inertia-data'!#REF!</definedName>
    <definedName name="Volume">'inertia-data'!$R$2</definedName>
    <definedName name="X">'inertia-data'!$O$2</definedName>
    <definedName name="Y">'inertia-data'!$P$2</definedName>
    <definedName name="Z">'inertia-data'!$Q$2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J2" i="1"/>
  <c r="J3" i="1"/>
  <c r="J4" i="1"/>
  <c r="J5" i="1"/>
  <c r="N2" i="1" l="1"/>
  <c r="N3" i="1"/>
  <c r="N4" i="1"/>
  <c r="N5" i="1"/>
  <c r="L2" i="1"/>
  <c r="L4" i="1"/>
  <c r="I2" i="1"/>
  <c r="M2" i="1" s="1"/>
  <c r="I3" i="1"/>
  <c r="M3" i="1" s="1"/>
  <c r="I4" i="1"/>
  <c r="I5" i="1"/>
  <c r="M5" i="1" s="1"/>
  <c r="H2" i="1"/>
  <c r="H3" i="1"/>
  <c r="L3" i="1" s="1"/>
  <c r="H4" i="1"/>
  <c r="H5" i="1"/>
  <c r="L5" i="1" s="1"/>
  <c r="M4" i="1" l="1"/>
</calcChain>
</file>

<file path=xl/sharedStrings.xml><?xml version="1.0" encoding="utf-8"?>
<sst xmlns="http://schemas.openxmlformats.org/spreadsheetml/2006/main" count="18" uniqueCount="18">
  <si>
    <t>Name</t>
  </si>
  <si>
    <t>max Load [kg]</t>
  </si>
  <si>
    <t>L1-24 (230V)</t>
  </si>
  <si>
    <t>71 EC-B 5</t>
  </si>
  <si>
    <t>380 EC-B 16</t>
  </si>
  <si>
    <t>1000 EC-B 125</t>
  </si>
  <si>
    <t>Height [m]</t>
  </si>
  <si>
    <t>Reach [m]</t>
  </si>
  <si>
    <t>max Load at Tip [kg]</t>
  </si>
  <si>
    <t>Translational Speed [m/min]</t>
  </si>
  <si>
    <t>Rotational Speed [rpm]</t>
  </si>
  <si>
    <t>v_trolley</t>
  </si>
  <si>
    <t>v_jib</t>
  </si>
  <si>
    <t>theta_max</t>
  </si>
  <si>
    <t>omega_t</t>
  </si>
  <si>
    <t>omega_j</t>
  </si>
  <si>
    <t>h_max_t</t>
  </si>
  <si>
    <t>h_max_j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</si>
</sst>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A6554-75B2-6F40-9BBE-3D9C0FE97D76}" name="Table1" displayName="Table1" ref="A1:N5" totalsRowShown="0">
  <autoFilter ref="A1:N5" xr:uid="{E5BAAF34-281A-DA41-929E-503FC9C6EC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37D5F84-EADF-2C4E-A8F5-20E1C53FC8AC}" name="Name"/>
    <tableColumn id="2" xr3:uid="{E7396C05-1890-AE42-B656-1B2B736881A2}" name="Height [m]" dataDxfId="12"/>
    <tableColumn id="3" xr3:uid="{39218ECF-A94C-9E4E-8EB8-7CE1CA3F3240}" name="Reach [m]" dataDxfId="11"/>
    <tableColumn id="4" xr3:uid="{2D061BA1-9763-4845-B0C2-1B49C02FADAE}" name="max Load [kg]" dataDxfId="10"/>
    <tableColumn id="5" xr3:uid="{10766B31-3A11-6E42-8E19-5F40758C890F}" name="max Load at Tip [kg]" dataDxfId="9"/>
    <tableColumn id="6" xr3:uid="{EA8BC229-3F0A-C247-A071-E95CE1FA5CD5}" name="Translational Speed [m/min]" dataDxfId="8"/>
    <tableColumn id="7" xr3:uid="{F45A958E-7A83-614D-BF77-855E40419EFA}" name="Rotational Speed [rpm]" dataDxfId="7"/>
    <tableColumn id="8" xr3:uid="{214973FB-0D8C-2547-979D-534543D2DD2E}" name="v_trolley" dataDxfId="6">
      <calculatedColumnFormula>Table1[[#This Row],[Translational Speed '[m/min']]]/60</calculatedColumnFormula>
    </tableColumn>
    <tableColumn id="9" xr3:uid="{7CB27896-C842-B243-BC11-424E3717B80F}" name="v_jib" dataDxfId="5">
      <calculatedColumnFormula>Table1[[#This Row],[Rotational Speed '[rpm']]]*2*3.141*Table1[[#This Row],[Reach '[m']]] / 60</calculatedColumnFormula>
    </tableColumn>
    <tableColumn id="10" xr3:uid="{F8F09299-003D-2341-AAE8-D7AD99D7587A}" name="omega_t" dataDxfId="1">
      <calculatedColumnFormula>Table1[[#This Row],[v_trolley]] * Table1[[#This Row],[Height '[m']]]</calculatedColumnFormula>
    </tableColumn>
    <tableColumn id="11" xr3:uid="{09AFA325-0618-7447-BAD1-D939A2CF5A67}" name="omega_j" dataDxfId="0">
      <calculatedColumnFormula>Table1[[#This Row],[v_jib]] * Table1[[#This Row],[Height '[m']]]</calculatedColumnFormula>
    </tableColumn>
    <tableColumn id="12" xr3:uid="{6374AB4B-A0E0-CE4D-BB89-0E81971B8C74}" name="h_max_t" dataDxfId="4">
      <calculatedColumnFormula>(Table1[[#This Row],[max Load '[kg']]]*Table1[[#This Row],[v_trolley]]*Table1[[#This Row],[v_trolley]]) / (2 * Table1[[#This Row],[max Load '[kg']]] * 9.81)</calculatedColumnFormula>
    </tableColumn>
    <tableColumn id="13" xr3:uid="{1CD477FA-2276-5F42-B880-F21A9FCFC1CF}" name="h_max_j" dataDxfId="3">
      <calculatedColumnFormula xml:space="preserve"> (Table1[[#This Row],[max Load at Tip '[kg']]] * Table1[[#This Row],[v_jib]] *Table1[[#This Row],[v_jib]]) / (2 * Table1[[#This Row],[max Load at Tip '[kg']]] * 9.81)</calculatedColumnFormula>
    </tableColumn>
    <tableColumn id="14" xr3:uid="{9BBCCEC2-058B-1D45-9C6F-696F1ABC96F4}" name="theta_max" dataDxfId="2">
      <calculatedColumnFormula xml:space="preserve"> DEGREES(ACOS( ( Table1[[#This Row],[Height '[m']]] - Table1[[#This Row],[h_max_j]] ) / Table1[[#This Row],[Height '[m']]]))</calculatedColumnFormula>
    </tableColumn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J2" sqref="J2:K5"/>
    </sheetView>
  </sheetViews>
  <sheetFormatPr baseColWidth="10" defaultRowHeight="16" outlineLevelCol="2" x14ac:dyDescent="0.2"/>
  <cols>
    <col min="1" max="1" width="13" bestFit="1" customWidth="1"/>
    <col min="2" max="2" width="10.1640625" customWidth="1" outlineLevel="1"/>
    <col min="3" max="3" width="9.6640625" customWidth="1" outlineLevel="1"/>
    <col min="4" max="4" width="13" customWidth="1" outlineLevel="1"/>
    <col min="5" max="5" width="18.33203125" customWidth="1" outlineLevel="1"/>
    <col min="6" max="6" width="25.33203125" customWidth="1" outlineLevel="1"/>
    <col min="7" max="7" width="20.6640625" customWidth="1" outlineLevel="1"/>
    <col min="8" max="8" width="8.5" bestFit="1" customWidth="1"/>
    <col min="9" max="9" width="5.1640625" bestFit="1" customWidth="1"/>
    <col min="10" max="10" width="8.5" bestFit="1" customWidth="1"/>
    <col min="11" max="11" width="8.33203125" bestFit="1" customWidth="1"/>
    <col min="12" max="12" width="8.5" hidden="1" customWidth="1" outlineLevel="2"/>
    <col min="13" max="13" width="8.33203125" hidden="1" customWidth="1" outlineLevel="2"/>
    <col min="14" max="14" width="10.1640625" bestFit="1" customWidth="1" collapsed="1"/>
    <col min="15" max="15" width="2.1640625" bestFit="1" customWidth="1"/>
    <col min="16" max="16" width="4.1640625" bestFit="1" customWidth="1"/>
    <col min="17" max="17" width="2.1640625" bestFit="1" customWidth="1"/>
    <col min="18" max="18" width="7.5" bestFit="1" customWidth="1"/>
  </cols>
  <sheetData>
    <row r="1" spans="1:14" x14ac:dyDescent="0.2">
      <c r="A1" t="s">
        <v>0</v>
      </c>
      <c r="B1" t="s">
        <v>6</v>
      </c>
      <c r="C1" t="s">
        <v>7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13</v>
      </c>
    </row>
    <row r="2" spans="1:14" x14ac:dyDescent="0.2">
      <c r="A2" t="s">
        <v>2</v>
      </c>
      <c r="B2" s="2">
        <v>19</v>
      </c>
      <c r="C2" s="1">
        <v>25</v>
      </c>
      <c r="D2" s="2">
        <v>2500</v>
      </c>
      <c r="E2" s="2">
        <v>900</v>
      </c>
      <c r="F2" s="2">
        <v>22</v>
      </c>
      <c r="G2" s="1">
        <v>0.5</v>
      </c>
      <c r="H2" s="3">
        <f>Table1[[#This Row],[Translational Speed '[m/min']]]/60</f>
        <v>0.36666666666666664</v>
      </c>
      <c r="I2" s="3">
        <f>Table1[[#This Row],[Rotational Speed '[rpm']]]*2*3.141*Table1[[#This Row],[Reach '[m']]] / 60</f>
        <v>1.3087500000000001</v>
      </c>
      <c r="J2" s="3">
        <f>Table1[[#This Row],[v_trolley]] * Table1[[#This Row],[Height '[m']]]</f>
        <v>6.9666666666666659</v>
      </c>
      <c r="K2" s="3">
        <f>Table1[[#This Row],[v_jib]] * Table1[[#This Row],[Height '[m']]]</f>
        <v>24.866250000000001</v>
      </c>
      <c r="L2" s="3">
        <f>(Table1[[#This Row],[max Load '[kg']]]*Table1[[#This Row],[v_trolley]]*Table1[[#This Row],[v_trolley]]) / (2 * Table1[[#This Row],[max Load '[kg']]] * 9.81)</f>
        <v>6.8524181674028762E-3</v>
      </c>
      <c r="M2" s="3">
        <f xml:space="preserve"> (Table1[[#This Row],[max Load at Tip '[kg']]] * Table1[[#This Row],[v_jib]] *Table1[[#This Row],[v_jib]]) / (2 * Table1[[#This Row],[max Load at Tip '[kg']]] * 9.81)</f>
        <v>8.7300028669724777E-2</v>
      </c>
      <c r="N2" s="3">
        <f xml:space="preserve"> DEGREES(ACOS( ( Table1[[#This Row],[Height '[m']]] - Table1[[#This Row],[h_max_j]] ) / Table1[[#This Row],[Height '[m']]]))</f>
        <v>5.4945793838842647</v>
      </c>
    </row>
    <row r="3" spans="1:14" x14ac:dyDescent="0.2">
      <c r="A3" t="s">
        <v>3</v>
      </c>
      <c r="B3" s="2">
        <v>45</v>
      </c>
      <c r="C3" s="1">
        <v>50</v>
      </c>
      <c r="D3" s="2">
        <v>4220</v>
      </c>
      <c r="E3" s="2">
        <v>1000</v>
      </c>
      <c r="F3" s="2">
        <v>63</v>
      </c>
      <c r="G3" s="1">
        <v>0.8</v>
      </c>
      <c r="H3" s="3">
        <f>Table1[[#This Row],[Translational Speed '[m/min']]]/60</f>
        <v>1.05</v>
      </c>
      <c r="I3" s="3">
        <f>Table1[[#This Row],[Rotational Speed '[rpm']]]*2*3.141*Table1[[#This Row],[Reach '[m']]] / 60</f>
        <v>4.1880000000000006</v>
      </c>
      <c r="J3" s="3">
        <f>Table1[[#This Row],[v_trolley]] * Table1[[#This Row],[Height '[m']]]</f>
        <v>47.25</v>
      </c>
      <c r="K3" s="3">
        <f>Table1[[#This Row],[v_jib]] * Table1[[#This Row],[Height '[m']]]</f>
        <v>188.46000000000004</v>
      </c>
      <c r="L3" s="3">
        <f>(Table1[[#This Row],[max Load '[kg']]]*Table1[[#This Row],[v_trolley]]*Table1[[#This Row],[v_trolley]]) / (2 * Table1[[#This Row],[max Load '[kg']]] * 9.81)</f>
        <v>5.6192660550458712E-2</v>
      </c>
      <c r="M3" s="3">
        <f xml:space="preserve"> (Table1[[#This Row],[max Load at Tip '[kg']]] * Table1[[#This Row],[v_jib]] *Table1[[#This Row],[v_jib]]) / (2 * Table1[[#This Row],[max Load at Tip '[kg']]] * 9.81)</f>
        <v>0.89395229357798189</v>
      </c>
      <c r="N3" s="3">
        <f xml:space="preserve"> DEGREES(ACOS( ( Table1[[#This Row],[Height '[m']]] - Table1[[#This Row],[h_max_j]] ) / Table1[[#This Row],[Height '[m']]]))</f>
        <v>11.439581533816344</v>
      </c>
    </row>
    <row r="4" spans="1:14" x14ac:dyDescent="0.2">
      <c r="A4" t="s">
        <v>4</v>
      </c>
      <c r="B4" s="2">
        <v>83</v>
      </c>
      <c r="C4" s="1">
        <v>75</v>
      </c>
      <c r="D4" s="2">
        <v>15660</v>
      </c>
      <c r="E4" s="2">
        <v>3000</v>
      </c>
      <c r="F4" s="2">
        <v>95</v>
      </c>
      <c r="G4" s="1">
        <v>0.8</v>
      </c>
      <c r="H4" s="3">
        <f>Table1[[#This Row],[Translational Speed '[m/min']]]/60</f>
        <v>1.5833333333333333</v>
      </c>
      <c r="I4" s="3">
        <f>Table1[[#This Row],[Rotational Speed '[rpm']]]*2*3.141*Table1[[#This Row],[Reach '[m']]] / 60</f>
        <v>6.2820000000000009</v>
      </c>
      <c r="J4" s="3">
        <f>Table1[[#This Row],[v_trolley]] * Table1[[#This Row],[Height '[m']]]</f>
        <v>131.41666666666666</v>
      </c>
      <c r="K4" s="3">
        <f>Table1[[#This Row],[v_jib]] * Table1[[#This Row],[Height '[m']]]</f>
        <v>521.40600000000006</v>
      </c>
      <c r="L4" s="3">
        <f>(Table1[[#This Row],[max Load '[kg']]]*Table1[[#This Row],[v_trolley]]*Table1[[#This Row],[v_trolley]]) / (2 * Table1[[#This Row],[max Load '[kg']]] * 9.81)</f>
        <v>0.12777494620002264</v>
      </c>
      <c r="M4" s="3">
        <f xml:space="preserve"> (Table1[[#This Row],[max Load at Tip '[kg']]] * Table1[[#This Row],[v_jib]] *Table1[[#This Row],[v_jib]]) / (2 * Table1[[#This Row],[max Load at Tip '[kg']]] * 9.81)</f>
        <v>2.0113926605504595</v>
      </c>
      <c r="N4" s="3">
        <f xml:space="preserve"> DEGREES(ACOS( ( Table1[[#This Row],[Height '[m']]] - Table1[[#This Row],[h_max_j]] ) / Table1[[#This Row],[Height '[m']]]))</f>
        <v>12.63944435622218</v>
      </c>
    </row>
    <row r="5" spans="1:14" x14ac:dyDescent="0.2">
      <c r="A5" t="s">
        <v>5</v>
      </c>
      <c r="B5" s="2">
        <v>96</v>
      </c>
      <c r="C5" s="1">
        <v>36.5</v>
      </c>
      <c r="D5" s="2">
        <v>125000</v>
      </c>
      <c r="E5" s="2">
        <v>24600</v>
      </c>
      <c r="F5" s="2">
        <v>100</v>
      </c>
      <c r="G5" s="1">
        <v>0.6</v>
      </c>
      <c r="H5" s="3">
        <f>Table1[[#This Row],[Translational Speed '[m/min']]]/60</f>
        <v>1.6666666666666667</v>
      </c>
      <c r="I5" s="3">
        <f>Table1[[#This Row],[Rotational Speed '[rpm']]]*2*3.141*Table1[[#This Row],[Reach '[m']]] / 60</f>
        <v>2.2929299999999997</v>
      </c>
      <c r="J5" s="3">
        <f>Table1[[#This Row],[v_trolley]] * Table1[[#This Row],[Height '[m']]]</f>
        <v>160</v>
      </c>
      <c r="K5" s="3">
        <f>Table1[[#This Row],[v_jib]] * Table1[[#This Row],[Height '[m']]]</f>
        <v>220.12127999999996</v>
      </c>
      <c r="L5" s="3">
        <f>(Table1[[#This Row],[max Load '[kg']]]*Table1[[#This Row],[v_trolley]]*Table1[[#This Row],[v_trolley]]) / (2 * Table1[[#This Row],[max Load '[kg']]] * 9.81)</f>
        <v>0.14157888775625779</v>
      </c>
      <c r="M5" s="3">
        <f xml:space="preserve"> (Table1[[#This Row],[max Load at Tip '[kg']]] * Table1[[#This Row],[v_jib]] *Table1[[#This Row],[v_jib]]) / (2 * Table1[[#This Row],[max Load at Tip '[kg']]] * 9.81)</f>
        <v>0.26796778720183478</v>
      </c>
      <c r="N5" s="3">
        <f xml:space="preserve"> DEGREES(ACOS( ( Table1[[#This Row],[Height '[m']]] - Table1[[#This Row],[h_max_j]] ) / Table1[[#This Row],[Height '[m']]]))</f>
        <v>4.2819775115212755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inertia-data</vt:lpstr>
      <vt:lpstr>Density</vt:lpstr>
      <vt:lpstr>Volume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Haarhoff</dc:creator>
  <cp:lastModifiedBy>Daniel Haarhoff</cp:lastModifiedBy>
  <dcterms:created xsi:type="dcterms:W3CDTF">2019-04-30T10:32:07Z</dcterms:created>
  <dcterms:modified xsi:type="dcterms:W3CDTF">2019-05-09T16:19:28Z</dcterms:modified>
</cp:coreProperties>
</file>