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79534\Documents\2. Outil stress test\1. Input\"/>
    </mc:Choice>
  </mc:AlternateContent>
  <xr:revisionPtr revIDLastSave="0" documentId="13_ncr:1_{254A40CA-2F36-4F19-868E-D5FA8F3C0314}" xr6:coauthVersionLast="36" xr6:coauthVersionMax="36" xr10:uidLastSave="{00000000-0000-0000-0000-000000000000}"/>
  <bookViews>
    <workbookView xWindow="0" yWindow="0" windowWidth="20490" windowHeight="7695" activeTab="2" xr2:uid="{17FE0C1E-12B1-446E-AAD3-C58A006F26A7}"/>
  </bookViews>
  <sheets>
    <sheet name="Stock_test" sheetId="1" r:id="rId1"/>
    <sheet name="Parameter_test" sheetId="5" r:id="rId2"/>
    <sheet name="Projection_test" sheetId="6" r:id="rId3"/>
    <sheet name="Settings" sheetId="4" r:id="rId4"/>
  </sheets>
  <definedNames>
    <definedName name="_xlnm._FilterDatabase" localSheetId="0" hidden="1">Stock_test!$A$1:$I$6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3" i="6" l="1"/>
  <c r="I12" i="6"/>
  <c r="I11" i="6"/>
  <c r="I10" i="6"/>
  <c r="J13" i="6"/>
  <c r="J12" i="6"/>
  <c r="J11" i="6"/>
  <c r="J10" i="6"/>
  <c r="J5" i="6" l="1"/>
  <c r="J4" i="6"/>
  <c r="J3" i="6"/>
  <c r="J2" i="6"/>
  <c r="K11" i="6"/>
  <c r="K12" i="6"/>
  <c r="K13" i="6"/>
  <c r="K10" i="6"/>
  <c r="J7" i="6"/>
  <c r="K7" i="6"/>
  <c r="J8" i="6"/>
  <c r="K8" i="6"/>
  <c r="J9" i="6"/>
  <c r="K9" i="6"/>
  <c r="K6" i="6"/>
  <c r="J6" i="6"/>
  <c r="G13" i="6" l="1"/>
  <c r="G12" i="6"/>
  <c r="I7" i="6" l="1"/>
  <c r="I8" i="6"/>
  <c r="I9" i="6"/>
  <c r="I6" i="6"/>
  <c r="G7" i="6"/>
  <c r="H7" i="6"/>
  <c r="G8" i="6"/>
  <c r="H8" i="6"/>
  <c r="G9" i="6"/>
  <c r="H9" i="6"/>
  <c r="H6" i="6"/>
  <c r="G6" i="6"/>
  <c r="E7" i="6"/>
  <c r="F7" i="6"/>
  <c r="E8" i="6"/>
  <c r="F8" i="6"/>
  <c r="E9" i="6"/>
  <c r="F9" i="6"/>
  <c r="F6" i="6"/>
  <c r="E6" i="6"/>
  <c r="D7" i="6"/>
  <c r="D8" i="6"/>
  <c r="H12" i="6" s="1"/>
  <c r="D9" i="6"/>
  <c r="H13" i="6" s="1"/>
  <c r="D6" i="6"/>
  <c r="H10" i="6" s="1"/>
  <c r="A3" i="5"/>
  <c r="A4" i="5"/>
  <c r="A5" i="5"/>
  <c r="A6" i="5"/>
  <c r="A7" i="5"/>
  <c r="A8" i="5"/>
  <c r="A9" i="5"/>
  <c r="A2" i="5"/>
  <c r="F12" i="6" l="1"/>
  <c r="E13" i="6"/>
  <c r="F13" i="6"/>
  <c r="E12" i="6"/>
  <c r="D10" i="6"/>
  <c r="D12" i="6"/>
  <c r="D13" i="6"/>
  <c r="E11" i="6"/>
  <c r="G11" i="6"/>
  <c r="F11" i="6"/>
  <c r="H11" i="6"/>
  <c r="D11" i="6"/>
  <c r="F10" i="6"/>
  <c r="G10" i="6"/>
  <c r="E10" i="6"/>
</calcChain>
</file>

<file path=xl/sharedStrings.xml><?xml version="1.0" encoding="utf-8"?>
<sst xmlns="http://schemas.openxmlformats.org/spreadsheetml/2006/main" count="106" uniqueCount="33">
  <si>
    <t>Segment</t>
  </si>
  <si>
    <t>Date</t>
  </si>
  <si>
    <t>Exp S1</t>
  </si>
  <si>
    <t>Exp S2</t>
  </si>
  <si>
    <t>Exp S3</t>
  </si>
  <si>
    <t>Prov S1</t>
  </si>
  <si>
    <t>Prov S2</t>
  </si>
  <si>
    <t>Prov S3</t>
  </si>
  <si>
    <t>Segment1</t>
  </si>
  <si>
    <t>Segment2</t>
  </si>
  <si>
    <t>Expo S1</t>
  </si>
  <si>
    <t>Expo S3</t>
  </si>
  <si>
    <t>Expo S2</t>
  </si>
  <si>
    <t>Borne Min</t>
  </si>
  <si>
    <t>Borne Max</t>
  </si>
  <si>
    <t>TR12</t>
  </si>
  <si>
    <t>TR11</t>
  </si>
  <si>
    <t>TR13</t>
  </si>
  <si>
    <t>TR21</t>
  </si>
  <si>
    <t>TR22</t>
  </si>
  <si>
    <t>TR23</t>
  </si>
  <si>
    <t>LGD13</t>
  </si>
  <si>
    <t>LGD23</t>
  </si>
  <si>
    <t>LR12</t>
  </si>
  <si>
    <t>LR22</t>
  </si>
  <si>
    <t>LR33</t>
  </si>
  <si>
    <t>Scenario</t>
  </si>
  <si>
    <t>Baseline</t>
  </si>
  <si>
    <t>Magnitude</t>
  </si>
  <si>
    <t>Adverse</t>
  </si>
  <si>
    <t>KEY1</t>
  </si>
  <si>
    <t>Prov Old S3</t>
  </si>
  <si>
    <t>Prov New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</si>
</sst>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34D6-E471-4075-B4CA-F7910F6D81F4}">
  <dimension ref="A1:I6"/>
  <sheetViews>
    <sheetView workbookViewId="0">
      <selection activeCell="D11" sqref="D11"/>
    </sheetView>
  </sheetViews>
  <sheetFormatPr baseColWidth="10" defaultRowHeight="15" x14ac:dyDescent="0.25"/>
  <sheetData>
    <row r="1" spans="1:9" x14ac:dyDescent="0.25">
      <c r="A1" t="s">
        <v>1</v>
      </c>
      <c r="B1" t="s">
        <v>0</v>
      </c>
      <c r="C1" t="s">
        <v>26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2019</v>
      </c>
      <c r="B2" t="s">
        <v>8</v>
      </c>
      <c r="C2" t="s">
        <v>27</v>
      </c>
      <c r="D2">
        <v>10000</v>
      </c>
      <c r="E2">
        <v>1000</v>
      </c>
      <c r="F2">
        <v>300</v>
      </c>
      <c r="G2">
        <v>0.02</v>
      </c>
      <c r="H2">
        <v>0.15</v>
      </c>
      <c r="I2">
        <v>0.6</v>
      </c>
    </row>
    <row r="3" spans="1:9" x14ac:dyDescent="0.25">
      <c r="A3">
        <v>2019</v>
      </c>
      <c r="B3" t="s">
        <v>8</v>
      </c>
      <c r="C3" t="s">
        <v>27</v>
      </c>
      <c r="D3">
        <v>10000</v>
      </c>
      <c r="E3">
        <v>1000</v>
      </c>
      <c r="F3">
        <v>300</v>
      </c>
      <c r="G3">
        <v>0.02</v>
      </c>
      <c r="H3">
        <v>0.15</v>
      </c>
      <c r="I3">
        <v>0.6</v>
      </c>
    </row>
    <row r="4" spans="1:9" x14ac:dyDescent="0.25">
      <c r="A4">
        <v>2019</v>
      </c>
      <c r="B4" t="s">
        <v>9</v>
      </c>
      <c r="C4" t="s">
        <v>27</v>
      </c>
      <c r="D4">
        <v>10000</v>
      </c>
      <c r="E4">
        <v>1000</v>
      </c>
      <c r="F4">
        <v>300</v>
      </c>
      <c r="G4">
        <v>0.02</v>
      </c>
      <c r="H4">
        <v>0.15</v>
      </c>
      <c r="I4">
        <v>0.6</v>
      </c>
    </row>
    <row r="5" spans="1:9" x14ac:dyDescent="0.25">
      <c r="A5">
        <v>2019</v>
      </c>
      <c r="B5" t="s">
        <v>9</v>
      </c>
      <c r="C5" t="s">
        <v>27</v>
      </c>
      <c r="D5">
        <v>10000</v>
      </c>
      <c r="E5">
        <v>1000</v>
      </c>
      <c r="F5">
        <v>300</v>
      </c>
      <c r="G5">
        <v>0.02</v>
      </c>
      <c r="H5">
        <v>0.15</v>
      </c>
      <c r="I5">
        <v>0.6</v>
      </c>
    </row>
    <row r="6" spans="1:9" x14ac:dyDescent="0.25">
      <c r="A6">
        <v>2019</v>
      </c>
      <c r="B6" t="s">
        <v>9</v>
      </c>
      <c r="C6" t="s">
        <v>27</v>
      </c>
      <c r="D6">
        <v>10000</v>
      </c>
      <c r="E6">
        <v>1000</v>
      </c>
      <c r="F6">
        <v>300</v>
      </c>
      <c r="G6">
        <v>0.02</v>
      </c>
      <c r="H6">
        <v>0.15</v>
      </c>
      <c r="I6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84699-A411-4153-8CEA-326E46EEBD9F}">
  <dimension ref="A1:O9"/>
  <sheetViews>
    <sheetView workbookViewId="0">
      <selection activeCell="J2" sqref="J2"/>
    </sheetView>
  </sheetViews>
  <sheetFormatPr baseColWidth="10" defaultRowHeight="15" x14ac:dyDescent="0.25"/>
  <sheetData>
    <row r="1" spans="1:15" x14ac:dyDescent="0.25">
      <c r="A1" t="s">
        <v>30</v>
      </c>
      <c r="B1" t="s">
        <v>1</v>
      </c>
      <c r="C1" t="s">
        <v>0</v>
      </c>
      <c r="D1" t="s">
        <v>26</v>
      </c>
      <c r="E1" t="s">
        <v>16</v>
      </c>
      <c r="F1" t="s">
        <v>15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5">
      <c r="A2" t="str">
        <f>B2&amp;C2&amp;D2</f>
        <v>2020Segment1Baseline</v>
      </c>
      <c r="B2">
        <v>2020</v>
      </c>
      <c r="C2" t="s">
        <v>8</v>
      </c>
      <c r="D2" t="s">
        <v>27</v>
      </c>
      <c r="E2" s="1">
        <v>0.7</v>
      </c>
      <c r="F2" s="1">
        <v>0.2</v>
      </c>
      <c r="G2" s="1">
        <v>0.1</v>
      </c>
      <c r="H2" s="1">
        <v>0.2</v>
      </c>
      <c r="I2" s="1">
        <v>0.6</v>
      </c>
      <c r="J2" s="1">
        <v>0.2</v>
      </c>
      <c r="K2" s="1">
        <v>0.4</v>
      </c>
      <c r="L2" s="1">
        <v>0.6</v>
      </c>
      <c r="M2" s="1">
        <v>0.05</v>
      </c>
      <c r="N2" s="1">
        <v>0.2</v>
      </c>
      <c r="O2" s="1">
        <v>0.65</v>
      </c>
    </row>
    <row r="3" spans="1:15" x14ac:dyDescent="0.25">
      <c r="A3" t="str">
        <f t="shared" ref="A3:A9" si="0">B3&amp;C3&amp;D3</f>
        <v>2021Segment1Baseline</v>
      </c>
      <c r="B3">
        <v>2021</v>
      </c>
      <c r="C3" t="s">
        <v>8</v>
      </c>
      <c r="D3" t="s">
        <v>27</v>
      </c>
      <c r="E3" s="1">
        <v>0.7</v>
      </c>
      <c r="F3" s="1">
        <v>0.2</v>
      </c>
      <c r="G3" s="1">
        <v>0.1</v>
      </c>
      <c r="H3" s="1">
        <v>0.2</v>
      </c>
      <c r="I3" s="1">
        <v>0.6</v>
      </c>
      <c r="J3" s="1">
        <v>0.2</v>
      </c>
      <c r="K3" s="1">
        <v>0.4</v>
      </c>
      <c r="L3" s="1">
        <v>0.6</v>
      </c>
      <c r="M3" s="1">
        <v>0.05</v>
      </c>
      <c r="N3" s="1">
        <v>0.2</v>
      </c>
      <c r="O3" s="1">
        <v>0.65</v>
      </c>
    </row>
    <row r="4" spans="1:15" x14ac:dyDescent="0.25">
      <c r="A4" t="str">
        <f t="shared" si="0"/>
        <v>2020Segment2Baseline</v>
      </c>
      <c r="B4">
        <v>2020</v>
      </c>
      <c r="C4" t="s">
        <v>9</v>
      </c>
      <c r="D4" t="s">
        <v>27</v>
      </c>
      <c r="E4" s="1">
        <v>0.7</v>
      </c>
      <c r="F4" s="1">
        <v>0.2</v>
      </c>
      <c r="G4" s="1">
        <v>0.1</v>
      </c>
      <c r="H4" s="1">
        <v>0.2</v>
      </c>
      <c r="I4" s="1">
        <v>0.6</v>
      </c>
      <c r="J4" s="1">
        <v>0.2</v>
      </c>
      <c r="K4" s="1">
        <v>0.4</v>
      </c>
      <c r="L4" s="1">
        <v>0.6</v>
      </c>
      <c r="M4" s="1">
        <v>0.05</v>
      </c>
      <c r="N4" s="1">
        <v>0.2</v>
      </c>
      <c r="O4" s="1">
        <v>0.65</v>
      </c>
    </row>
    <row r="5" spans="1:15" x14ac:dyDescent="0.25">
      <c r="A5" t="str">
        <f t="shared" si="0"/>
        <v>2021Segment2Baseline</v>
      </c>
      <c r="B5">
        <v>2021</v>
      </c>
      <c r="C5" t="s">
        <v>9</v>
      </c>
      <c r="D5" t="s">
        <v>27</v>
      </c>
      <c r="E5" s="1">
        <v>0.7</v>
      </c>
      <c r="F5" s="1">
        <v>0.2</v>
      </c>
      <c r="G5" s="1">
        <v>0.1</v>
      </c>
      <c r="H5" s="1">
        <v>0.2</v>
      </c>
      <c r="I5" s="1">
        <v>0.6</v>
      </c>
      <c r="J5" s="1">
        <v>0.2</v>
      </c>
      <c r="K5" s="1">
        <v>0.4</v>
      </c>
      <c r="L5" s="1">
        <v>0.6</v>
      </c>
      <c r="M5" s="1">
        <v>0.05</v>
      </c>
      <c r="N5" s="1">
        <v>0.2</v>
      </c>
      <c r="O5" s="1">
        <v>0.65</v>
      </c>
    </row>
    <row r="6" spans="1:15" x14ac:dyDescent="0.25">
      <c r="A6" t="str">
        <f t="shared" si="0"/>
        <v>2020Segment1Adverse</v>
      </c>
      <c r="B6">
        <v>2020</v>
      </c>
      <c r="C6" t="s">
        <v>8</v>
      </c>
      <c r="D6" t="s">
        <v>29</v>
      </c>
      <c r="E6" s="1">
        <v>0.6</v>
      </c>
      <c r="F6" s="1">
        <v>0.25</v>
      </c>
      <c r="G6" s="1">
        <v>0.15</v>
      </c>
      <c r="H6" s="1">
        <v>0.1</v>
      </c>
      <c r="I6" s="1">
        <v>0.65</v>
      </c>
      <c r="J6" s="1">
        <v>0.25</v>
      </c>
      <c r="K6" s="1">
        <v>0.45</v>
      </c>
      <c r="L6" s="1">
        <v>0.65</v>
      </c>
      <c r="M6" s="1">
        <v>0.08</v>
      </c>
      <c r="N6" s="1">
        <v>0.25</v>
      </c>
      <c r="O6" s="1">
        <v>0.75</v>
      </c>
    </row>
    <row r="7" spans="1:15" x14ac:dyDescent="0.25">
      <c r="A7" t="str">
        <f t="shared" si="0"/>
        <v>2021Segment1Adverse</v>
      </c>
      <c r="B7">
        <v>2021</v>
      </c>
      <c r="C7" t="s">
        <v>8</v>
      </c>
      <c r="D7" t="s">
        <v>29</v>
      </c>
      <c r="E7" s="1">
        <v>0.6</v>
      </c>
      <c r="F7" s="1">
        <v>0.25</v>
      </c>
      <c r="G7" s="1">
        <v>0.15</v>
      </c>
      <c r="H7" s="1">
        <v>0.1</v>
      </c>
      <c r="I7" s="1">
        <v>0.65</v>
      </c>
      <c r="J7" s="1">
        <v>0.25</v>
      </c>
      <c r="K7" s="1">
        <v>0.45</v>
      </c>
      <c r="L7" s="1">
        <v>0.65</v>
      </c>
      <c r="M7" s="1">
        <v>0.08</v>
      </c>
      <c r="N7" s="1">
        <v>0.25</v>
      </c>
      <c r="O7" s="1">
        <v>0.75</v>
      </c>
    </row>
    <row r="8" spans="1:15" x14ac:dyDescent="0.25">
      <c r="A8" t="str">
        <f t="shared" si="0"/>
        <v>2020Segment2Adverse</v>
      </c>
      <c r="B8">
        <v>2020</v>
      </c>
      <c r="C8" t="s">
        <v>9</v>
      </c>
      <c r="D8" t="s">
        <v>29</v>
      </c>
      <c r="E8" s="1">
        <v>0.6</v>
      </c>
      <c r="F8" s="1">
        <v>0.25</v>
      </c>
      <c r="G8" s="1">
        <v>0.15</v>
      </c>
      <c r="H8" s="1">
        <v>0.1</v>
      </c>
      <c r="I8" s="1">
        <v>0.65</v>
      </c>
      <c r="J8" s="1">
        <v>0.25</v>
      </c>
      <c r="K8" s="1">
        <v>0.45</v>
      </c>
      <c r="L8" s="1">
        <v>0.65</v>
      </c>
      <c r="M8" s="1">
        <v>0.08</v>
      </c>
      <c r="N8" s="1">
        <v>0.25</v>
      </c>
      <c r="O8" s="1">
        <v>0.75</v>
      </c>
    </row>
    <row r="9" spans="1:15" x14ac:dyDescent="0.25">
      <c r="A9" t="str">
        <f t="shared" si="0"/>
        <v>2021Segment2Adverse</v>
      </c>
      <c r="B9">
        <v>2021</v>
      </c>
      <c r="C9" t="s">
        <v>9</v>
      </c>
      <c r="D9" t="s">
        <v>29</v>
      </c>
      <c r="E9" s="1">
        <v>0.6</v>
      </c>
      <c r="F9" s="1">
        <v>0.25</v>
      </c>
      <c r="G9" s="1">
        <v>0.15</v>
      </c>
      <c r="H9" s="1">
        <v>0.1</v>
      </c>
      <c r="I9" s="1">
        <v>0.65</v>
      </c>
      <c r="J9" s="1">
        <v>0.25</v>
      </c>
      <c r="K9" s="1">
        <v>0.45</v>
      </c>
      <c r="L9" s="1">
        <v>0.65</v>
      </c>
      <c r="M9" s="1">
        <v>0.08</v>
      </c>
      <c r="N9" s="1">
        <v>0.25</v>
      </c>
      <c r="O9" s="1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887F-FEBA-473D-9D6A-7E5979BEA145}">
  <dimension ref="A1:K13"/>
  <sheetViews>
    <sheetView tabSelected="1" workbookViewId="0">
      <selection activeCell="I10" sqref="I10:I13"/>
    </sheetView>
  </sheetViews>
  <sheetFormatPr baseColWidth="10" defaultRowHeight="15" x14ac:dyDescent="0.25"/>
  <sheetData>
    <row r="1" spans="1:11" x14ac:dyDescent="0.25">
      <c r="A1" t="s">
        <v>1</v>
      </c>
      <c r="B1" t="s">
        <v>0</v>
      </c>
      <c r="C1" t="s">
        <v>26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31</v>
      </c>
      <c r="K1" t="s">
        <v>32</v>
      </c>
    </row>
    <row r="2" spans="1:11" x14ac:dyDescent="0.25">
      <c r="A2">
        <v>2019</v>
      </c>
      <c r="B2" t="s">
        <v>8</v>
      </c>
      <c r="C2" t="s">
        <v>27</v>
      </c>
      <c r="D2">
        <v>20000</v>
      </c>
      <c r="E2">
        <v>2000</v>
      </c>
      <c r="F2">
        <v>600</v>
      </c>
      <c r="G2">
        <v>400</v>
      </c>
      <c r="H2">
        <v>300</v>
      </c>
      <c r="I2">
        <v>360</v>
      </c>
      <c r="J2">
        <f>I2</f>
        <v>360</v>
      </c>
      <c r="K2">
        <v>0</v>
      </c>
    </row>
    <row r="3" spans="1:11" x14ac:dyDescent="0.25">
      <c r="A3">
        <v>2019</v>
      </c>
      <c r="B3" t="s">
        <v>9</v>
      </c>
      <c r="C3" t="s">
        <v>27</v>
      </c>
      <c r="D3">
        <v>30000</v>
      </c>
      <c r="E3">
        <v>3000</v>
      </c>
      <c r="F3">
        <v>900</v>
      </c>
      <c r="G3">
        <v>600</v>
      </c>
      <c r="H3">
        <v>450</v>
      </c>
      <c r="I3">
        <v>540</v>
      </c>
      <c r="J3">
        <f t="shared" ref="J3:J5" si="0">I3</f>
        <v>540</v>
      </c>
      <c r="K3">
        <v>0</v>
      </c>
    </row>
    <row r="4" spans="1:11" x14ac:dyDescent="0.25">
      <c r="A4">
        <v>2019</v>
      </c>
      <c r="B4" t="s">
        <v>8</v>
      </c>
      <c r="C4" t="s">
        <v>29</v>
      </c>
      <c r="D4">
        <v>20000</v>
      </c>
      <c r="E4">
        <v>2000</v>
      </c>
      <c r="F4">
        <v>600</v>
      </c>
      <c r="G4">
        <v>400</v>
      </c>
      <c r="H4">
        <v>300</v>
      </c>
      <c r="I4">
        <v>360</v>
      </c>
      <c r="J4">
        <f t="shared" si="0"/>
        <v>360</v>
      </c>
      <c r="K4">
        <v>0</v>
      </c>
    </row>
    <row r="5" spans="1:11" x14ac:dyDescent="0.25">
      <c r="A5">
        <v>2019</v>
      </c>
      <c r="B5" t="s">
        <v>9</v>
      </c>
      <c r="C5" t="s">
        <v>29</v>
      </c>
      <c r="D5">
        <v>30000</v>
      </c>
      <c r="E5">
        <v>3000</v>
      </c>
      <c r="F5">
        <v>900</v>
      </c>
      <c r="G5">
        <v>600</v>
      </c>
      <c r="H5">
        <v>450</v>
      </c>
      <c r="I5">
        <v>540</v>
      </c>
      <c r="J5">
        <f t="shared" si="0"/>
        <v>540</v>
      </c>
      <c r="K5">
        <v>0</v>
      </c>
    </row>
    <row r="6" spans="1:11" x14ac:dyDescent="0.25">
      <c r="A6">
        <v>2020</v>
      </c>
      <c r="B6" t="s">
        <v>8</v>
      </c>
      <c r="C6" t="s">
        <v>27</v>
      </c>
      <c r="D6">
        <f>$D2*VLOOKUP($A6&amp;$B6&amp;$C6,Parameter_test!$A$1:$O$9,5,0)+$E2*VLOOKUP($A6&amp;$B6&amp;$C6,Parameter_test!$A$1:$O$9,8,0)</f>
        <v>14400</v>
      </c>
      <c r="E6">
        <f>$E2*VLOOKUP($A6&amp;$B6&amp;$C6,Parameter_test!$A$1:$O$9,9,0)+$D2*VLOOKUP($A6&amp;$B6&amp;$C6,Parameter_test!$A$1:$O$9,6,0)</f>
        <v>5200</v>
      </c>
      <c r="F6">
        <f>$D2*VLOOKUP($A6&amp;$B6&amp;$C6,Parameter_test!$A$1:$O$9,7,0)+$E2*VLOOKUP($A6&amp;$B6&amp;$C6,Parameter_test!$A$1:$O$9,10,0)+$F2</f>
        <v>3000</v>
      </c>
      <c r="G6">
        <f>($E2*INDEX(Parameter_test!$E$2:$O$9,MATCH($A6&amp;$B6&amp;$C6,Parameter_test!$A$2:$A$9,0),MATCH("TR21",Parameter_test!$E$1:$O$1,0))
*INDEX(Parameter_test!$E$2:$O$9,MATCH($A6+1&amp;$B6&amp;$C6,Parameter_test!$A$2:$A$9,0),MATCH("TR13",Parameter_test!$E$1:$O$1,0))
*INDEX(Parameter_test!$E$2:$O$9,MATCH($A6+1&amp;$B6&amp;$C6,Parameter_test!$A$2:$A$9,0),MATCH("LGD13",Parameter_test!$E$1:$O$1,0)))
+
($D2
*(1
-INDEX(Parameter_test!$E$2:$O$9,MATCH($A6&amp;$B6&amp;$C6,Parameter_test!$A$2:$A$9,0),MATCH("TR12",Parameter_test!$E$1:$O$1,0))
-INDEX(Parameter_test!$E$2:$O$9,MATCH($A6&amp;$B6&amp;$C6,Parameter_test!$A$2:$A$9,0),MATCH("TR13",Parameter_test!$E$1:$O$1,0)))
*INDEX(Parameter_test!$E$2:$O$9,MATCH($A6+1&amp;$B6&amp;$C6,Parameter_test!$A$2:$A$9,0),MATCH("TR13",Parameter_test!$E$1:$O$1,0))
*INDEX(Parameter_test!$E$2:$O$9,MATCH($A6+1&amp;$B6&amp;$C6,Parameter_test!$A$2:$A$9,0),MATCH("LGD13",Parameter_test!$E$1:$O$1,0)))</f>
        <v>576.00000000000011</v>
      </c>
      <c r="H6">
        <f>($D2*INDEX(Parameter_test!$E$2:$O$9,MATCH($A6&amp;$B6&amp;$C6,Parameter_test!$A$2:$A$9,0),MATCH("TR12",Parameter_test!$E$1:$O$1,0))
*INDEX(Parameter_test!$E$2:$O$9,MATCH($A6+1&amp;$B6&amp;$C6,Parameter_test!$A$2:$A$9,0),MATCH("LR12",Parameter_test!$E$1:$O$1,0)))
+
($E2
*(1
-INDEX(Parameter_test!$E$2:$O$9,MATCH($A6&amp;$B6&amp;$C6,Parameter_test!$A$2:$A$9,0),MATCH("TR21",Parameter_test!$E$1:$O$1,0))
-INDEX(Parameter_test!$E$2:$O$9,MATCH($A6&amp;$B6&amp;$C6,Parameter_test!$A$2:$A$9,0),MATCH("TR23",Parameter_test!$E$1:$O$1,0)))
*INDEX(Parameter_test!$E$2:$O$9,MATCH($A6+1&amp;$B6&amp;$C6,Parameter_test!$A$2:$A$9,0),MATCH("LR22",Parameter_test!$E$1:$O$1,0)))</f>
        <v>440.00000000000006</v>
      </c>
      <c r="I6">
        <f>($D2*INDEX(Parameter_test!$E$2:$O$9,MATCH($A6&amp;$B6&amp;$C6,Parameter_test!$A$2:$A$9,0),MATCH("TR13",Parameter_test!$E$1:$O$1,0))
*INDEX(Parameter_test!$E$2:$O$9,MATCH($A6+1&amp;$B6&amp;$C6,Parameter_test!$A$2:$A$9,0),MATCH("LGD13",Parameter_test!$E$1:$O$1,0)))
+
($E2
*INDEX(Parameter_test!$E$2:$O$9,MATCH($A6&amp;$B6&amp;$C6,Parameter_test!$A$2:$A$9,0),MATCH("TR23",Parameter_test!$E$1:$O$1,0))
*INDEX(Parameter_test!$E$2:$O$9,MATCH($A6&amp;$B6&amp;$C6,Parameter_test!$A$2:$A$9,0),MATCH("LGD23",Parameter_test!$E$1:$O$1,0)))
+
MAX($F2*INDEX(Parameter_test!$E$2:$O$9,MATCH($A6&amp;$B6&amp;$C6,Parameter_test!$A$2:$A$9,0),MATCH("LR33",Parameter_test!$E$1:$O$1,0)),$I2
)</f>
        <v>1430</v>
      </c>
      <c r="J6">
        <f>MAX($F2*INDEX(Parameter_test!$E$2:$O$9,MATCH($A6&amp;$B6&amp;$C6,Parameter_test!$A$2:$A$9,0),MATCH("LR33",Parameter_test!$E$1:$O$1,0)),$I2
)</f>
        <v>390</v>
      </c>
      <c r="K6">
        <f>($D2*INDEX(Parameter_test!$E$2:$O$9,MATCH($A6&amp;$B6&amp;$C6,Parameter_test!$A$2:$A$9,0),MATCH("TR13",Parameter_test!$E$1:$O$1,0))
*INDEX(Parameter_test!$E$2:$O$9,MATCH($A6+1&amp;$B6&amp;$C6,Parameter_test!$A$2:$A$9,0),MATCH("LGD13",Parameter_test!$E$1:$O$1,0)))
+
($E2
*INDEX(Parameter_test!$E$2:$O$9,MATCH($A6&amp;$B6&amp;$C6,Parameter_test!$A$2:$A$9,0),MATCH("TR23",Parameter_test!$E$1:$O$1,0))
*INDEX(Parameter_test!$E$2:$O$9,MATCH($A6&amp;$B6&amp;$C6,Parameter_test!$A$2:$A$9,0),MATCH("LGD23",Parameter_test!$E$1:$O$1,0)))</f>
        <v>1040</v>
      </c>
    </row>
    <row r="7" spans="1:11" x14ac:dyDescent="0.25">
      <c r="A7">
        <v>2020</v>
      </c>
      <c r="B7" t="s">
        <v>9</v>
      </c>
      <c r="C7" t="s">
        <v>27</v>
      </c>
      <c r="D7">
        <f>$D3*VLOOKUP($A7&amp;$B7&amp;$C7,Parameter_test!$A$1:$O$9,5,0)+$E3*VLOOKUP($A7&amp;$B7&amp;$C7,Parameter_test!$A$1:$O$9,8,0)</f>
        <v>21600</v>
      </c>
      <c r="E7">
        <f>$E3*VLOOKUP($A7&amp;$B7&amp;$C7,Parameter_test!$A$1:$O$9,9,0)+$D3*VLOOKUP($A7&amp;$B7&amp;$C7,Parameter_test!$A$1:$O$9,6,0)</f>
        <v>7800</v>
      </c>
      <c r="F7">
        <f>$D3*VLOOKUP($A7&amp;$B7&amp;$C7,Parameter_test!$A$1:$O$9,7,0)+$E3*VLOOKUP($A7&amp;$B7&amp;$C7,Parameter_test!$A$1:$O$9,10,0)+$F3</f>
        <v>4500</v>
      </c>
      <c r="G7">
        <f>($E3*INDEX(Parameter_test!$E$2:$O$9,MATCH($A7&amp;$B7&amp;$C7,Parameter_test!$A$2:$A$9,0),MATCH("TR21",Parameter_test!$E$1:$O$1,0))
*INDEX(Parameter_test!$E$2:$O$9,MATCH($A7+1&amp;$B7&amp;$C7,Parameter_test!$A$2:$A$9,0),MATCH("TR13",Parameter_test!$E$1:$O$1,0))
*INDEX(Parameter_test!$E$2:$O$9,MATCH($A7+1&amp;$B7&amp;$C7,Parameter_test!$A$2:$A$9,0),MATCH("LGD13",Parameter_test!$E$1:$O$1,0)))
+
($D3
*(1
-INDEX(Parameter_test!$E$2:$O$9,MATCH($A7&amp;$B7&amp;$C7,Parameter_test!$A$2:$A$9,0),MATCH("TR12",Parameter_test!$E$1:$O$1,0))
-INDEX(Parameter_test!$E$2:$O$9,MATCH($A7&amp;$B7&amp;$C7,Parameter_test!$A$2:$A$9,0),MATCH("TR13",Parameter_test!$E$1:$O$1,0)))
*INDEX(Parameter_test!$E$2:$O$9,MATCH($A7+1&amp;$B7&amp;$C7,Parameter_test!$A$2:$A$9,0),MATCH("TR13",Parameter_test!$E$1:$O$1,0))
*INDEX(Parameter_test!$E$2:$O$9,MATCH($A7+1&amp;$B7&amp;$C7,Parameter_test!$A$2:$A$9,0),MATCH("LGD13",Parameter_test!$E$1:$O$1,0)))</f>
        <v>864.00000000000023</v>
      </c>
      <c r="H7">
        <f>($D3*INDEX(Parameter_test!$E$2:$O$9,MATCH($A7&amp;$B7&amp;$C7,Parameter_test!$A$2:$A$9,0),MATCH("TR12",Parameter_test!$E$1:$O$1,0))
*INDEX(Parameter_test!$E$2:$O$9,MATCH($A7+1&amp;$B7&amp;$C7,Parameter_test!$A$2:$A$9,0),MATCH("LR12",Parameter_test!$E$1:$O$1,0)))
+
($E3
*(1
-INDEX(Parameter_test!$E$2:$O$9,MATCH($A7&amp;$B7&amp;$C7,Parameter_test!$A$2:$A$9,0),MATCH("TR21",Parameter_test!$E$1:$O$1,0))
-INDEX(Parameter_test!$E$2:$O$9,MATCH($A7&amp;$B7&amp;$C7,Parameter_test!$A$2:$A$9,0),MATCH("TR23",Parameter_test!$E$1:$O$1,0)))
*INDEX(Parameter_test!$E$2:$O$9,MATCH($A7+1&amp;$B7&amp;$C7,Parameter_test!$A$2:$A$9,0),MATCH("LR22",Parameter_test!$E$1:$O$1,0)))</f>
        <v>660</v>
      </c>
      <c r="I7">
        <f>($D3*INDEX(Parameter_test!$E$2:$O$9,MATCH($A7&amp;$B7&amp;$C7,Parameter_test!$A$2:$A$9,0),MATCH("TR13",Parameter_test!$E$1:$O$1,0))
*INDEX(Parameter_test!$E$2:$O$9,MATCH($A7+1&amp;$B7&amp;$C7,Parameter_test!$A$2:$A$9,0),MATCH("LGD13",Parameter_test!$E$1:$O$1,0)))
+
($E3
*INDEX(Parameter_test!$E$2:$O$9,MATCH($A7&amp;$B7&amp;$C7,Parameter_test!$A$2:$A$9,0),MATCH("TR23",Parameter_test!$E$1:$O$1,0))
*INDEX(Parameter_test!$E$2:$O$9,MATCH($A7&amp;$B7&amp;$C7,Parameter_test!$A$2:$A$9,0),MATCH("LGD23",Parameter_test!$E$1:$O$1,0)))
+
MAX($F3*INDEX(Parameter_test!$E$2:$O$9,MATCH($A7&amp;$B7&amp;$C7,Parameter_test!$A$2:$A$9,0),MATCH("LR33",Parameter_test!$E$1:$O$1,0)),$I3
)</f>
        <v>2145</v>
      </c>
      <c r="J7">
        <f>MAX($F3*INDEX(Parameter_test!$E$2:$O$9,MATCH($A7&amp;$B7&amp;$C7,Parameter_test!$A$2:$A$9,0),MATCH("LR33",Parameter_test!$E$1:$O$1,0)),$I3
)</f>
        <v>585</v>
      </c>
      <c r="K7">
        <f>($D3*INDEX(Parameter_test!$E$2:$O$9,MATCH($A7&amp;$B7&amp;$C7,Parameter_test!$A$2:$A$9,0),MATCH("TR13",Parameter_test!$E$1:$O$1,0))
*INDEX(Parameter_test!$E$2:$O$9,MATCH($A7+1&amp;$B7&amp;$C7,Parameter_test!$A$2:$A$9,0),MATCH("LGD13",Parameter_test!$E$1:$O$1,0)))
+
($E3
*INDEX(Parameter_test!$E$2:$O$9,MATCH($A7&amp;$B7&amp;$C7,Parameter_test!$A$2:$A$9,0),MATCH("TR23",Parameter_test!$E$1:$O$1,0))
*INDEX(Parameter_test!$E$2:$O$9,MATCH($A7&amp;$B7&amp;$C7,Parameter_test!$A$2:$A$9,0),MATCH("LGD23",Parameter_test!$E$1:$O$1,0)))</f>
        <v>1560</v>
      </c>
    </row>
    <row r="8" spans="1:11" x14ac:dyDescent="0.25">
      <c r="A8">
        <v>2020</v>
      </c>
      <c r="B8" t="s">
        <v>8</v>
      </c>
      <c r="C8" t="s">
        <v>29</v>
      </c>
      <c r="D8">
        <f>$D4*VLOOKUP($A8&amp;$B8&amp;$C8,Parameter_test!$A$1:$O$9,5,0)+$E4*VLOOKUP($A8&amp;$B8&amp;$C8,Parameter_test!$A$1:$O$9,8,0)</f>
        <v>12200</v>
      </c>
      <c r="E8">
        <f>$E4*VLOOKUP($A8&amp;$B8&amp;$C8,Parameter_test!$A$1:$O$9,9,0)+$D4*VLOOKUP($A8&amp;$B8&amp;$C8,Parameter_test!$A$1:$O$9,6,0)</f>
        <v>6300</v>
      </c>
      <c r="F8">
        <f>$D4*VLOOKUP($A8&amp;$B8&amp;$C8,Parameter_test!$A$1:$O$9,7,0)+$E4*VLOOKUP($A8&amp;$B8&amp;$C8,Parameter_test!$A$1:$O$9,10,0)+$F4</f>
        <v>4100</v>
      </c>
      <c r="G8">
        <f>($E4*INDEX(Parameter_test!$E$2:$O$9,MATCH($A8&amp;$B8&amp;$C8,Parameter_test!$A$2:$A$9,0),MATCH("TR21",Parameter_test!$E$1:$O$1,0))
*INDEX(Parameter_test!$E$2:$O$9,MATCH($A8+1&amp;$B8&amp;$C8,Parameter_test!$A$2:$A$9,0),MATCH("TR13",Parameter_test!$E$1:$O$1,0))
*INDEX(Parameter_test!$E$2:$O$9,MATCH($A8+1&amp;$B8&amp;$C8,Parameter_test!$A$2:$A$9,0),MATCH("LGD13",Parameter_test!$E$1:$O$1,0)))
+
($D4
*(1
-INDEX(Parameter_test!$E$2:$O$9,MATCH($A8&amp;$B8&amp;$C8,Parameter_test!$A$2:$A$9,0),MATCH("TR12",Parameter_test!$E$1:$O$1,0))
-INDEX(Parameter_test!$E$2:$O$9,MATCH($A8&amp;$B8&amp;$C8,Parameter_test!$A$2:$A$9,0),MATCH("TR13",Parameter_test!$E$1:$O$1,0)))
*INDEX(Parameter_test!$E$2:$O$9,MATCH($A8+1&amp;$B8&amp;$C8,Parameter_test!$A$2:$A$9,0),MATCH("TR13",Parameter_test!$E$1:$O$1,0))
*INDEX(Parameter_test!$E$2:$O$9,MATCH($A8+1&amp;$B8&amp;$C8,Parameter_test!$A$2:$A$9,0),MATCH("LGD13",Parameter_test!$E$1:$O$1,0)))</f>
        <v>823.5</v>
      </c>
      <c r="H8">
        <f>($D4*INDEX(Parameter_test!$E$2:$O$9,MATCH($A8&amp;$B8&amp;$C8,Parameter_test!$A$2:$A$9,0),MATCH("TR12",Parameter_test!$E$1:$O$1,0))
*INDEX(Parameter_test!$E$2:$O$9,MATCH($A8+1&amp;$B8&amp;$C8,Parameter_test!$A$2:$A$9,0),MATCH("LR12",Parameter_test!$E$1:$O$1,0)))
+
($E4
*(1
-INDEX(Parameter_test!$E$2:$O$9,MATCH($A8&amp;$B8&amp;$C8,Parameter_test!$A$2:$A$9,0),MATCH("TR21",Parameter_test!$E$1:$O$1,0))
-INDEX(Parameter_test!$E$2:$O$9,MATCH($A8&amp;$B8&amp;$C8,Parameter_test!$A$2:$A$9,0),MATCH("TR23",Parameter_test!$E$1:$O$1,0)))
*INDEX(Parameter_test!$E$2:$O$9,MATCH($A8+1&amp;$B8&amp;$C8,Parameter_test!$A$2:$A$9,0),MATCH("LR22",Parameter_test!$E$1:$O$1,0)))</f>
        <v>725</v>
      </c>
      <c r="I8">
        <f>($D4*INDEX(Parameter_test!$E$2:$O$9,MATCH($A8&amp;$B8&amp;$C8,Parameter_test!$A$2:$A$9,0),MATCH("TR13",Parameter_test!$E$1:$O$1,0))
*INDEX(Parameter_test!$E$2:$O$9,MATCH($A8+1&amp;$B8&amp;$C8,Parameter_test!$A$2:$A$9,0),MATCH("LGD13",Parameter_test!$E$1:$O$1,0)))
+
($E4
*INDEX(Parameter_test!$E$2:$O$9,MATCH($A8&amp;$B8&amp;$C8,Parameter_test!$A$2:$A$9,0),MATCH("TR23",Parameter_test!$E$1:$O$1,0))
*INDEX(Parameter_test!$E$2:$O$9,MATCH($A8&amp;$B8&amp;$C8,Parameter_test!$A$2:$A$9,0),MATCH("LGD23",Parameter_test!$E$1:$O$1,0)))
+
MAX($F4*INDEX(Parameter_test!$E$2:$O$9,MATCH($A8&amp;$B8&amp;$C8,Parameter_test!$A$2:$A$9,0),MATCH("LR33",Parameter_test!$E$1:$O$1,0)),$I4
)</f>
        <v>2125</v>
      </c>
      <c r="J8">
        <f>MAX($F4*INDEX(Parameter_test!$E$2:$O$9,MATCH($A8&amp;$B8&amp;$C8,Parameter_test!$A$2:$A$9,0),MATCH("LR33",Parameter_test!$E$1:$O$1,0)),$I4
)</f>
        <v>450</v>
      </c>
      <c r="K8">
        <f>($D4*INDEX(Parameter_test!$E$2:$O$9,MATCH($A8&amp;$B8&amp;$C8,Parameter_test!$A$2:$A$9,0),MATCH("TR13",Parameter_test!$E$1:$O$1,0))
*INDEX(Parameter_test!$E$2:$O$9,MATCH($A8+1&amp;$B8&amp;$C8,Parameter_test!$A$2:$A$9,0),MATCH("LGD13",Parameter_test!$E$1:$O$1,0)))
+
($E4
*INDEX(Parameter_test!$E$2:$O$9,MATCH($A8&amp;$B8&amp;$C8,Parameter_test!$A$2:$A$9,0),MATCH("TR23",Parameter_test!$E$1:$O$1,0))
*INDEX(Parameter_test!$E$2:$O$9,MATCH($A8&amp;$B8&amp;$C8,Parameter_test!$A$2:$A$9,0),MATCH("LGD23",Parameter_test!$E$1:$O$1,0)))</f>
        <v>1675</v>
      </c>
    </row>
    <row r="9" spans="1:11" x14ac:dyDescent="0.25">
      <c r="A9">
        <v>2020</v>
      </c>
      <c r="B9" t="s">
        <v>9</v>
      </c>
      <c r="C9" t="s">
        <v>29</v>
      </c>
      <c r="D9">
        <f>$D5*VLOOKUP($A9&amp;$B9&amp;$C9,Parameter_test!$A$1:$O$9,5,0)+$E5*VLOOKUP($A9&amp;$B9&amp;$C9,Parameter_test!$A$1:$O$9,8,0)</f>
        <v>18300</v>
      </c>
      <c r="E9">
        <f>$E5*VLOOKUP($A9&amp;$B9&amp;$C9,Parameter_test!$A$1:$O$9,9,0)+$D5*VLOOKUP($A9&amp;$B9&amp;$C9,Parameter_test!$A$1:$O$9,6,0)</f>
        <v>9450</v>
      </c>
      <c r="F9">
        <f>$D5*VLOOKUP($A9&amp;$B9&amp;$C9,Parameter_test!$A$1:$O$9,7,0)+$E5*VLOOKUP($A9&amp;$B9&amp;$C9,Parameter_test!$A$1:$O$9,10,0)+$F5</f>
        <v>6150</v>
      </c>
      <c r="G9">
        <f>($E5*INDEX(Parameter_test!$E$2:$O$9,MATCH($A9&amp;$B9&amp;$C9,Parameter_test!$A$2:$A$9,0),MATCH("TR21",Parameter_test!$E$1:$O$1,0))
*INDEX(Parameter_test!$E$2:$O$9,MATCH($A9+1&amp;$B9&amp;$C9,Parameter_test!$A$2:$A$9,0),MATCH("TR13",Parameter_test!$E$1:$O$1,0))
*INDEX(Parameter_test!$E$2:$O$9,MATCH($A9+1&amp;$B9&amp;$C9,Parameter_test!$A$2:$A$9,0),MATCH("LGD13",Parameter_test!$E$1:$O$1,0)))
+
($D5
*(1
-INDEX(Parameter_test!$E$2:$O$9,MATCH($A9&amp;$B9&amp;$C9,Parameter_test!$A$2:$A$9,0),MATCH("TR12",Parameter_test!$E$1:$O$1,0))
-INDEX(Parameter_test!$E$2:$O$9,MATCH($A9&amp;$B9&amp;$C9,Parameter_test!$A$2:$A$9,0),MATCH("TR13",Parameter_test!$E$1:$O$1,0)))
*INDEX(Parameter_test!$E$2:$O$9,MATCH($A9+1&amp;$B9&amp;$C9,Parameter_test!$A$2:$A$9,0),MATCH("TR13",Parameter_test!$E$1:$O$1,0))
*INDEX(Parameter_test!$E$2:$O$9,MATCH($A9+1&amp;$B9&amp;$C9,Parameter_test!$A$2:$A$9,0),MATCH("LGD13",Parameter_test!$E$1:$O$1,0)))</f>
        <v>1235.25</v>
      </c>
      <c r="H9">
        <f>($D5*INDEX(Parameter_test!$E$2:$O$9,MATCH($A9&amp;$B9&amp;$C9,Parameter_test!$A$2:$A$9,0),MATCH("TR12",Parameter_test!$E$1:$O$1,0))
*INDEX(Parameter_test!$E$2:$O$9,MATCH($A9+1&amp;$B9&amp;$C9,Parameter_test!$A$2:$A$9,0),MATCH("LR12",Parameter_test!$E$1:$O$1,0)))
+
($E5
*(1
-INDEX(Parameter_test!$E$2:$O$9,MATCH($A9&amp;$B9&amp;$C9,Parameter_test!$A$2:$A$9,0),MATCH("TR21",Parameter_test!$E$1:$O$1,0))
-INDEX(Parameter_test!$E$2:$O$9,MATCH($A9&amp;$B9&amp;$C9,Parameter_test!$A$2:$A$9,0),MATCH("TR23",Parameter_test!$E$1:$O$1,0)))
*INDEX(Parameter_test!$E$2:$O$9,MATCH($A9+1&amp;$B9&amp;$C9,Parameter_test!$A$2:$A$9,0),MATCH("LR22",Parameter_test!$E$1:$O$1,0)))</f>
        <v>1087.5</v>
      </c>
      <c r="I9">
        <f>($D5*INDEX(Parameter_test!$E$2:$O$9,MATCH($A9&amp;$B9&amp;$C9,Parameter_test!$A$2:$A$9,0),MATCH("TR13",Parameter_test!$E$1:$O$1,0))
*INDEX(Parameter_test!$E$2:$O$9,MATCH($A9+1&amp;$B9&amp;$C9,Parameter_test!$A$2:$A$9,0),MATCH("LGD13",Parameter_test!$E$1:$O$1,0)))
+
($E5
*INDEX(Parameter_test!$E$2:$O$9,MATCH($A9&amp;$B9&amp;$C9,Parameter_test!$A$2:$A$9,0),MATCH("TR23",Parameter_test!$E$1:$O$1,0))
*INDEX(Parameter_test!$E$2:$O$9,MATCH($A9&amp;$B9&amp;$C9,Parameter_test!$A$2:$A$9,0),MATCH("LGD23",Parameter_test!$E$1:$O$1,0)))
+
MAX($F5*INDEX(Parameter_test!$E$2:$O$9,MATCH($A9&amp;$B9&amp;$C9,Parameter_test!$A$2:$A$9,0),MATCH("LR33",Parameter_test!$E$1:$O$1,0)),$I5
)</f>
        <v>3187.5</v>
      </c>
      <c r="J9">
        <f>MAX($F5*INDEX(Parameter_test!$E$2:$O$9,MATCH($A9&amp;$B9&amp;$C9,Parameter_test!$A$2:$A$9,0),MATCH("LR33",Parameter_test!$E$1:$O$1,0)),$I5
)</f>
        <v>675</v>
      </c>
      <c r="K9">
        <f>($D5*INDEX(Parameter_test!$E$2:$O$9,MATCH($A9&amp;$B9&amp;$C9,Parameter_test!$A$2:$A$9,0),MATCH("TR13",Parameter_test!$E$1:$O$1,0))
*INDEX(Parameter_test!$E$2:$O$9,MATCH($A9+1&amp;$B9&amp;$C9,Parameter_test!$A$2:$A$9,0),MATCH("LGD13",Parameter_test!$E$1:$O$1,0)))
+
($E5
*INDEX(Parameter_test!$E$2:$O$9,MATCH($A9&amp;$B9&amp;$C9,Parameter_test!$A$2:$A$9,0),MATCH("TR23",Parameter_test!$E$1:$O$1,0))
*INDEX(Parameter_test!$E$2:$O$9,MATCH($A9&amp;$B9&amp;$C9,Parameter_test!$A$2:$A$9,0),MATCH("LGD23",Parameter_test!$E$1:$O$1,0)))</f>
        <v>2512.5</v>
      </c>
    </row>
    <row r="10" spans="1:11" x14ac:dyDescent="0.25">
      <c r="A10">
        <v>2021</v>
      </c>
      <c r="B10" t="s">
        <v>8</v>
      </c>
      <c r="C10" t="s">
        <v>27</v>
      </c>
      <c r="D10">
        <f>$D6*VLOOKUP($A10&amp;$B10&amp;$C10,Parameter_test!$A$1:$O$9,5,0)+$E6*VLOOKUP($A10&amp;$B10&amp;$C10,Parameter_test!$A$1:$O$9,8,0)</f>
        <v>11120</v>
      </c>
      <c r="E10">
        <f>$E6*VLOOKUP($A10&amp;$B10&amp;$C10,Parameter_test!$A$1:$O$9,9,0)+$D6*VLOOKUP($A10&amp;$B10&amp;$C10,Parameter_test!$A$1:$O$9,6,0)</f>
        <v>6000</v>
      </c>
      <c r="F10">
        <f>$D6*VLOOKUP($A10&amp;$B10&amp;$C10,Parameter_test!$A$1:$O$9,7,0)+$E6*VLOOKUP($A10&amp;$B10&amp;$C10,Parameter_test!$A$1:$O$9,10,0)+$F6</f>
        <v>5480</v>
      </c>
      <c r="G10">
        <f>($E6*INDEX(Parameter_test!$E$2:$O$9,MATCH($A10&amp;$B10&amp;$C10,Parameter_test!$A$2:$A$9,0),MATCH("TR21",Parameter_test!$E$1:$O$1,0))
*INDEX(Parameter_test!$E$2:$O$9,MATCH($A10&amp;$B10&amp;$C10,Parameter_test!$A$2:$A$9,0),MATCH("TR13",Parameter_test!$E$1:$O$1,0))
*INDEX(Parameter_test!$E$2:$O$9,MATCH($A10&amp;$B10&amp;$C10,Parameter_test!$A$2:$A$9,0),MATCH("LGD13",Parameter_test!$E$1:$O$1,0)))
+
($D6
*(1
-INDEX(Parameter_test!$E$2:$O$9,MATCH($A10&amp;$B10&amp;$C10,Parameter_test!$A$2:$A$9,0),MATCH("TR12",Parameter_test!$E$1:$O$1,0))
-INDEX(Parameter_test!$E$2:$O$9,MATCH($A10&amp;$B10&amp;$C10,Parameter_test!$A$2:$A$9,0),MATCH("TR13",Parameter_test!$E$1:$O$1,0)))
*INDEX(Parameter_test!$E$2:$O$9,MATCH($A10&amp;$B10&amp;$C10,Parameter_test!$A$2:$A$9,0),MATCH("TR13",Parameter_test!$E$1:$O$1,0))
*INDEX(Parameter_test!$E$2:$O$9,MATCH($A10&amp;$B10&amp;$C10,Parameter_test!$A$2:$A$9,0),MATCH("LGD13",Parameter_test!$E$1:$O$1,0)))</f>
        <v>444.80000000000013</v>
      </c>
      <c r="H10">
        <f>($D6*INDEX(Parameter_test!$E$2:$O$9,MATCH($A10&amp;$B10&amp;$C10,Parameter_test!$A$2:$A$9,0),MATCH("TR12",Parameter_test!$E$1:$O$1,0))
*INDEX(Parameter_test!$E$2:$O$9,MATCH($A10&amp;$B10&amp;$C10,Parameter_test!$A$2:$A$9,0),MATCH("LR12",Parameter_test!$E$1:$O$1,0)))
+
($E6
*(1
-INDEX(Parameter_test!$E$2:$O$9,MATCH($A10&amp;$B10&amp;$C10,Parameter_test!$A$2:$A$9,0),MATCH("TR21",Parameter_test!$E$1:$O$1,0))
-INDEX(Parameter_test!$E$2:$O$9,MATCH($A10&amp;$B10&amp;$C10,Parameter_test!$A$2:$A$9,0),MATCH("TR23",Parameter_test!$E$1:$O$1,0)))
*INDEX(Parameter_test!$E$2:$O$9,MATCH($A10&amp;$B10&amp;$C10,Parameter_test!$A$2:$A$9,0),MATCH("LR22",Parameter_test!$E$1:$O$1,0)))</f>
        <v>768.00000000000011</v>
      </c>
      <c r="I10">
        <f>($D6*INDEX(Parameter_test!$E$2:$O$9,MATCH($A10&amp;$B10&amp;$C10,Parameter_test!$A$2:$A$9,0),MATCH("TR13",Parameter_test!$E$1:$O$1,0))
*INDEX(Parameter_test!$E$2:$O$9,MATCH($A10&amp;$B10&amp;$C10,Parameter_test!$A$2:$A$9,0),MATCH("LGD13",Parameter_test!$E$1:$O$1,0)))
+
($E6
*INDEX(Parameter_test!$E$2:$O$9,MATCH($A10&amp;$B10&amp;$C10,Parameter_test!$A$2:$A$9,0),MATCH("TR23",Parameter_test!$E$1:$O$1,0))
*INDEX(Parameter_test!$E$2:$O$9,MATCH($A10&amp;$B10&amp;$C10,Parameter_test!$A$2:$A$9,0),MATCH("LGD23",Parameter_test!$E$1:$O$1,0)))
+
MAX($F2*INDEX(Parameter_test!$E$2:$O$9,MATCH($A10&amp;$B10&amp;$C10,Parameter_test!$A$2:$A$9,0),MATCH("LR33",Parameter_test!$E$1:$O$1,0)),$J6
)</f>
        <v>1590</v>
      </c>
      <c r="J10">
        <f>MAX($F2*INDEX(Parameter_test!$E$2:$O$9,MATCH($A10&amp;$B10&amp;$C10,Parameter_test!$A$2:$A$9,0),MATCH("LR33",Parameter_test!$E$1:$O$1,0)),$J6
)</f>
        <v>390</v>
      </c>
      <c r="K10">
        <f>($D6*INDEX(Parameter_test!$E$2:$O$9,MATCH($A10&amp;$B10&amp;$C10,Parameter_test!$A$2:$A$9,0),MATCH("TR13",Parameter_test!$E$1:$O$1,0))
*INDEX(Parameter_test!$E$2:$O$9,MATCH($A10&amp;$B10&amp;$C10,Parameter_test!$A$2:$A$9,0),MATCH("LGD13",Parameter_test!$E$1:$O$1,0)))
+
($E6
*INDEX(Parameter_test!$E$2:$O$9,MATCH($A10&amp;$B10&amp;$C10,Parameter_test!$A$2:$A$9,0),MATCH("TR23",Parameter_test!$E$1:$O$1,0))
*INDEX(Parameter_test!$E$2:$O$9,MATCH($A10&amp;$B10&amp;$C10,Parameter_test!$A$2:$A$9,0),MATCH("LGD23",Parameter_test!$E$1:$O$1,0)))</f>
        <v>1200</v>
      </c>
    </row>
    <row r="11" spans="1:11" x14ac:dyDescent="0.25">
      <c r="A11">
        <v>2021</v>
      </c>
      <c r="B11" t="s">
        <v>9</v>
      </c>
      <c r="C11" t="s">
        <v>27</v>
      </c>
      <c r="D11">
        <f>$D7*VLOOKUP($A11&amp;$B11&amp;$C11,Parameter_test!$A$1:$O$9,5,0)+$E7*VLOOKUP($A11&amp;$B11&amp;$C11,Parameter_test!$A$1:$O$9,8,0)</f>
        <v>16680</v>
      </c>
      <c r="E11">
        <f>$E7*VLOOKUP($A11&amp;$B11&amp;$C11,Parameter_test!$A$1:$O$9,9,0)+$D7*VLOOKUP($A11&amp;$B11&amp;$C11,Parameter_test!$A$1:$O$9,6,0)</f>
        <v>9000</v>
      </c>
      <c r="F11">
        <f>$D7*VLOOKUP($A11&amp;$B11&amp;$C11,Parameter_test!$A$1:$O$9,7,0)+$E7*VLOOKUP($A11&amp;$B11&amp;$C11,Parameter_test!$A$1:$O$9,10,0)+$F7</f>
        <v>8220</v>
      </c>
      <c r="G11">
        <f>($E7*INDEX(Parameter_test!$E$2:$O$9,MATCH($A11&amp;$B11&amp;$C11,Parameter_test!$A$2:$A$9,0),MATCH("TR21",Parameter_test!$E$1:$O$1,0))
*INDEX(Parameter_test!$E$2:$O$9,MATCH($A11&amp;$B11&amp;$C11,Parameter_test!$A$2:$A$9,0),MATCH("TR13",Parameter_test!$E$1:$O$1,0))
*INDEX(Parameter_test!$E$2:$O$9,MATCH($A11&amp;$B11&amp;$C11,Parameter_test!$A$2:$A$9,0),MATCH("LGD13",Parameter_test!$E$1:$O$1,0)))
+
($D7
*(1
-INDEX(Parameter_test!$E$2:$O$9,MATCH($A11&amp;$B11&amp;$C11,Parameter_test!$A$2:$A$9,0),MATCH("TR12",Parameter_test!$E$1:$O$1,0))
-INDEX(Parameter_test!$E$2:$O$9,MATCH($A11&amp;$B11&amp;$C11,Parameter_test!$A$2:$A$9,0),MATCH("TR13",Parameter_test!$E$1:$O$1,0)))
*INDEX(Parameter_test!$E$2:$O$9,MATCH($A11&amp;$B11&amp;$C11,Parameter_test!$A$2:$A$9,0),MATCH("TR13",Parameter_test!$E$1:$O$1,0))
*INDEX(Parameter_test!$E$2:$O$9,MATCH($A11&amp;$B11&amp;$C11,Parameter_test!$A$2:$A$9,0),MATCH("LGD13",Parameter_test!$E$1:$O$1,0)))</f>
        <v>667.2</v>
      </c>
      <c r="H11">
        <f>($D7*INDEX(Parameter_test!$E$2:$O$9,MATCH($A11&amp;$B11&amp;$C11,Parameter_test!$A$2:$A$9,0),MATCH("TR12",Parameter_test!$E$1:$O$1,0))
*INDEX(Parameter_test!$E$2:$O$9,MATCH($A11&amp;$B11&amp;$C11,Parameter_test!$A$2:$A$9,0),MATCH("LR12",Parameter_test!$E$1:$O$1,0)))
+
($E7
*(1
-INDEX(Parameter_test!$E$2:$O$9,MATCH($A11&amp;$B11&amp;$C11,Parameter_test!$A$2:$A$9,0),MATCH("TR21",Parameter_test!$E$1:$O$1,0))
-INDEX(Parameter_test!$E$2:$O$9,MATCH($A11&amp;$B11&amp;$C11,Parameter_test!$A$2:$A$9,0),MATCH("TR23",Parameter_test!$E$1:$O$1,0)))
*INDEX(Parameter_test!$E$2:$O$9,MATCH($A11&amp;$B11&amp;$C11,Parameter_test!$A$2:$A$9,0),MATCH("LR22",Parameter_test!$E$1:$O$1,0)))</f>
        <v>1152.0000000000002</v>
      </c>
      <c r="I11">
        <f>($D7*INDEX(Parameter_test!$E$2:$O$9,MATCH($A11&amp;$B11&amp;$C11,Parameter_test!$A$2:$A$9,0),MATCH("TR13",Parameter_test!$E$1:$O$1,0))
*INDEX(Parameter_test!$E$2:$O$9,MATCH($A11&amp;$B11&amp;$C11,Parameter_test!$A$2:$A$9,0),MATCH("LGD13",Parameter_test!$E$1:$O$1,0)))
+
($E7
*INDEX(Parameter_test!$E$2:$O$9,MATCH($A11&amp;$B11&amp;$C11,Parameter_test!$A$2:$A$9,0),MATCH("TR23",Parameter_test!$E$1:$O$1,0))
*INDEX(Parameter_test!$E$2:$O$9,MATCH($A11&amp;$B11&amp;$C11,Parameter_test!$A$2:$A$9,0),MATCH("LGD23",Parameter_test!$E$1:$O$1,0)))
+
MAX($F3*INDEX(Parameter_test!$E$2:$O$9,MATCH($A11&amp;$B11&amp;$C11,Parameter_test!$A$2:$A$9,0),MATCH("LR33",Parameter_test!$E$1:$O$1,0)),$J7
)</f>
        <v>2385</v>
      </c>
      <c r="J11">
        <f>MAX($F3*INDEX(Parameter_test!$E$2:$O$9,MATCH($A11&amp;$B11&amp;$C11,Parameter_test!$A$2:$A$9,0),MATCH("LR33",Parameter_test!$E$1:$O$1,0)),$J7
)</f>
        <v>585</v>
      </c>
      <c r="K11">
        <f>($D7*INDEX(Parameter_test!$E$2:$O$9,MATCH($A11&amp;$B11&amp;$C11,Parameter_test!$A$2:$A$9,0),MATCH("TR13",Parameter_test!$E$1:$O$1,0))
*INDEX(Parameter_test!$E$2:$O$9,MATCH($A11&amp;$B11&amp;$C11,Parameter_test!$A$2:$A$9,0),MATCH("LGD13",Parameter_test!$E$1:$O$1,0)))
+
($E7
*INDEX(Parameter_test!$E$2:$O$9,MATCH($A11&amp;$B11&amp;$C11,Parameter_test!$A$2:$A$9,0),MATCH("TR23",Parameter_test!$E$1:$O$1,0))
*INDEX(Parameter_test!$E$2:$O$9,MATCH($A11&amp;$B11&amp;$C11,Parameter_test!$A$2:$A$9,0),MATCH("LGD23",Parameter_test!$E$1:$O$1,0)))</f>
        <v>1800</v>
      </c>
    </row>
    <row r="12" spans="1:11" x14ac:dyDescent="0.25">
      <c r="A12">
        <v>2021</v>
      </c>
      <c r="B12" t="s">
        <v>8</v>
      </c>
      <c r="C12" t="s">
        <v>29</v>
      </c>
      <c r="D12">
        <f>$D8*VLOOKUP($A12&amp;$B12&amp;$C12,Parameter_test!$A$1:$O$9,5,0)+$E8*VLOOKUP($A12&amp;$B12&amp;$C12,Parameter_test!$A$1:$O$9,8,0)</f>
        <v>7950</v>
      </c>
      <c r="E12">
        <f>$E8*VLOOKUP($A12&amp;$B12&amp;$C12,Parameter_test!$A$1:$O$9,9,0)+$D8*VLOOKUP($A12&amp;$B12&amp;$C12,Parameter_test!$A$1:$O$9,6,0)</f>
        <v>7145</v>
      </c>
      <c r="F12">
        <f>$D8*VLOOKUP($A12&amp;$B12&amp;$C12,Parameter_test!$A$1:$O$9,7,0)+$E8*VLOOKUP($A12&amp;$B12&amp;$C12,Parameter_test!$A$1:$O$9,10,0)+$F8</f>
        <v>7505</v>
      </c>
      <c r="G12">
        <f>($E8*INDEX(Parameter_test!$E$2:$O$9,MATCH($A12&amp;$B12&amp;$C12,Parameter_test!$A$2:$A$9,0),MATCH("TR21",Parameter_test!$E$1:$O$1,0))
*((5/6)*INDEX(Parameter_test!$E$2:$O$9,MATCH($A12&amp;$B12&amp;$C12,Parameter_test!$A$2:$A$9,0),MATCH("LGD13",Parameter_test!$E$1:$O$1,0))
*INDEX(Parameter_test!$E$2:$O$9,MATCH($A12&amp;$B12&amp;$C12,Parameter_test!$A$2:$A$9,0),MATCH("TR13",Parameter_test!$E$1:$O$1,0))
+(1/6)*INDEX(Parameter_test!$E$2:$O$9,MATCH($A12&amp;$B12&amp;"Baseline",Parameter_test!$A$2:$A$9,0),MATCH("LGD13",Parameter_test!$E$1:$O$1,0))
*INDEX(Parameter_test!$E$2:$O$9,MATCH($A12&amp;$B12&amp;"Baseline",Parameter_test!$A$2:$A$9,0),MATCH("TR13",Parameter_test!$E$1:$O$1,0))
)
+
($D8
*(1
-INDEX(Parameter_test!$E$2:$O$9,MATCH($A12&amp;$B12&amp;$C12,Parameter_test!$A$2:$A$9,0),MATCH("TR12",Parameter_test!$E$1:$O$1,0))
-INDEX(Parameter_test!$E$2:$O$9,MATCH($A12&amp;$B12&amp;$C12,Parameter_test!$A$2:$A$9,0),MATCH("TR13",Parameter_test!$E$1:$O$1,0)))
*((5/6)*INDEX(Parameter_test!$E$2:$O$9,MATCH($A12&amp;$B12&amp;$C12,Parameter_test!$A$2:$A$9,0),MATCH("TR13",Parameter_test!$E$1:$O$1,0))
*INDEX(Parameter_test!$E$2:$O$9,MATCH($A12&amp;$B12&amp;$C12,Parameter_test!$A$2:$A$9,0),MATCH("LGD13",Parameter_test!$E$1:$O$1,0))
+
(1/6)*INDEX(Parameter_test!$E$2:$O$9,MATCH($A12&amp;$B12&amp;"Baseline",Parameter_test!$A$2:$A$9,0),MATCH("TR13",Parameter_test!$E$1:$O$1,0))
*INDEX(Parameter_test!$E$2:$O$9,MATCH($A12&amp;$B12&amp;"Baseline",Parameter_test!$A$2:$A$9,0),MATCH("LGD13",Parameter_test!$E$1:$O$1,0))
)))</f>
        <v>500.18749999999994</v>
      </c>
      <c r="H12">
        <f>($D8*INDEX(Parameter_test!$E$2:$O$9,MATCH($A12&amp;$B12&amp;$C12,Parameter_test!$A$2:$A$9,0),MATCH("TR12",Parameter_test!$E$1:$O$1,0))
*((5/6)*INDEX(Parameter_test!$E$2:$O$9,MATCH($A12&amp;$B12&amp;$C12,Parameter_test!$A$2:$A$9,0),MATCH("LR12",Parameter_test!$E$1:$O$1,0))+
(1/6)*INDEX(Parameter_test!$E$2:$O$9,MATCH($A12&amp;$B12&amp;"Baseline",Parameter_test!$A$2:$A$9,0),MATCH("LR12",Parameter_test!$E$1:$O$1,0)))
+
($E8
*(1
-INDEX(Parameter_test!$E$2:$O$9,MATCH($A12&amp;$B12&amp;$C12,Parameter_test!$A$2:$A$9,0),MATCH("TR21",Parameter_test!$E$1:$O$1,0))
-INDEX(Parameter_test!$E$2:$O$9,MATCH($A12&amp;$B12&amp;$C12,Parameter_test!$A$2:$A$9,0),MATCH("TR23",Parameter_test!$E$1:$O$1,0)))
*(
(5/6)*INDEX(Parameter_test!$E$2:$O$9,MATCH($A12&amp;$B12&amp;$C12,Parameter_test!$A$2:$A$9,0),MATCH("LR22",Parameter_test!$E$1:$O$1,0))
+
(1/6)*INDEX(Parameter_test!$E$2:$O$9,MATCH($A12&amp;$B12&amp;"Baseline",Parameter_test!$A$2:$A$9,0),MATCH("LR22",Parameter_test!$E$1:$O$1,0)))))</f>
        <v>1218.375</v>
      </c>
      <c r="I12">
        <f>($D8*INDEX(Parameter_test!$E$2:$O$9,MATCH($A12&amp;$B12&amp;$C12,Parameter_test!$A$2:$A$9,0),MATCH("TR13",Parameter_test!$E$1:$O$1,0))
*INDEX(Parameter_test!$E$2:$O$9,MATCH($A12&amp;$B12&amp;$C12,Parameter_test!$A$2:$A$9,0),MATCH("LGD13",Parameter_test!$E$1:$O$1,0)))
+
($E8
*INDEX(Parameter_test!$E$2:$O$9,MATCH($A12&amp;$B12&amp;$C12,Parameter_test!$A$2:$A$9,0),MATCH("TR23",Parameter_test!$E$1:$O$1,0))
*INDEX(Parameter_test!$E$2:$O$9,MATCH($A12&amp;$B12&amp;$C12,Parameter_test!$A$2:$A$9,0),MATCH("LGD23",Parameter_test!$E$1:$O$1,0)))
+
MAX($F4*INDEX(Parameter_test!$E$2:$O$9,MATCH($A12&amp;$B12&amp;$C12,Parameter_test!$A$2:$A$9,0),MATCH("LR33",Parameter_test!$E$1:$O$1,0)),$J8
)</f>
        <v>2297.25</v>
      </c>
      <c r="J12">
        <f>MAX($F4*INDEX(Parameter_test!$E$2:$O$9,MATCH($A12&amp;$B12&amp;$C12,Parameter_test!$A$2:$A$9,0),MATCH("LR33",Parameter_test!$E$1:$O$1,0)),$J8
)</f>
        <v>450</v>
      </c>
      <c r="K12">
        <f>($D8*INDEX(Parameter_test!$E$2:$O$9,MATCH($A12&amp;$B12&amp;$C12,Parameter_test!$A$2:$A$9,0),MATCH("TR13",Parameter_test!$E$1:$O$1,0))
*INDEX(Parameter_test!$E$2:$O$9,MATCH($A12&amp;$B12&amp;$C12,Parameter_test!$A$2:$A$9,0),MATCH("LGD13",Parameter_test!$E$1:$O$1,0)))
+
($E8
*INDEX(Parameter_test!$E$2:$O$9,MATCH($A12&amp;$B12&amp;$C12,Parameter_test!$A$2:$A$9,0),MATCH("TR23",Parameter_test!$E$1:$O$1,0))
*INDEX(Parameter_test!$E$2:$O$9,MATCH($A12&amp;$B12&amp;$C12,Parameter_test!$A$2:$A$9,0),MATCH("LGD23",Parameter_test!$E$1:$O$1,0)))</f>
        <v>1847.25</v>
      </c>
    </row>
    <row r="13" spans="1:11" x14ac:dyDescent="0.25">
      <c r="A13">
        <v>2021</v>
      </c>
      <c r="B13" t="s">
        <v>9</v>
      </c>
      <c r="C13" t="s">
        <v>29</v>
      </c>
      <c r="D13">
        <f>$D9*VLOOKUP($A13&amp;$B13&amp;$C13,Parameter_test!$A$1:$O$9,5,0)+$E9*VLOOKUP($A13&amp;$B13&amp;$C13,Parameter_test!$A$1:$O$9,8,0)</f>
        <v>11925</v>
      </c>
      <c r="E13">
        <f>$E9*VLOOKUP($A13&amp;$B13&amp;$C13,Parameter_test!$A$1:$O$9,9,0)+$D9*VLOOKUP($A13&amp;$B13&amp;$C13,Parameter_test!$A$1:$O$9,6,0)</f>
        <v>10717.5</v>
      </c>
      <c r="F13">
        <f>$D9*VLOOKUP($A13&amp;$B13&amp;$C13,Parameter_test!$A$1:$O$9,7,0)+$E9*VLOOKUP($A13&amp;$B13&amp;$C13,Parameter_test!$A$1:$O$9,10,0)+$F9</f>
        <v>11257.5</v>
      </c>
      <c r="G13">
        <f>($E9*INDEX(Parameter_test!$E$2:$O$9,MATCH($A13&amp;$B13&amp;$C13,Parameter_test!$A$2:$A$9,0),MATCH("TR21",Parameter_test!$E$1:$O$1,0))
*((5/6)*INDEX(Parameter_test!$E$2:$O$9,MATCH($A13&amp;$B13&amp;$C13,Parameter_test!$A$2:$A$9,0),MATCH("LGD13",Parameter_test!$E$1:$O$1,0))
*INDEX(Parameter_test!$E$2:$O$9,MATCH($A13&amp;$B13&amp;$C13,Parameter_test!$A$2:$A$9,0),MATCH("TR13",Parameter_test!$E$1:$O$1,0))
+(1/6)*INDEX(Parameter_test!$E$2:$O$9,MATCH($A13&amp;$B13&amp;"Baseline",Parameter_test!$A$2:$A$9,0),MATCH("LGD13",Parameter_test!$E$1:$O$1,0))
*INDEX(Parameter_test!$E$2:$O$9,MATCH($A13&amp;$B13&amp;"Baseline",Parameter_test!$A$2:$A$9,0),MATCH("TR13",Parameter_test!$E$1:$O$1,0))
)
+
($D9
*(1
-INDEX(Parameter_test!$E$2:$O$9,MATCH($A13&amp;$B13&amp;$C13,Parameter_test!$A$2:$A$9,0),MATCH("TR12",Parameter_test!$E$1:$O$1,0))
-INDEX(Parameter_test!$E$2:$O$9,MATCH($A13&amp;$B13&amp;$C13,Parameter_test!$A$2:$A$9,0),MATCH("TR13",Parameter_test!$E$1:$O$1,0)))
*((5/6)*INDEX(Parameter_test!$E$2:$O$9,MATCH($A13&amp;$B13&amp;$C13,Parameter_test!$A$2:$A$9,0),MATCH("TR13",Parameter_test!$E$1:$O$1,0))
*INDEX(Parameter_test!$E$2:$O$9,MATCH($A13&amp;$B13&amp;$C13,Parameter_test!$A$2:$A$9,0),MATCH("LGD13",Parameter_test!$E$1:$O$1,0))
+
(1/6)*INDEX(Parameter_test!$E$2:$O$9,MATCH($A13&amp;$B13&amp;"Baseline",Parameter_test!$A$2:$A$9,0),MATCH("TR13",Parameter_test!$E$1:$O$1,0))
*INDEX(Parameter_test!$E$2:$O$9,MATCH($A13&amp;$B13&amp;"Baseline",Parameter_test!$A$2:$A$9,0),MATCH("LGD13",Parameter_test!$E$1:$O$1,0))
)))</f>
        <v>750.28124999999989</v>
      </c>
      <c r="H13">
        <f>($D9*INDEX(Parameter_test!$E$2:$O$9,MATCH($A13&amp;$B13&amp;$C13,Parameter_test!$A$2:$A$9,0),MATCH("TR12",Parameter_test!$E$1:$O$1,0))
*((5/6)*INDEX(Parameter_test!$E$2:$O$9,MATCH($A13&amp;$B13&amp;$C13,Parameter_test!$A$2:$A$9,0),MATCH("LR12",Parameter_test!$E$1:$O$1,0))+
(1/6)*INDEX(Parameter_test!$E$2:$O$9,MATCH($A13&amp;$B13&amp;"Baseline",Parameter_test!$A$2:$A$9,0),MATCH("LR12",Parameter_test!$E$1:$O$1,0)))
+
($E9
*(1
-INDEX(Parameter_test!$E$2:$O$9,MATCH($A13&amp;$B13&amp;$C13,Parameter_test!$A$2:$A$9,0),MATCH("TR21",Parameter_test!$E$1:$O$1,0))
-INDEX(Parameter_test!$E$2:$O$9,MATCH($A13&amp;$B13&amp;$C13,Parameter_test!$A$2:$A$9,0),MATCH("TR23",Parameter_test!$E$1:$O$1,0)))
*(
(5/6)*INDEX(Parameter_test!$E$2:$O$9,MATCH($A13&amp;$B13&amp;$C13,Parameter_test!$A$2:$A$9,0),MATCH("LR22",Parameter_test!$E$1:$O$1,0))
+
(1/6)*INDEX(Parameter_test!$E$2:$O$9,MATCH($A13&amp;$B13&amp;"Baseline",Parameter_test!$A$2:$A$9,0),MATCH("LR22",Parameter_test!$E$1:$O$1,0)))))</f>
        <v>1827.5625</v>
      </c>
      <c r="I13">
        <f>($D9*INDEX(Parameter_test!$E$2:$O$9,MATCH($A13&amp;$B13&amp;$C13,Parameter_test!$A$2:$A$9,0),MATCH("TR13",Parameter_test!$E$1:$O$1,0))
*INDEX(Parameter_test!$E$2:$O$9,MATCH($A13&amp;$B13&amp;$C13,Parameter_test!$A$2:$A$9,0),MATCH("LGD13",Parameter_test!$E$1:$O$1,0)))
+
($E9
*INDEX(Parameter_test!$E$2:$O$9,MATCH($A13&amp;$B13&amp;$C13,Parameter_test!$A$2:$A$9,0),MATCH("TR23",Parameter_test!$E$1:$O$1,0))
*INDEX(Parameter_test!$E$2:$O$9,MATCH($A13&amp;$B13&amp;$C13,Parameter_test!$A$2:$A$9,0),MATCH("LGD23",Parameter_test!$E$1:$O$1,0)))
+
MAX($F5*INDEX(Parameter_test!$E$2:$O$9,MATCH($A13&amp;$B13&amp;$C13,Parameter_test!$A$2:$A$9,0),MATCH("LR33",Parameter_test!$E$1:$O$1,0)),$J9
)</f>
        <v>3445.875</v>
      </c>
      <c r="J13">
        <f>MAX($F5*INDEX(Parameter_test!$E$2:$O$9,MATCH($A13&amp;$B13&amp;$C13,Parameter_test!$A$2:$A$9,0),MATCH("LR33",Parameter_test!$E$1:$O$1,0)),$J9
)</f>
        <v>675</v>
      </c>
      <c r="K13">
        <f>($D9*INDEX(Parameter_test!$E$2:$O$9,MATCH($A13&amp;$B13&amp;$C13,Parameter_test!$A$2:$A$9,0),MATCH("TR13",Parameter_test!$E$1:$O$1,0))
*INDEX(Parameter_test!$E$2:$O$9,MATCH($A13&amp;$B13&amp;$C13,Parameter_test!$A$2:$A$9,0),MATCH("LGD13",Parameter_test!$E$1:$O$1,0)))
+
($E9
*INDEX(Parameter_test!$E$2:$O$9,MATCH($A13&amp;$B13&amp;$C13,Parameter_test!$A$2:$A$9,0),MATCH("TR23",Parameter_test!$E$1:$O$1,0))
*INDEX(Parameter_test!$E$2:$O$9,MATCH($A13&amp;$B13&amp;$C13,Parameter_test!$A$2:$A$9,0),MATCH("LGD23",Parameter_test!$E$1:$O$1,0)))</f>
        <v>2770.875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5F01-04EA-46BC-96C5-63D54902BF74}">
  <dimension ref="A1:Q7"/>
  <sheetViews>
    <sheetView workbookViewId="0">
      <selection activeCell="E1" sqref="E1"/>
    </sheetView>
  </sheetViews>
  <sheetFormatPr baseColWidth="10" defaultRowHeight="15" x14ac:dyDescent="0.25"/>
  <sheetData>
    <row r="1" spans="1:17" x14ac:dyDescent="0.25">
      <c r="B1" t="s">
        <v>13</v>
      </c>
      <c r="C1" t="s">
        <v>14</v>
      </c>
      <c r="G1" t="s">
        <v>16</v>
      </c>
      <c r="H1" t="s">
        <v>15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17" x14ac:dyDescent="0.25">
      <c r="A2" t="s">
        <v>10</v>
      </c>
      <c r="B2">
        <v>1000</v>
      </c>
      <c r="C2">
        <v>10000</v>
      </c>
      <c r="F2" t="s">
        <v>27</v>
      </c>
      <c r="G2">
        <v>0.7</v>
      </c>
      <c r="H2">
        <v>0.2</v>
      </c>
      <c r="I2">
        <v>0.1</v>
      </c>
      <c r="J2">
        <v>0.2</v>
      </c>
      <c r="K2">
        <v>0.6</v>
      </c>
      <c r="L2">
        <v>0.2</v>
      </c>
      <c r="M2">
        <v>0.4</v>
      </c>
      <c r="N2">
        <v>0.6</v>
      </c>
      <c r="O2">
        <v>0.05</v>
      </c>
      <c r="P2">
        <v>0.2</v>
      </c>
      <c r="Q2">
        <v>0.7</v>
      </c>
    </row>
    <row r="3" spans="1:17" x14ac:dyDescent="0.25">
      <c r="A3" t="s">
        <v>12</v>
      </c>
      <c r="B3">
        <v>500</v>
      </c>
      <c r="C3">
        <v>1000</v>
      </c>
      <c r="F3" t="s">
        <v>28</v>
      </c>
      <c r="G3">
        <v>0.05</v>
      </c>
      <c r="H3">
        <v>0.05</v>
      </c>
      <c r="I3">
        <v>0.05</v>
      </c>
      <c r="J3">
        <v>0.05</v>
      </c>
      <c r="K3">
        <v>0.05</v>
      </c>
      <c r="L3">
        <v>0.05</v>
      </c>
      <c r="M3">
        <v>0.05</v>
      </c>
      <c r="N3">
        <v>0.05</v>
      </c>
      <c r="O3">
        <v>0.05</v>
      </c>
      <c r="P3">
        <v>0.05</v>
      </c>
      <c r="Q3">
        <v>0.05</v>
      </c>
    </row>
    <row r="4" spans="1:17" x14ac:dyDescent="0.25">
      <c r="A4" t="s">
        <v>11</v>
      </c>
      <c r="B4">
        <v>200</v>
      </c>
      <c r="C4">
        <v>700</v>
      </c>
    </row>
    <row r="5" spans="1:17" x14ac:dyDescent="0.25">
      <c r="A5" t="s">
        <v>5</v>
      </c>
      <c r="B5">
        <v>1</v>
      </c>
      <c r="C5">
        <v>500</v>
      </c>
    </row>
    <row r="6" spans="1:17" x14ac:dyDescent="0.25">
      <c r="A6" t="s">
        <v>6</v>
      </c>
      <c r="B6">
        <v>500</v>
      </c>
      <c r="C6">
        <v>2000</v>
      </c>
    </row>
    <row r="7" spans="1:17" x14ac:dyDescent="0.25">
      <c r="A7" t="s">
        <v>7</v>
      </c>
      <c r="B7">
        <v>4000</v>
      </c>
      <c r="C7"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Stock_test</vt:lpstr>
      <vt:lpstr>Parameter_test</vt:lpstr>
      <vt:lpstr>Projection_test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b79534</dc:creator>
  <cp:lastModifiedBy>b79534</cp:lastModifiedBy>
  <dcterms:created xsi:type="dcterms:W3CDTF">2019-11-19T10:40:19Z</dcterms:created>
  <dcterms:modified xsi:type="dcterms:W3CDTF">2019-11-22T09:36:26Z</dcterms:modified>
</cp:coreProperties>
</file>