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RLANGGA OFFICE\Documents\#DAMING\#DAMING\"/>
    </mc:Choice>
  </mc:AlternateContent>
  <xr:revisionPtr revIDLastSave="0" documentId="13_ncr:1_{CAEF1377-BE9D-4DAD-BA7C-6F6F44856F68}" xr6:coauthVersionLast="47" xr6:coauthVersionMax="47" xr10:uidLastSave="{00000000-0000-0000-0000-000000000000}"/>
  <bookViews>
    <workbookView xWindow="5760" yWindow="3330" windowWidth="28800" windowHeight="11385" activeTab="2" xr2:uid="{00000000-000D-0000-FFFF-FFFF00000000}"/>
  </bookViews>
  <sheets>
    <sheet name="42" sheetId="1" r:id="rId1"/>
    <sheet name="43" sheetId="2" r:id="rId2"/>
    <sheet name="fix42" sheetId="3" r:id="rId3"/>
    <sheet name="fix4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4" l="1"/>
  <c r="C98" i="3"/>
  <c r="I56" i="4"/>
  <c r="I57" i="4"/>
  <c r="I47" i="4"/>
  <c r="I39" i="4"/>
  <c r="I38" i="4"/>
  <c r="I46" i="4"/>
  <c r="I12" i="4"/>
  <c r="I15" i="4"/>
  <c r="I41" i="4"/>
  <c r="I48" i="4"/>
  <c r="I27" i="4"/>
  <c r="I50" i="4"/>
  <c r="I52" i="4"/>
  <c r="I30" i="4"/>
  <c r="I69" i="4"/>
  <c r="I33" i="4"/>
  <c r="I17" i="4"/>
  <c r="I24" i="4"/>
  <c r="I67" i="4"/>
  <c r="I75" i="4"/>
  <c r="I72" i="4"/>
  <c r="I35" i="4"/>
  <c r="I7" i="4"/>
  <c r="I21" i="4"/>
  <c r="I31" i="4"/>
  <c r="I5" i="4"/>
  <c r="I62" i="4"/>
  <c r="I71" i="4"/>
  <c r="I51" i="4"/>
  <c r="I70" i="4"/>
  <c r="I42" i="4"/>
  <c r="I76" i="4"/>
  <c r="I58" i="4"/>
  <c r="I40" i="4"/>
  <c r="I19" i="4"/>
  <c r="I64" i="4"/>
  <c r="I37" i="4"/>
  <c r="I29" i="4"/>
  <c r="I34" i="4"/>
  <c r="I18" i="4"/>
  <c r="I60" i="4"/>
  <c r="I26" i="4"/>
  <c r="I66" i="4"/>
  <c r="I11" i="4"/>
  <c r="I43" i="4"/>
  <c r="I13" i="4"/>
  <c r="I45" i="4"/>
  <c r="I28" i="4"/>
  <c r="I3" i="4"/>
  <c r="I23" i="4"/>
  <c r="I55" i="4"/>
  <c r="I54" i="4"/>
  <c r="I16" i="4"/>
  <c r="I65" i="4"/>
  <c r="I59" i="4"/>
  <c r="I22" i="4"/>
  <c r="I53" i="4"/>
  <c r="I20" i="4"/>
  <c r="I74" i="4"/>
  <c r="I6" i="4"/>
  <c r="I61" i="4"/>
  <c r="I10" i="4"/>
  <c r="I44" i="4"/>
  <c r="I9" i="4"/>
  <c r="I49" i="4"/>
  <c r="I68" i="4"/>
  <c r="I8" i="4"/>
  <c r="I4" i="4"/>
  <c r="I14" i="4"/>
  <c r="I36" i="4"/>
  <c r="I25" i="4"/>
  <c r="I32" i="4"/>
  <c r="I63" i="4"/>
  <c r="H56" i="4"/>
  <c r="H57" i="4"/>
  <c r="H47" i="4"/>
  <c r="H39" i="4"/>
  <c r="H38" i="4"/>
  <c r="H46" i="4"/>
  <c r="H12" i="4"/>
  <c r="H15" i="4"/>
  <c r="H41" i="4"/>
  <c r="H48" i="4"/>
  <c r="H27" i="4"/>
  <c r="H50" i="4"/>
  <c r="H52" i="4"/>
  <c r="H30" i="4"/>
  <c r="H69" i="4"/>
  <c r="H33" i="4"/>
  <c r="H17" i="4"/>
  <c r="H24" i="4"/>
  <c r="H67" i="4"/>
  <c r="H75" i="4"/>
  <c r="H72" i="4"/>
  <c r="H35" i="4"/>
  <c r="H7" i="4"/>
  <c r="H21" i="4"/>
  <c r="H31" i="4"/>
  <c r="H5" i="4"/>
  <c r="H62" i="4"/>
  <c r="H71" i="4"/>
  <c r="H2" i="4"/>
  <c r="H51" i="4"/>
  <c r="H70" i="4"/>
  <c r="H42" i="4"/>
  <c r="H76" i="4"/>
  <c r="H58" i="4"/>
  <c r="H40" i="4"/>
  <c r="H19" i="4"/>
  <c r="H64" i="4"/>
  <c r="H37" i="4"/>
  <c r="H29" i="4"/>
  <c r="H34" i="4"/>
  <c r="H18" i="4"/>
  <c r="H60" i="4"/>
  <c r="H26" i="4"/>
  <c r="H66" i="4"/>
  <c r="H11" i="4"/>
  <c r="H43" i="4"/>
  <c r="H13" i="4"/>
  <c r="H45" i="4"/>
  <c r="H28" i="4"/>
  <c r="H3" i="4"/>
  <c r="H23" i="4"/>
  <c r="H55" i="4"/>
  <c r="H54" i="4"/>
  <c r="H16" i="4"/>
  <c r="H65" i="4"/>
  <c r="H59" i="4"/>
  <c r="H22" i="4"/>
  <c r="H53" i="4"/>
  <c r="H20" i="4"/>
  <c r="H74" i="4"/>
  <c r="H6" i="4"/>
  <c r="H61" i="4"/>
  <c r="H10" i="4"/>
  <c r="H44" i="4"/>
  <c r="H9" i="4"/>
  <c r="H49" i="4"/>
  <c r="H68" i="4"/>
  <c r="H8" i="4"/>
  <c r="H4" i="4"/>
  <c r="H14" i="4"/>
  <c r="H36" i="4"/>
  <c r="H25" i="4"/>
  <c r="H32" i="4"/>
  <c r="H63" i="4"/>
  <c r="G56" i="4"/>
  <c r="G57" i="4"/>
  <c r="G47" i="4"/>
  <c r="G39" i="4"/>
  <c r="G38" i="4"/>
  <c r="G46" i="4"/>
  <c r="G12" i="4"/>
  <c r="G15" i="4"/>
  <c r="G41" i="4"/>
  <c r="G48" i="4"/>
  <c r="G27" i="4"/>
  <c r="G50" i="4"/>
  <c r="G52" i="4"/>
  <c r="G30" i="4"/>
  <c r="G69" i="4"/>
  <c r="G33" i="4"/>
  <c r="G17" i="4"/>
  <c r="G24" i="4"/>
  <c r="G67" i="4"/>
  <c r="G75" i="4"/>
  <c r="G72" i="4"/>
  <c r="G35" i="4"/>
  <c r="G7" i="4"/>
  <c r="G21" i="4"/>
  <c r="G31" i="4"/>
  <c r="G5" i="4"/>
  <c r="G62" i="4"/>
  <c r="G71" i="4"/>
  <c r="G2" i="4"/>
  <c r="G51" i="4"/>
  <c r="G70" i="4"/>
  <c r="G42" i="4"/>
  <c r="G76" i="4"/>
  <c r="G58" i="4"/>
  <c r="G40" i="4"/>
  <c r="G19" i="4"/>
  <c r="G64" i="4"/>
  <c r="G37" i="4"/>
  <c r="G29" i="4"/>
  <c r="G34" i="4"/>
  <c r="G18" i="4"/>
  <c r="G60" i="4"/>
  <c r="G26" i="4"/>
  <c r="G66" i="4"/>
  <c r="G11" i="4"/>
  <c r="G43" i="4"/>
  <c r="G13" i="4"/>
  <c r="G45" i="4"/>
  <c r="G28" i="4"/>
  <c r="G3" i="4"/>
  <c r="G23" i="4"/>
  <c r="G55" i="4"/>
  <c r="G54" i="4"/>
  <c r="G16" i="4"/>
  <c r="G65" i="4"/>
  <c r="G59" i="4"/>
  <c r="G22" i="4"/>
  <c r="G53" i="4"/>
  <c r="G20" i="4"/>
  <c r="G74" i="4"/>
  <c r="G6" i="4"/>
  <c r="G61" i="4"/>
  <c r="G10" i="4"/>
  <c r="G44" i="4"/>
  <c r="G9" i="4"/>
  <c r="G68" i="4"/>
  <c r="G8" i="4"/>
  <c r="G4" i="4"/>
  <c r="G14" i="4"/>
  <c r="G36" i="4"/>
  <c r="G25" i="4"/>
  <c r="G32" i="4"/>
  <c r="G63" i="4"/>
  <c r="I73" i="4"/>
  <c r="H73" i="4"/>
  <c r="G73" i="4"/>
  <c r="C49" i="4"/>
  <c r="G49" i="4" s="1"/>
  <c r="H58" i="3"/>
  <c r="H5" i="3"/>
  <c r="H46" i="3"/>
  <c r="H54" i="3"/>
  <c r="H12" i="3"/>
  <c r="H87" i="3"/>
  <c r="H34" i="3"/>
  <c r="H44" i="3"/>
  <c r="H28" i="3"/>
  <c r="H10" i="3"/>
  <c r="H83" i="3"/>
  <c r="H51" i="3"/>
  <c r="H56" i="3"/>
  <c r="H57" i="3"/>
  <c r="H15" i="3"/>
  <c r="H94" i="3"/>
  <c r="H59" i="3"/>
  <c r="H60" i="3"/>
  <c r="H39" i="3"/>
  <c r="H88" i="3"/>
  <c r="H68" i="3"/>
  <c r="H93" i="3"/>
  <c r="H63" i="3"/>
  <c r="H9" i="3"/>
  <c r="H69" i="3"/>
  <c r="H70" i="3"/>
  <c r="H23" i="3"/>
  <c r="H72" i="3"/>
  <c r="H4" i="3"/>
  <c r="H20" i="3"/>
  <c r="H25" i="3"/>
  <c r="H14" i="3"/>
  <c r="H77" i="3"/>
  <c r="H19" i="3"/>
  <c r="H31" i="3"/>
  <c r="H33" i="3"/>
  <c r="H7" i="3"/>
  <c r="H55" i="3"/>
  <c r="H32" i="3"/>
  <c r="H16" i="3"/>
  <c r="H3" i="3"/>
  <c r="H36" i="3"/>
  <c r="H43" i="3"/>
  <c r="H41" i="3"/>
  <c r="H47" i="3"/>
  <c r="H82" i="3"/>
  <c r="H37" i="3"/>
  <c r="H75" i="3"/>
  <c r="H13" i="3"/>
  <c r="H53" i="3"/>
  <c r="H45" i="3"/>
  <c r="H79" i="3"/>
  <c r="H80" i="3"/>
  <c r="H2" i="3"/>
  <c r="H78" i="3"/>
  <c r="H71" i="3"/>
  <c r="H26" i="3"/>
  <c r="H67" i="3"/>
  <c r="H85" i="3"/>
  <c r="H6" i="3"/>
  <c r="H84" i="3"/>
  <c r="H8" i="3"/>
  <c r="H52" i="3"/>
  <c r="H49" i="3"/>
  <c r="H17" i="3"/>
  <c r="H24" i="3"/>
  <c r="H29" i="3"/>
  <c r="H81" i="3"/>
  <c r="H48" i="3"/>
  <c r="H73" i="3"/>
  <c r="H74" i="3"/>
  <c r="H66" i="3"/>
  <c r="H27" i="3"/>
  <c r="H50" i="3"/>
  <c r="H62" i="3"/>
  <c r="H86" i="3"/>
  <c r="H11" i="3"/>
  <c r="H40" i="3"/>
  <c r="H38" i="3"/>
  <c r="H76" i="3"/>
  <c r="H42" i="3"/>
  <c r="H65" i="3"/>
  <c r="H95" i="3"/>
  <c r="H91" i="3"/>
  <c r="H64" i="3"/>
  <c r="H61" i="3"/>
  <c r="H21" i="3"/>
  <c r="H22" i="3"/>
  <c r="H30" i="3"/>
  <c r="H89" i="3"/>
  <c r="H18" i="3"/>
  <c r="H90" i="3"/>
  <c r="H92" i="3"/>
  <c r="H35" i="3"/>
  <c r="G58" i="3"/>
  <c r="G5" i="3"/>
  <c r="G46" i="3"/>
  <c r="G54" i="3"/>
  <c r="G12" i="3"/>
  <c r="G87" i="3"/>
  <c r="G34" i="3"/>
  <c r="G44" i="3"/>
  <c r="G28" i="3"/>
  <c r="G10" i="3"/>
  <c r="G83" i="3"/>
  <c r="G51" i="3"/>
  <c r="G56" i="3"/>
  <c r="G57" i="3"/>
  <c r="G15" i="3"/>
  <c r="G94" i="3"/>
  <c r="G59" i="3"/>
  <c r="G60" i="3"/>
  <c r="G39" i="3"/>
  <c r="G88" i="3"/>
  <c r="G68" i="3"/>
  <c r="G93" i="3"/>
  <c r="G63" i="3"/>
  <c r="G9" i="3"/>
  <c r="G69" i="3"/>
  <c r="G70" i="3"/>
  <c r="G23" i="3"/>
  <c r="G72" i="3"/>
  <c r="G4" i="3"/>
  <c r="G20" i="3"/>
  <c r="G25" i="3"/>
  <c r="G14" i="3"/>
  <c r="G77" i="3"/>
  <c r="G19" i="3"/>
  <c r="G31" i="3"/>
  <c r="G33" i="3"/>
  <c r="G7" i="3"/>
  <c r="G55" i="3"/>
  <c r="G32" i="3"/>
  <c r="G16" i="3"/>
  <c r="G3" i="3"/>
  <c r="G36" i="3"/>
  <c r="G43" i="3"/>
  <c r="G41" i="3"/>
  <c r="G47" i="3"/>
  <c r="G82" i="3"/>
  <c r="G37" i="3"/>
  <c r="G75" i="3"/>
  <c r="G13" i="3"/>
  <c r="G53" i="3"/>
  <c r="G45" i="3"/>
  <c r="G79" i="3"/>
  <c r="G80" i="3"/>
  <c r="G2" i="3"/>
  <c r="G78" i="3"/>
  <c r="G71" i="3"/>
  <c r="G26" i="3"/>
  <c r="G67" i="3"/>
  <c r="G85" i="3"/>
  <c r="G6" i="3"/>
  <c r="G84" i="3"/>
  <c r="G8" i="3"/>
  <c r="G52" i="3"/>
  <c r="G49" i="3"/>
  <c r="G17" i="3"/>
  <c r="G24" i="3"/>
  <c r="G29" i="3"/>
  <c r="G81" i="3"/>
  <c r="G48" i="3"/>
  <c r="G73" i="3"/>
  <c r="G74" i="3"/>
  <c r="G66" i="3"/>
  <c r="G27" i="3"/>
  <c r="G50" i="3"/>
  <c r="G62" i="3"/>
  <c r="G86" i="3"/>
  <c r="G11" i="3"/>
  <c r="G40" i="3"/>
  <c r="G38" i="3"/>
  <c r="G76" i="3"/>
  <c r="G42" i="3"/>
  <c r="G65" i="3"/>
  <c r="G95" i="3"/>
  <c r="G91" i="3"/>
  <c r="G64" i="3"/>
  <c r="G61" i="3"/>
  <c r="G21" i="3"/>
  <c r="G22" i="3"/>
  <c r="G30" i="3"/>
  <c r="G89" i="3"/>
  <c r="G18" i="3"/>
  <c r="G90" i="3"/>
  <c r="G92" i="3"/>
  <c r="G35" i="3"/>
  <c r="F58" i="3"/>
  <c r="F5" i="3"/>
  <c r="F12" i="3"/>
  <c r="F87" i="3"/>
  <c r="F10" i="3"/>
  <c r="F83" i="3"/>
  <c r="F56" i="3"/>
  <c r="F57" i="3"/>
  <c r="F59" i="3"/>
  <c r="F60" i="3"/>
  <c r="F39" i="3"/>
  <c r="F9" i="3"/>
  <c r="F69" i="3"/>
  <c r="F70" i="3"/>
  <c r="F4" i="3"/>
  <c r="F20" i="3"/>
  <c r="F19" i="3"/>
  <c r="F55" i="3"/>
  <c r="F36" i="3"/>
  <c r="F47" i="3"/>
  <c r="F82" i="3"/>
  <c r="F13" i="3"/>
  <c r="F53" i="3"/>
  <c r="F80" i="3"/>
  <c r="F2" i="3"/>
  <c r="F78" i="3"/>
  <c r="F26" i="3"/>
  <c r="F67" i="3"/>
  <c r="F6" i="3"/>
  <c r="F8" i="3"/>
  <c r="F17" i="3"/>
  <c r="F29" i="3"/>
  <c r="F48" i="3"/>
  <c r="F73" i="3"/>
  <c r="F50" i="3"/>
  <c r="F11" i="3"/>
  <c r="F40" i="3"/>
  <c r="F38" i="3"/>
  <c r="F76" i="3"/>
  <c r="F42" i="3"/>
  <c r="F65" i="3"/>
  <c r="F91" i="3"/>
  <c r="F61" i="3"/>
  <c r="F21" i="3"/>
  <c r="F22" i="3"/>
  <c r="F30" i="3"/>
  <c r="F89" i="3"/>
  <c r="F90" i="3"/>
  <c r="F92" i="3"/>
  <c r="F35" i="3"/>
  <c r="F18" i="3"/>
  <c r="F64" i="3"/>
  <c r="F95" i="3"/>
  <c r="F86" i="3"/>
  <c r="F62" i="3"/>
  <c r="F27" i="3"/>
  <c r="F66" i="3"/>
  <c r="F74" i="3"/>
  <c r="F81" i="3"/>
  <c r="F24" i="3"/>
  <c r="F49" i="3"/>
  <c r="F52" i="3"/>
  <c r="F84" i="3"/>
  <c r="F85" i="3"/>
  <c r="F71" i="3"/>
  <c r="F79" i="3"/>
  <c r="F45" i="3"/>
  <c r="F75" i="3"/>
  <c r="F37" i="3"/>
  <c r="F41" i="3"/>
  <c r="F43" i="3"/>
  <c r="F3" i="3"/>
  <c r="F16" i="3"/>
  <c r="F32" i="3"/>
  <c r="F7" i="3"/>
  <c r="F33" i="3"/>
  <c r="F31" i="3"/>
  <c r="F77" i="3"/>
  <c r="F14" i="3"/>
  <c r="F25" i="3"/>
  <c r="F72" i="3"/>
  <c r="F23" i="3"/>
  <c r="F63" i="3"/>
  <c r="F93" i="3"/>
  <c r="F68" i="3"/>
  <c r="F88" i="3"/>
  <c r="F94" i="3"/>
  <c r="F15" i="3"/>
  <c r="F51" i="3"/>
  <c r="F28" i="3"/>
  <c r="F44" i="3"/>
  <c r="F34" i="3"/>
  <c r="F54" i="3"/>
  <c r="F46" i="3"/>
  <c r="C70" i="2"/>
  <c r="C70" i="1"/>
  <c r="C60" i="1"/>
  <c r="C57" i="1"/>
  <c r="C95" i="1"/>
  <c r="C94" i="1"/>
  <c r="C93" i="1"/>
  <c r="C77" i="1"/>
  <c r="C75" i="1"/>
  <c r="C74" i="1"/>
  <c r="C71" i="1"/>
  <c r="C68" i="1"/>
  <c r="C65" i="1"/>
  <c r="C64" i="1"/>
  <c r="C63" i="1"/>
  <c r="C62" i="1"/>
  <c r="C52" i="1"/>
  <c r="C54" i="1"/>
  <c r="C44" i="1"/>
  <c r="C38" i="1"/>
  <c r="C34" i="1"/>
  <c r="C29" i="1"/>
  <c r="C28" i="1"/>
  <c r="C27" i="1"/>
  <c r="C24" i="1"/>
  <c r="C5" i="1"/>
  <c r="C86" i="1"/>
  <c r="C88" i="1"/>
  <c r="C87" i="1"/>
  <c r="C85" i="1"/>
  <c r="C84" i="1"/>
  <c r="C81" i="1"/>
  <c r="C79" i="1"/>
  <c r="C72" i="1"/>
  <c r="C66" i="1"/>
  <c r="C61" i="1"/>
  <c r="C55" i="1"/>
  <c r="C51" i="1"/>
  <c r="C50" i="1"/>
  <c r="C49" i="1"/>
  <c r="C48" i="1"/>
  <c r="C3" i="1"/>
  <c r="C47" i="1"/>
  <c r="C46" i="1"/>
  <c r="C45" i="1"/>
  <c r="C42" i="1"/>
  <c r="C41" i="1"/>
  <c r="C35" i="1"/>
  <c r="C33" i="1"/>
  <c r="C32" i="1"/>
  <c r="C31" i="1"/>
  <c r="C26" i="1"/>
  <c r="C25" i="1"/>
  <c r="C21" i="1"/>
  <c r="C20" i="1"/>
  <c r="C19" i="1"/>
  <c r="C17" i="1"/>
  <c r="C16" i="1"/>
  <c r="C2" i="1"/>
  <c r="C15" i="1"/>
  <c r="C10" i="1"/>
  <c r="C9" i="1"/>
</calcChain>
</file>

<file path=xl/sharedStrings.xml><?xml version="1.0" encoding="utf-8"?>
<sst xmlns="http://schemas.openxmlformats.org/spreadsheetml/2006/main" count="617" uniqueCount="402">
  <si>
    <t>NRP</t>
  </si>
  <si>
    <t>Nama</t>
  </si>
  <si>
    <t>G64052351</t>
  </si>
  <si>
    <t>Regi Riandani</t>
  </si>
  <si>
    <t>G64052697</t>
  </si>
  <si>
    <t>Gaos Irwana</t>
  </si>
  <si>
    <t>G64050620</t>
  </si>
  <si>
    <t>April Rustianto</t>
  </si>
  <si>
    <t>G64051593</t>
  </si>
  <si>
    <t>Mochamad Isa</t>
  </si>
  <si>
    <t>G64050089</t>
  </si>
  <si>
    <t>Auriza Rahmad Akbar</t>
  </si>
  <si>
    <t>Damas Widyatmoko</t>
  </si>
  <si>
    <t>G64052263</t>
  </si>
  <si>
    <t>G64053189</t>
  </si>
  <si>
    <t>Dimas Perdana C K P</t>
  </si>
  <si>
    <t xml:space="preserve"> G64051906</t>
  </si>
  <si>
    <t>Benedika F Hutabarat</t>
  </si>
  <si>
    <t>G64052587</t>
  </si>
  <si>
    <t>Azis Santoso</t>
  </si>
  <si>
    <t xml:space="preserve"> G64051252</t>
  </si>
  <si>
    <t>Albertus Aditya Maturbongs</t>
  </si>
  <si>
    <t>G64054230</t>
  </si>
  <si>
    <t>Wildan Rachman</t>
  </si>
  <si>
    <t>G64051452</t>
  </si>
  <si>
    <t>Sri Danuriati</t>
  </si>
  <si>
    <t>G64052892</t>
  </si>
  <si>
    <t>Hermawan Tri Rosanja</t>
  </si>
  <si>
    <t xml:space="preserve"> G64051045</t>
  </si>
  <si>
    <t>Muhammad Saad Nurul Ishlah</t>
  </si>
  <si>
    <t>Muthia Aziza</t>
  </si>
  <si>
    <t>G64050444</t>
  </si>
  <si>
    <t>Andhica Shashica Danasa</t>
  </si>
  <si>
    <t>G64052188</t>
  </si>
  <si>
    <t>Rifki Fauzie</t>
  </si>
  <si>
    <t>G64052772</t>
  </si>
  <si>
    <t>Wisnu Priyambodo</t>
  </si>
  <si>
    <t>G64052954</t>
  </si>
  <si>
    <t>G64052291</t>
  </si>
  <si>
    <t>Fakhri Mahathir</t>
  </si>
  <si>
    <t>G64053109</t>
  </si>
  <si>
    <t>Dika Agus Satria</t>
  </si>
  <si>
    <t>G64050119</t>
  </si>
  <si>
    <t>Sutanto</t>
  </si>
  <si>
    <t xml:space="preserve"> G64050478</t>
  </si>
  <si>
    <t>Freddy Yuswanto</t>
  </si>
  <si>
    <t>G64051846</t>
  </si>
  <si>
    <t>Abi Supiyandi</t>
  </si>
  <si>
    <t>G64050729</t>
  </si>
  <si>
    <t>Agnesthine Bernarda</t>
  </si>
  <si>
    <t>Fuad Abdul Zabar</t>
  </si>
  <si>
    <t>G64051416</t>
  </si>
  <si>
    <t>Okku Ihsan Persada</t>
  </si>
  <si>
    <t>G64052084</t>
  </si>
  <si>
    <t>G64050214</t>
  </si>
  <si>
    <t>Muhammad Hakim Arifin</t>
  </si>
  <si>
    <t>G64050637</t>
  </si>
  <si>
    <t>Priyo Puji Nugroho</t>
  </si>
  <si>
    <t>G64050464</t>
  </si>
  <si>
    <t>Hanif Affandi Hartanto</t>
  </si>
  <si>
    <t>G64051793</t>
  </si>
  <si>
    <t>Sendi Eskasetya</t>
  </si>
  <si>
    <t>G64051851</t>
  </si>
  <si>
    <t>Rizqi Baihaqi Ahmadi</t>
  </si>
  <si>
    <t>G64051082</t>
  </si>
  <si>
    <t>ANDI SASMITA</t>
  </si>
  <si>
    <t>G64052239</t>
  </si>
  <si>
    <t>ANNISA</t>
  </si>
  <si>
    <t>G64051572</t>
  </si>
  <si>
    <t>BOAN TUA PASARIBU</t>
  </si>
  <si>
    <t>G64050946</t>
  </si>
  <si>
    <t xml:space="preserve"> BOYKE FADHLIY</t>
  </si>
  <si>
    <t>CHRISTINA EKA WARDHANI</t>
  </si>
  <si>
    <t>G64050375</t>
  </si>
  <si>
    <t>CIRAMUDYA ADHA GAFAWIDJ</t>
  </si>
  <si>
    <t>G64051194</t>
  </si>
  <si>
    <t>DENI ROMADONI</t>
  </si>
  <si>
    <t>G64054032</t>
  </si>
  <si>
    <t>DESCA MARWAN TONI</t>
  </si>
  <si>
    <t>G64050979</t>
  </si>
  <si>
    <t>DEWA AYU TENARA K C</t>
  </si>
  <si>
    <t>G64050766</t>
  </si>
  <si>
    <t>EDI FIRMANSYAH</t>
  </si>
  <si>
    <t>G64052267</t>
  </si>
  <si>
    <t>ELENUR DWI ANBIANA</t>
  </si>
  <si>
    <t>G64050873</t>
  </si>
  <si>
    <t>FATHONI ARIEF MUSYAFFA</t>
  </si>
  <si>
    <t>G64053198</t>
  </si>
  <si>
    <t>FEBRIONNA FENRIZAL</t>
  </si>
  <si>
    <t>G64051015</t>
  </si>
  <si>
    <t>FERDIAN FEISAL</t>
  </si>
  <si>
    <t>G64051186</t>
  </si>
  <si>
    <t>FITRIA YUNINGSIH</t>
  </si>
  <si>
    <t xml:space="preserve"> G64052644</t>
  </si>
  <si>
    <t>HARYANTO</t>
  </si>
  <si>
    <t>G64052669</t>
  </si>
  <si>
    <t>HASANUL FAJRI NURAS</t>
  </si>
  <si>
    <t>G64051421</t>
  </si>
  <si>
    <t>IDALIANA KUSUMANINGSIH</t>
  </si>
  <si>
    <t xml:space="preserve"> G64052767</t>
  </si>
  <si>
    <t>INDAH KHUROTUL AINI</t>
  </si>
  <si>
    <t>G64051708</t>
  </si>
  <si>
    <t>INDRA JUNIAWAN</t>
  </si>
  <si>
    <t xml:space="preserve"> G64051546</t>
  </si>
  <si>
    <t xml:space="preserve"> INDRA NUGRAHA ABDULLAH</t>
  </si>
  <si>
    <t>G64051432</t>
  </si>
  <si>
    <t>KARINA GUSRIANI</t>
  </si>
  <si>
    <t>G64052349</t>
  </si>
  <si>
    <t>KURNIAWAN AJI SAPUTRA</t>
  </si>
  <si>
    <t>G64052249</t>
  </si>
  <si>
    <t>MEDRIA KUSUMA D H</t>
  </si>
  <si>
    <t>G64052475</t>
  </si>
  <si>
    <t>MEGA WIRNA YULIANTI</t>
  </si>
  <si>
    <t>G64050161</t>
  </si>
  <si>
    <t>MUHAMMAD CHANDRA</t>
  </si>
  <si>
    <t>G64051101</t>
  </si>
  <si>
    <t>NAZAR TAUFIK DIHARTIKA</t>
  </si>
  <si>
    <t>G64053042</t>
  </si>
  <si>
    <t>NOVIANA PUTRI KUSUMASARI</t>
  </si>
  <si>
    <t>G64052436</t>
  </si>
  <si>
    <t>RAHMADHANI M</t>
  </si>
  <si>
    <t>G64050646</t>
  </si>
  <si>
    <t>SENDI BANIO</t>
  </si>
  <si>
    <t>SITI FATIMAH</t>
  </si>
  <si>
    <t>G64052311</t>
  </si>
  <si>
    <t>SYARIFUL MIZAN</t>
  </si>
  <si>
    <t>G64052201</t>
  </si>
  <si>
    <t>TAJRIJ KAWAKIBI</t>
  </si>
  <si>
    <t>G64052176</t>
  </si>
  <si>
    <t>UTIS SUTISNA</t>
  </si>
  <si>
    <t xml:space="preserve"> G64052523</t>
  </si>
  <si>
    <t>VERA YUNITA</t>
  </si>
  <si>
    <t>G64050542</t>
  </si>
  <si>
    <t>TSAMRUL FUAD</t>
  </si>
  <si>
    <t>G64052541</t>
  </si>
  <si>
    <t>Ade Trisetyo</t>
  </si>
  <si>
    <t>G64051366</t>
  </si>
  <si>
    <t>DONY ARIYANTO</t>
  </si>
  <si>
    <t>G64050639</t>
  </si>
  <si>
    <t>ELGHAR WISNUDISASTRA</t>
  </si>
  <si>
    <t>G64052049</t>
  </si>
  <si>
    <t>G64052450</t>
  </si>
  <si>
    <t>FAHMILU KURNIAWAN</t>
  </si>
  <si>
    <t xml:space="preserve"> G64053002</t>
  </si>
  <si>
    <t>FERRY PRATAMA</t>
  </si>
  <si>
    <t>G64051079</t>
  </si>
  <si>
    <t>FURQON HENSAN MUTTAQIEN</t>
  </si>
  <si>
    <t>G64051457</t>
  </si>
  <si>
    <t>Hudanul Hafiizh</t>
  </si>
  <si>
    <t>G64051420</t>
  </si>
  <si>
    <t>MUHAMMAD ABI RAFDI</t>
  </si>
  <si>
    <t xml:space="preserve"> G64051641</t>
  </si>
  <si>
    <t>Mirna Siti Maryam</t>
  </si>
  <si>
    <t>G64052240</t>
  </si>
  <si>
    <t>Netty Laora Sitohang</t>
  </si>
  <si>
    <t>G64052490</t>
  </si>
  <si>
    <t>NILA YANTRISIANA P</t>
  </si>
  <si>
    <t>G64050612</t>
  </si>
  <si>
    <t>G64052959</t>
  </si>
  <si>
    <t>NINON NURUL FAIZA</t>
  </si>
  <si>
    <t>Noviana Pramitasari</t>
  </si>
  <si>
    <t>G64052939</t>
  </si>
  <si>
    <t>PRITASARI PALUPININGSIH</t>
  </si>
  <si>
    <t>G64050591</t>
  </si>
  <si>
    <t>PUTRA AMINUDIN</t>
  </si>
  <si>
    <t>G64051979</t>
  </si>
  <si>
    <t>REZA RISKY</t>
  </si>
  <si>
    <t>G64052404</t>
  </si>
  <si>
    <t>REZKY ANADRA</t>
  </si>
  <si>
    <t>G64051561</t>
  </si>
  <si>
    <t>RIFKI YUSRI HAIDAR</t>
  </si>
  <si>
    <t>G64050964</t>
  </si>
  <si>
    <t>YULIYA NURTIKAYANTI</t>
  </si>
  <si>
    <t>G64050598</t>
  </si>
  <si>
    <t>YUNI ARTI</t>
  </si>
  <si>
    <t>G64050383</t>
  </si>
  <si>
    <t>G64052948</t>
  </si>
  <si>
    <t>ZISSALWA HAFSARI</t>
  </si>
  <si>
    <t>G64053204</t>
  </si>
  <si>
    <t>Wikhdal Khusnaini</t>
  </si>
  <si>
    <t>Yuhan Angga Kusuma</t>
  </si>
  <si>
    <t>G64051135</t>
  </si>
  <si>
    <t>Esti Aryani Purwaningrum</t>
  </si>
  <si>
    <t>Lies Umi Kulsum</t>
  </si>
  <si>
    <t>G64061815</t>
  </si>
  <si>
    <t>Windu Purnomo</t>
  </si>
  <si>
    <t>G64061132</t>
  </si>
  <si>
    <t>Dorisman Putra</t>
  </si>
  <si>
    <t>G64060282</t>
  </si>
  <si>
    <t>Ilham Ananto Wibowo</t>
  </si>
  <si>
    <t>G64061828</t>
  </si>
  <si>
    <t>Rangga Wibawa</t>
  </si>
  <si>
    <t>G64062766</t>
  </si>
  <si>
    <t>Fauzi Fathurahman</t>
  </si>
  <si>
    <t>G64062957</t>
  </si>
  <si>
    <t>Aditya Wahyu Baskoro</t>
  </si>
  <si>
    <t>G64061360</t>
  </si>
  <si>
    <t>Ineza Febrianty Ansorry</t>
  </si>
  <si>
    <t>G64061264</t>
  </si>
  <si>
    <t xml:space="preserve"> Reddy Dwiki Kumara</t>
  </si>
  <si>
    <t>G64062686</t>
  </si>
  <si>
    <t>Muhammad Farhad Idris</t>
  </si>
  <si>
    <t>G64060298</t>
  </si>
  <si>
    <t>Haryadi</t>
  </si>
  <si>
    <t>G64062658</t>
  </si>
  <si>
    <t>Luqman Aziz Febrian N</t>
  </si>
  <si>
    <t>G64060223</t>
  </si>
  <si>
    <t>Muhammad Zaki</t>
  </si>
  <si>
    <t>G64063191</t>
  </si>
  <si>
    <t>Elvira Nurfadhilah</t>
  </si>
  <si>
    <t>G64062120</t>
  </si>
  <si>
    <t>Sri Rahayu Ismani</t>
  </si>
  <si>
    <t>G64062227</t>
  </si>
  <si>
    <t>Eka Yuliani Simanjuntak</t>
  </si>
  <si>
    <t>G64062767</t>
  </si>
  <si>
    <t>Ja'far Ashshadiq Zainal Abidin</t>
  </si>
  <si>
    <t>G64060617</t>
  </si>
  <si>
    <t>Muhammad Ridwan Fansuri</t>
  </si>
  <si>
    <t>G64062253</t>
  </si>
  <si>
    <t>Riferson Sijabat</t>
  </si>
  <si>
    <t>G64060063</t>
  </si>
  <si>
    <t>Hizry Ramdani</t>
  </si>
  <si>
    <t>G64062226</t>
  </si>
  <si>
    <t>Karomatul Aulia</t>
  </si>
  <si>
    <t>G64061148</t>
  </si>
  <si>
    <t>Ikrima Nurny Hikmawati</t>
  </si>
  <si>
    <t>G64062543</t>
  </si>
  <si>
    <t>Rina Trisminingsih</t>
  </si>
  <si>
    <t>G64061709</t>
  </si>
  <si>
    <t>Satya Prana Ardhie</t>
  </si>
  <si>
    <t>G64063750</t>
  </si>
  <si>
    <t>Saribatiara</t>
  </si>
  <si>
    <t>G64061423</t>
  </si>
  <si>
    <t>Siti Muhani</t>
  </si>
  <si>
    <t>G64062848</t>
  </si>
  <si>
    <t>Yoga Adi Pamungkas</t>
  </si>
  <si>
    <t>G64062987</t>
  </si>
  <si>
    <t>NURSIDIK HERU PRAPTONO</t>
  </si>
  <si>
    <t>G64063202</t>
  </si>
  <si>
    <t>Kanta Sasmita</t>
  </si>
  <si>
    <t>G64062002</t>
  </si>
  <si>
    <t>Berwanman Wendhy G Munthe</t>
  </si>
  <si>
    <t xml:space="preserve"> G64060774</t>
  </si>
  <si>
    <t>Eli Mulyati</t>
  </si>
  <si>
    <t>G64060778</t>
  </si>
  <si>
    <t xml:space="preserve"> Ahmad Luky Ramdani</t>
  </si>
  <si>
    <t>G64061439</t>
  </si>
  <si>
    <t>Winda Giam</t>
  </si>
  <si>
    <t>G64061425</t>
  </si>
  <si>
    <t>Arief Fajar Premana</t>
  </si>
  <si>
    <t>G64063196</t>
  </si>
  <si>
    <t>Andi Rusmia Sofari</t>
  </si>
  <si>
    <t>G64061161</t>
  </si>
  <si>
    <t>Chairil Akbar</t>
  </si>
  <si>
    <t>G64060278</t>
  </si>
  <si>
    <t>Muhammad Awet Samana</t>
  </si>
  <si>
    <t>G64061749</t>
  </si>
  <si>
    <t>Muhammad Mulyawanto</t>
  </si>
  <si>
    <t>G64061611</t>
  </si>
  <si>
    <t>Nur Aziza Azis</t>
  </si>
  <si>
    <t>G64060068</t>
  </si>
  <si>
    <t>Bayu Sheftian</t>
  </si>
  <si>
    <t>G64062251</t>
  </si>
  <si>
    <t>Widia Sulistyaningsih</t>
  </si>
  <si>
    <t>G64061481</t>
  </si>
  <si>
    <t>Any Septiani Mintono</t>
  </si>
  <si>
    <t>G64063246</t>
  </si>
  <si>
    <t>Nurafifah</t>
  </si>
  <si>
    <t>G64060305</t>
  </si>
  <si>
    <t>Ericson Siregar</t>
  </si>
  <si>
    <t>G64061804</t>
  </si>
  <si>
    <t>Irawati</t>
  </si>
  <si>
    <t>G64063524</t>
  </si>
  <si>
    <t>Tris Ramadhan</t>
  </si>
  <si>
    <t>G64060613</t>
  </si>
  <si>
    <t>Rahmadi Wisnu Wibowo</t>
  </si>
  <si>
    <t>G64060563</t>
  </si>
  <si>
    <t>Ahmad Sodiqin</t>
  </si>
  <si>
    <t>G64063105</t>
  </si>
  <si>
    <t>Hendrex Herdi</t>
  </si>
  <si>
    <t>G64060900</t>
  </si>
  <si>
    <t>Indyastari Citraningtyas</t>
  </si>
  <si>
    <t>G64060572</t>
  </si>
  <si>
    <t>G64061254</t>
  </si>
  <si>
    <t>Rangga Adiyasa Perceka</t>
  </si>
  <si>
    <t>G64062953</t>
  </si>
  <si>
    <t>Maryam Noviyana Bahi</t>
  </si>
  <si>
    <t>G64060199</t>
  </si>
  <si>
    <t>Muhamad Haris Padillah</t>
  </si>
  <si>
    <t xml:space="preserve"> G64060639</t>
  </si>
  <si>
    <t>Rio Ramadhan</t>
  </si>
  <si>
    <t>G64062887</t>
  </si>
  <si>
    <t>Achmad Deni</t>
  </si>
  <si>
    <t>G64062552</t>
  </si>
  <si>
    <t>Deden Miptahudin</t>
  </si>
  <si>
    <t>G64062445</t>
  </si>
  <si>
    <t>Mutiara Rasvanelin</t>
  </si>
  <si>
    <t>G64060255</t>
  </si>
  <si>
    <t>Sandy Cahya Gumilar</t>
  </si>
  <si>
    <t>G64063151</t>
  </si>
  <si>
    <t>Musthofa</t>
  </si>
  <si>
    <t>G64062527</t>
  </si>
  <si>
    <t>Saul Olimpiyanto O</t>
  </si>
  <si>
    <t>G64061812</t>
  </si>
  <si>
    <t>Poetri Heriningtyas</t>
  </si>
  <si>
    <t>G64060476</t>
  </si>
  <si>
    <t>Tri Cahya Utari</t>
  </si>
  <si>
    <t>G64063214</t>
  </si>
  <si>
    <t>Syamsul Bachri</t>
  </si>
  <si>
    <t>G64060956</t>
  </si>
  <si>
    <t>Kartina</t>
  </si>
  <si>
    <t>G64063336</t>
  </si>
  <si>
    <t>Dewi Rosaria Indah</t>
  </si>
  <si>
    <t>G64063315</t>
  </si>
  <si>
    <t>G64063285</t>
  </si>
  <si>
    <t>Aditia Wahyu Aminnurrohim</t>
  </si>
  <si>
    <t>Gunawan</t>
  </si>
  <si>
    <t>G64062937</t>
  </si>
  <si>
    <t>G64051418</t>
  </si>
  <si>
    <t>Windy Deliana Khairani</t>
  </si>
  <si>
    <t>Hendro Prabowo Hadi</t>
  </si>
  <si>
    <t>G64063497</t>
  </si>
  <si>
    <t>G64060990</t>
  </si>
  <si>
    <t>Yohan</t>
  </si>
  <si>
    <t>Arif Ramadhan</t>
  </si>
  <si>
    <t>G64063186</t>
  </si>
  <si>
    <t>Iki Lobo</t>
  </si>
  <si>
    <t>G64060450</t>
  </si>
  <si>
    <t>Retwando</t>
  </si>
  <si>
    <t>G64060011</t>
  </si>
  <si>
    <t>Yulianti Puspitasari</t>
  </si>
  <si>
    <t>G64061686</t>
  </si>
  <si>
    <t>G64061471</t>
  </si>
  <si>
    <t>Prameswari</t>
  </si>
  <si>
    <t>Roni Novettio Chairullah</t>
  </si>
  <si>
    <t>G64062134</t>
  </si>
  <si>
    <t>Febrie Subhan</t>
  </si>
  <si>
    <t>IP Akhir</t>
  </si>
  <si>
    <t>IPK TPB</t>
  </si>
  <si>
    <t>IP Smt.3</t>
  </si>
  <si>
    <t>NAMA</t>
  </si>
  <si>
    <t>IP TPB</t>
  </si>
  <si>
    <t>IP SEM 3</t>
  </si>
  <si>
    <t>2.25</t>
  </si>
  <si>
    <t>IPK</t>
  </si>
  <si>
    <t>IP Semester 3</t>
  </si>
  <si>
    <t>IPK Akhir</t>
  </si>
  <si>
    <t>Boyke Fadhliy</t>
  </si>
  <si>
    <t>Indra Nugraha Abdullah</t>
  </si>
  <si>
    <t>Andi Sasmita</t>
  </si>
  <si>
    <t>Annisa</t>
  </si>
  <si>
    <t>Boan Tua Pasaribu</t>
  </si>
  <si>
    <t>Christina Eka Wardhani</t>
  </si>
  <si>
    <t>Ciramudya Adha Gafawidj</t>
  </si>
  <si>
    <t>Deni Romadoni</t>
  </si>
  <si>
    <t>Desca Marwan Toni</t>
  </si>
  <si>
    <t>Dewa Ayu Tenara K C</t>
  </si>
  <si>
    <t>Dony Ariyanto</t>
  </si>
  <si>
    <t>Edi Firmansyah</t>
  </si>
  <si>
    <t>Elenur Dwi Anbiana</t>
  </si>
  <si>
    <t>Elghar Wisnudisastra</t>
  </si>
  <si>
    <t>Fahmilu Kurniawan</t>
  </si>
  <si>
    <t>Fathoni Arief Musyaffa</t>
  </si>
  <si>
    <t>Febrionna Fenrizal</t>
  </si>
  <si>
    <t>Ferdian Feisal</t>
  </si>
  <si>
    <t>Ferry Pratama</t>
  </si>
  <si>
    <t>Fitria Yuningsih</t>
  </si>
  <si>
    <t>Furqon Hensan Muttaqien</t>
  </si>
  <si>
    <t>Haryanto</t>
  </si>
  <si>
    <t>Hasanul Fajri Nuras</t>
  </si>
  <si>
    <t>Idaliana Kusumaningsih</t>
  </si>
  <si>
    <t>Indah Khurotul Aini</t>
  </si>
  <si>
    <t>Indra Juniawan</t>
  </si>
  <si>
    <t>Karina Gusriani</t>
  </si>
  <si>
    <t>Kurniawan Aji Saputra</t>
  </si>
  <si>
    <t>Medria Kusuma D H</t>
  </si>
  <si>
    <t>Mega Wirna Yulianti</t>
  </si>
  <si>
    <t>Muhammad Abi Rafdi</t>
  </si>
  <si>
    <t>Muhammad Chandra</t>
  </si>
  <si>
    <t>Nazar Taufik Dihartika</t>
  </si>
  <si>
    <t>Nila Yantrisiana P</t>
  </si>
  <si>
    <t>Ninon Nurul Faiza</t>
  </si>
  <si>
    <t>Noviana Putri Kusumasari</t>
  </si>
  <si>
    <t>Pritasari Palupiningsih</t>
  </si>
  <si>
    <t>Putra Aminudin</t>
  </si>
  <si>
    <t>Rahmadhani M</t>
  </si>
  <si>
    <t>Reza Risky</t>
  </si>
  <si>
    <t>Rezky Anadra</t>
  </si>
  <si>
    <t>Rifki Yusri Haidar</t>
  </si>
  <si>
    <t>Sendi Banio</t>
  </si>
  <si>
    <t>Siti Fatimah</t>
  </si>
  <si>
    <t>Syariful Mizan</t>
  </si>
  <si>
    <t>Tajrij Kawakibi</t>
  </si>
  <si>
    <t>Tsamrul Fuad</t>
  </si>
  <si>
    <t>Utis Sutisna</t>
  </si>
  <si>
    <t>Vera Yunita</t>
  </si>
  <si>
    <t>Yuliya Nurtikayanti</t>
  </si>
  <si>
    <t>Yuni Arti</t>
  </si>
  <si>
    <t>Zissalwa Hafsari</t>
  </si>
  <si>
    <t>TIDAK TEPAT</t>
  </si>
  <si>
    <t>Reddy Dwiki Kumara</t>
  </si>
  <si>
    <t>Ahmad Luky Ramdani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</si>
</sst>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MS Sans Serif"/>
    </font>
    <font>
      <sz val="10"/>
      <color indexed="8"/>
      <name val="MS Sans Serif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Fill="1"/>
    <xf numFmtId="0" fontId="5" fillId="2" borderId="0" xfId="0" applyFont="1" applyFill="1"/>
    <xf numFmtId="0" fontId="6" fillId="0" borderId="0" xfId="0" applyFont="1" applyFill="1" applyBorder="1" applyAlignment="1">
      <alignment vertical="center"/>
    </xf>
    <xf numFmtId="0" fontId="5" fillId="3" borderId="0" xfId="0" applyFont="1" applyFill="1"/>
    <xf numFmtId="0" fontId="4" fillId="0" borderId="0" xfId="0" applyFont="1" applyAlignmen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0" borderId="0" xfId="0" applyNumberFormat="1" applyFont="1" applyFill="1"/>
    <xf numFmtId="169" fontId="5" fillId="0" borderId="0" xfId="0" applyNumberFormat="1" applyFont="1"/>
    <xf numFmtId="169" fontId="5" fillId="0" borderId="0" xfId="0" applyNumberFormat="1" applyFont="1" applyFill="1"/>
    <xf numFmtId="169" fontId="5" fillId="2" borderId="0" xfId="0" applyNumberFormat="1" applyFont="1" applyFill="1"/>
    <xf numFmtId="169" fontId="0" fillId="0" borderId="0" xfId="0" applyNumberFormat="1" applyFill="1"/>
    <xf numFmtId="169" fontId="5" fillId="3" borderId="0" xfId="0" applyNumberFormat="1" applyFont="1" applyFill="1"/>
    <xf numFmtId="169" fontId="0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4" fontId="0" fillId="0" borderId="0" xfId="0" applyNumberForma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opLeftCell="B1" workbookViewId="0">
      <selection activeCell="B1" sqref="B1:E95"/>
    </sheetView>
  </sheetViews>
  <sheetFormatPr defaultRowHeight="15" x14ac:dyDescent="0.25"/>
  <cols>
    <col min="1" max="1" width="19.28515625" style="1" customWidth="1"/>
    <col min="2" max="2" width="29.42578125" style="1" customWidth="1"/>
    <col min="3" max="3" width="21.7109375" style="3" customWidth="1"/>
    <col min="4" max="6" width="9.140625" style="2"/>
    <col min="7" max="7" width="27.85546875" style="2" bestFit="1" customWidth="1"/>
    <col min="8" max="16384" width="9.140625" style="2"/>
  </cols>
  <sheetData>
    <row r="1" spans="1:13" x14ac:dyDescent="0.25">
      <c r="A1" s="17" t="s">
        <v>0</v>
      </c>
      <c r="B1" s="17" t="s">
        <v>1</v>
      </c>
      <c r="C1" s="16" t="s">
        <v>338</v>
      </c>
      <c r="D1" s="17" t="s">
        <v>339</v>
      </c>
      <c r="E1" s="17" t="s">
        <v>337</v>
      </c>
      <c r="F1" s="18"/>
      <c r="G1" s="19"/>
      <c r="H1" s="19"/>
      <c r="I1" s="19"/>
      <c r="J1" s="18"/>
      <c r="K1" s="18"/>
      <c r="L1" s="18"/>
      <c r="M1" s="18"/>
    </row>
    <row r="2" spans="1:13" x14ac:dyDescent="0.25">
      <c r="A2" s="20" t="s">
        <v>44</v>
      </c>
      <c r="B2" s="20" t="s">
        <v>71</v>
      </c>
      <c r="C2" s="21">
        <f>115/36</f>
        <v>3.1944444444444446</v>
      </c>
      <c r="D2" s="21">
        <v>3.2</v>
      </c>
      <c r="E2" s="7">
        <v>3.11</v>
      </c>
      <c r="F2" s="18"/>
      <c r="G2" s="7"/>
      <c r="H2" s="7"/>
      <c r="I2" s="7"/>
      <c r="J2" s="18"/>
      <c r="K2" s="18"/>
      <c r="L2" s="18"/>
      <c r="M2" s="18"/>
    </row>
    <row r="3" spans="1:13" x14ac:dyDescent="0.25">
      <c r="A3" s="20" t="s">
        <v>28</v>
      </c>
      <c r="B3" s="20" t="s">
        <v>104</v>
      </c>
      <c r="C3" s="21">
        <f>124/36</f>
        <v>3.4444444444444446</v>
      </c>
      <c r="D3" s="21">
        <v>3.2</v>
      </c>
      <c r="E3" s="7">
        <v>3.23</v>
      </c>
      <c r="F3" s="18"/>
      <c r="G3" s="7"/>
      <c r="H3" s="7"/>
      <c r="I3" s="7"/>
      <c r="J3" s="18"/>
      <c r="K3" s="18"/>
      <c r="L3" s="18"/>
      <c r="M3" s="18"/>
    </row>
    <row r="4" spans="1:13" x14ac:dyDescent="0.25">
      <c r="A4" s="20" t="s">
        <v>20</v>
      </c>
      <c r="B4" s="20" t="s">
        <v>47</v>
      </c>
      <c r="C4" s="21">
        <v>3.3610000000000002</v>
      </c>
      <c r="D4" s="21">
        <v>3.08</v>
      </c>
      <c r="E4" s="7">
        <v>3.13</v>
      </c>
      <c r="F4" s="18"/>
      <c r="G4" s="7"/>
      <c r="H4" s="7"/>
      <c r="I4" s="7"/>
      <c r="J4" s="18"/>
      <c r="K4" s="18"/>
      <c r="L4" s="18"/>
      <c r="M4" s="18"/>
    </row>
    <row r="5" spans="1:13" x14ac:dyDescent="0.25">
      <c r="A5" s="20" t="s">
        <v>103</v>
      </c>
      <c r="B5" s="20" t="s">
        <v>135</v>
      </c>
      <c r="C5" s="21">
        <f>113/36</f>
        <v>3.1388888888888888</v>
      </c>
      <c r="D5" s="21">
        <v>3.27</v>
      </c>
      <c r="E5" s="7">
        <v>3.34</v>
      </c>
      <c r="F5" s="18"/>
      <c r="G5" s="8"/>
      <c r="H5" s="8"/>
      <c r="I5" s="8"/>
      <c r="J5" s="18"/>
      <c r="K5" s="18"/>
      <c r="L5" s="18"/>
      <c r="M5" s="18"/>
    </row>
    <row r="6" spans="1:13" x14ac:dyDescent="0.25">
      <c r="A6" s="20" t="s">
        <v>151</v>
      </c>
      <c r="B6" s="22" t="s">
        <v>49</v>
      </c>
      <c r="C6" s="21">
        <v>3.278</v>
      </c>
      <c r="D6" s="21">
        <v>3.14</v>
      </c>
      <c r="E6" s="8">
        <v>2.92</v>
      </c>
      <c r="F6" s="18"/>
      <c r="G6" s="8"/>
      <c r="H6" s="8"/>
      <c r="I6" s="8"/>
      <c r="J6" s="18"/>
      <c r="K6" s="18"/>
      <c r="L6" s="18"/>
      <c r="M6" s="18"/>
    </row>
    <row r="7" spans="1:13" x14ac:dyDescent="0.25">
      <c r="A7" s="20" t="s">
        <v>16</v>
      </c>
      <c r="B7" s="20" t="s">
        <v>21</v>
      </c>
      <c r="C7" s="21">
        <v>2.778</v>
      </c>
      <c r="D7" s="21">
        <v>2.78</v>
      </c>
      <c r="E7" s="18">
        <v>2.77</v>
      </c>
      <c r="F7" s="18"/>
      <c r="G7" s="8"/>
      <c r="H7" s="8"/>
      <c r="I7" s="8"/>
      <c r="J7" s="18"/>
      <c r="K7" s="18"/>
      <c r="L7" s="18"/>
      <c r="M7" s="18"/>
    </row>
    <row r="8" spans="1:13" x14ac:dyDescent="0.25">
      <c r="A8" s="20" t="s">
        <v>130</v>
      </c>
      <c r="B8" s="20" t="s">
        <v>32</v>
      </c>
      <c r="C8" s="21">
        <v>3.3050000000000002</v>
      </c>
      <c r="D8" s="21">
        <v>2.98</v>
      </c>
      <c r="E8" s="7">
        <v>2.9</v>
      </c>
      <c r="F8" s="18"/>
      <c r="G8" s="8"/>
      <c r="H8" s="8"/>
      <c r="I8" s="8"/>
      <c r="J8" s="18"/>
      <c r="K8" s="18"/>
      <c r="L8" s="18"/>
      <c r="M8" s="18"/>
    </row>
    <row r="9" spans="1:13" x14ac:dyDescent="0.25">
      <c r="A9" s="20" t="s">
        <v>93</v>
      </c>
      <c r="B9" s="20" t="s">
        <v>65</v>
      </c>
      <c r="C9" s="21">
        <f>121/36</f>
        <v>3.3611111111111112</v>
      </c>
      <c r="D9" s="21">
        <v>3.2</v>
      </c>
      <c r="E9" s="7">
        <v>3.06</v>
      </c>
      <c r="F9" s="18"/>
      <c r="G9" s="8"/>
      <c r="H9" s="8"/>
      <c r="I9" s="8"/>
      <c r="J9" s="18"/>
      <c r="K9" s="18"/>
      <c r="L9" s="18"/>
      <c r="M9" s="18"/>
    </row>
    <row r="10" spans="1:13" x14ac:dyDescent="0.25">
      <c r="A10" s="20" t="s">
        <v>99</v>
      </c>
      <c r="B10" s="20" t="s">
        <v>67</v>
      </c>
      <c r="C10" s="21">
        <f>129/36</f>
        <v>3.5833333333333335</v>
      </c>
      <c r="D10" s="21">
        <v>3.35</v>
      </c>
      <c r="E10" s="7">
        <v>3.31</v>
      </c>
      <c r="F10" s="18"/>
      <c r="G10" s="8"/>
      <c r="H10" s="8"/>
      <c r="I10" s="8"/>
      <c r="J10" s="18"/>
      <c r="K10" s="18"/>
      <c r="L10" s="18"/>
      <c r="M10" s="18"/>
    </row>
    <row r="11" spans="1:13" x14ac:dyDescent="0.25">
      <c r="A11" s="20" t="s">
        <v>143</v>
      </c>
      <c r="B11" s="20" t="s">
        <v>7</v>
      </c>
      <c r="C11" s="21">
        <v>3.5270000000000001</v>
      </c>
      <c r="D11" s="21">
        <v>3.1</v>
      </c>
      <c r="E11" s="18">
        <v>2.82</v>
      </c>
      <c r="F11" s="18"/>
      <c r="G11" s="8"/>
      <c r="H11" s="8"/>
      <c r="I11" s="8"/>
      <c r="J11" s="18"/>
      <c r="K11" s="18"/>
      <c r="L11" s="18"/>
      <c r="M11" s="18"/>
    </row>
    <row r="12" spans="1:13" x14ac:dyDescent="0.25">
      <c r="A12" s="20" t="s">
        <v>10</v>
      </c>
      <c r="B12" s="20" t="s">
        <v>11</v>
      </c>
      <c r="C12" s="21">
        <v>3.9169999999999998</v>
      </c>
      <c r="D12" s="21">
        <v>3.82</v>
      </c>
      <c r="E12" s="18">
        <v>3.49</v>
      </c>
      <c r="F12" s="18"/>
      <c r="G12" s="8"/>
      <c r="H12" s="8"/>
      <c r="I12" s="8"/>
      <c r="J12" s="18"/>
      <c r="K12" s="18"/>
      <c r="L12" s="18"/>
      <c r="M12" s="18"/>
    </row>
    <row r="13" spans="1:13" x14ac:dyDescent="0.25">
      <c r="A13" s="20" t="s">
        <v>42</v>
      </c>
      <c r="B13" s="20" t="s">
        <v>19</v>
      </c>
      <c r="C13" s="16">
        <v>3.5</v>
      </c>
      <c r="D13" s="21">
        <v>3.2</v>
      </c>
      <c r="E13" s="7">
        <v>2.82</v>
      </c>
      <c r="F13" s="18"/>
      <c r="G13" s="8"/>
      <c r="H13" s="8"/>
      <c r="I13" s="8"/>
      <c r="J13" s="18"/>
      <c r="K13" s="18"/>
      <c r="L13" s="18"/>
      <c r="M13" s="18"/>
    </row>
    <row r="14" spans="1:13" x14ac:dyDescent="0.25">
      <c r="A14" s="20" t="s">
        <v>113</v>
      </c>
      <c r="B14" s="20" t="s">
        <v>17</v>
      </c>
      <c r="C14" s="21">
        <v>3.3889999999999998</v>
      </c>
      <c r="D14" s="21">
        <v>3</v>
      </c>
      <c r="E14" s="18">
        <v>2.99</v>
      </c>
      <c r="F14" s="18"/>
      <c r="G14" s="8"/>
      <c r="H14" s="8"/>
      <c r="I14" s="8"/>
      <c r="J14" s="18"/>
      <c r="K14" s="18"/>
      <c r="L14" s="18"/>
      <c r="M14" s="18"/>
    </row>
    <row r="15" spans="1:13" x14ac:dyDescent="0.25">
      <c r="A15" s="20" t="s">
        <v>54</v>
      </c>
      <c r="B15" s="20" t="s">
        <v>69</v>
      </c>
      <c r="C15" s="21">
        <f>108/36</f>
        <v>3</v>
      </c>
      <c r="D15" s="21">
        <v>2.65</v>
      </c>
      <c r="E15" s="7">
        <v>2.6</v>
      </c>
      <c r="F15" s="18"/>
      <c r="G15" s="8"/>
      <c r="H15" s="22"/>
      <c r="I15" s="8"/>
      <c r="J15" s="18"/>
      <c r="K15" s="18"/>
      <c r="L15" s="18"/>
      <c r="M15" s="18"/>
    </row>
    <row r="16" spans="1:13" x14ac:dyDescent="0.25">
      <c r="A16" s="22" t="s">
        <v>54</v>
      </c>
      <c r="B16" s="20" t="s">
        <v>72</v>
      </c>
      <c r="C16" s="21">
        <f>126/36</f>
        <v>3.5</v>
      </c>
      <c r="D16" s="21">
        <v>2.94</v>
      </c>
      <c r="E16" s="18">
        <v>2.9</v>
      </c>
      <c r="F16" s="18"/>
      <c r="G16" s="7"/>
      <c r="H16" s="7"/>
      <c r="I16" s="7"/>
      <c r="J16" s="18"/>
      <c r="K16" s="18"/>
      <c r="L16" s="18"/>
      <c r="M16" s="18"/>
    </row>
    <row r="17" spans="1:13" x14ac:dyDescent="0.25">
      <c r="A17" s="20" t="s">
        <v>73</v>
      </c>
      <c r="B17" s="20" t="s">
        <v>74</v>
      </c>
      <c r="C17" s="21">
        <f>132/36</f>
        <v>3.6666666666666665</v>
      </c>
      <c r="D17" s="21">
        <v>3.65</v>
      </c>
      <c r="E17" s="7">
        <v>3.45</v>
      </c>
      <c r="F17" s="18"/>
      <c r="G17" s="7"/>
      <c r="H17" s="7"/>
      <c r="I17" s="7"/>
      <c r="J17" s="18"/>
      <c r="K17" s="18"/>
      <c r="L17" s="18"/>
      <c r="M17" s="18"/>
    </row>
    <row r="18" spans="1:13" x14ac:dyDescent="0.25">
      <c r="A18" s="20" t="s">
        <v>175</v>
      </c>
      <c r="B18" s="20" t="s">
        <v>12</v>
      </c>
      <c r="C18" s="21">
        <v>3.5830000000000002</v>
      </c>
      <c r="D18" s="21">
        <v>3.14</v>
      </c>
      <c r="E18" s="7">
        <v>2.99</v>
      </c>
      <c r="F18" s="18"/>
      <c r="G18" s="7"/>
      <c r="H18" s="7"/>
      <c r="I18" s="7"/>
      <c r="J18" s="18"/>
      <c r="K18" s="18"/>
      <c r="L18" s="18"/>
      <c r="M18" s="18"/>
    </row>
    <row r="19" spans="1:13" x14ac:dyDescent="0.25">
      <c r="A19" s="22" t="s">
        <v>31</v>
      </c>
      <c r="B19" s="20" t="s">
        <v>76</v>
      </c>
      <c r="C19" s="21">
        <f>110/36</f>
        <v>3.0555555555555554</v>
      </c>
      <c r="D19" s="21">
        <v>2.98</v>
      </c>
      <c r="E19" s="7">
        <v>3.03</v>
      </c>
      <c r="F19" s="18"/>
      <c r="G19" s="7"/>
      <c r="H19" s="10"/>
      <c r="I19" s="7"/>
      <c r="J19" s="18"/>
      <c r="K19" s="18"/>
      <c r="L19" s="18"/>
      <c r="M19" s="18"/>
    </row>
    <row r="20" spans="1:13" x14ac:dyDescent="0.25">
      <c r="A20" s="22" t="s">
        <v>31</v>
      </c>
      <c r="B20" s="20" t="s">
        <v>78</v>
      </c>
      <c r="C20" s="21">
        <f>123/36</f>
        <v>3.4166666666666665</v>
      </c>
      <c r="D20" s="21">
        <v>3.35</v>
      </c>
      <c r="E20" s="7">
        <v>3.36</v>
      </c>
      <c r="F20" s="18"/>
      <c r="G20" s="8"/>
      <c r="H20" s="8"/>
      <c r="I20" s="8"/>
      <c r="J20" s="18"/>
      <c r="K20" s="18"/>
      <c r="L20" s="18"/>
      <c r="M20" s="18"/>
    </row>
    <row r="21" spans="1:13" x14ac:dyDescent="0.25">
      <c r="A21" s="22" t="s">
        <v>58</v>
      </c>
      <c r="B21" s="20" t="s">
        <v>80</v>
      </c>
      <c r="C21" s="21">
        <f>111/36</f>
        <v>3.0833333333333335</v>
      </c>
      <c r="D21" s="21">
        <v>2.88</v>
      </c>
      <c r="E21" s="7">
        <v>3.05</v>
      </c>
      <c r="F21" s="18"/>
      <c r="G21" s="7"/>
      <c r="H21" s="7"/>
      <c r="I21" s="7"/>
      <c r="J21" s="18"/>
      <c r="K21" s="18"/>
      <c r="L21" s="18"/>
      <c r="M21" s="18"/>
    </row>
    <row r="22" spans="1:13" x14ac:dyDescent="0.25">
      <c r="A22" s="20" t="s">
        <v>132</v>
      </c>
      <c r="B22" s="20" t="s">
        <v>41</v>
      </c>
      <c r="C22" s="21">
        <v>3.8610000000000002</v>
      </c>
      <c r="D22" s="21">
        <v>3.84</v>
      </c>
      <c r="E22" s="7">
        <v>3.73</v>
      </c>
      <c r="F22" s="18"/>
      <c r="G22" s="7"/>
      <c r="H22" s="7"/>
      <c r="I22" s="7"/>
      <c r="J22" s="18"/>
      <c r="K22" s="18"/>
      <c r="L22" s="18"/>
      <c r="M22" s="18"/>
    </row>
    <row r="23" spans="1:13" x14ac:dyDescent="0.25">
      <c r="A23" s="20" t="s">
        <v>163</v>
      </c>
      <c r="B23" s="20" t="s">
        <v>15</v>
      </c>
      <c r="C23" s="21">
        <v>3.3610000000000002</v>
      </c>
      <c r="D23" s="21">
        <v>2.96</v>
      </c>
      <c r="E23" s="9">
        <v>2.82</v>
      </c>
      <c r="F23" s="18"/>
      <c r="G23" s="7"/>
      <c r="H23" s="7"/>
      <c r="I23" s="7"/>
      <c r="J23" s="18"/>
      <c r="K23" s="18"/>
      <c r="L23" s="18"/>
      <c r="M23" s="18"/>
    </row>
    <row r="24" spans="1:13" x14ac:dyDescent="0.25">
      <c r="A24" s="20" t="s">
        <v>173</v>
      </c>
      <c r="B24" s="20" t="s">
        <v>137</v>
      </c>
      <c r="C24" s="21">
        <f>105/36</f>
        <v>2.9166666666666665</v>
      </c>
      <c r="D24" s="21">
        <v>2.76</v>
      </c>
      <c r="E24" s="13">
        <v>3.01</v>
      </c>
      <c r="F24" s="18"/>
      <c r="G24" s="7"/>
      <c r="H24" s="7"/>
      <c r="I24" s="7"/>
      <c r="J24" s="18"/>
      <c r="K24" s="18"/>
      <c r="L24" s="18"/>
      <c r="M24" s="18"/>
    </row>
    <row r="25" spans="1:13" x14ac:dyDescent="0.25">
      <c r="A25" s="22" t="s">
        <v>157</v>
      </c>
      <c r="B25" s="20" t="s">
        <v>82</v>
      </c>
      <c r="C25" s="21">
        <f>121/36</f>
        <v>3.3611111111111112</v>
      </c>
      <c r="D25" s="21">
        <v>3.25</v>
      </c>
      <c r="E25" s="7">
        <v>3.18</v>
      </c>
      <c r="F25" s="18"/>
      <c r="G25" s="7"/>
      <c r="H25" s="7"/>
      <c r="I25" s="7"/>
      <c r="J25" s="18"/>
      <c r="K25" s="18"/>
      <c r="L25" s="18"/>
      <c r="M25" s="18"/>
    </row>
    <row r="26" spans="1:13" x14ac:dyDescent="0.25">
      <c r="A26" s="20" t="s">
        <v>6</v>
      </c>
      <c r="B26" s="20" t="s">
        <v>84</v>
      </c>
      <c r="C26" s="21">
        <f>109/36</f>
        <v>3.0277777777777777</v>
      </c>
      <c r="D26" s="21">
        <v>3.08</v>
      </c>
      <c r="E26" s="7">
        <v>3.14</v>
      </c>
      <c r="F26" s="18"/>
      <c r="G26" s="7"/>
      <c r="H26" s="7"/>
      <c r="I26" s="7"/>
      <c r="J26" s="18"/>
      <c r="K26" s="18"/>
      <c r="L26" s="18"/>
      <c r="M26" s="18"/>
    </row>
    <row r="27" spans="1:13" x14ac:dyDescent="0.25">
      <c r="A27" s="20" t="s">
        <v>56</v>
      </c>
      <c r="B27" s="20" t="s">
        <v>139</v>
      </c>
      <c r="C27" s="21">
        <f>105/36</f>
        <v>2.9166666666666665</v>
      </c>
      <c r="D27" s="21">
        <v>3</v>
      </c>
      <c r="E27" s="7">
        <v>2.9</v>
      </c>
      <c r="F27" s="18"/>
      <c r="G27" s="7"/>
      <c r="H27" s="7"/>
      <c r="I27" s="7"/>
      <c r="J27" s="18"/>
      <c r="K27" s="18"/>
      <c r="L27" s="18"/>
      <c r="M27" s="18"/>
    </row>
    <row r="28" spans="1:13" x14ac:dyDescent="0.25">
      <c r="A28" s="22" t="s">
        <v>56</v>
      </c>
      <c r="B28" s="20" t="s">
        <v>182</v>
      </c>
      <c r="C28" s="21">
        <f>122/36</f>
        <v>3.3888888888888888</v>
      </c>
      <c r="D28" s="21">
        <v>3.33</v>
      </c>
      <c r="E28" s="7">
        <v>3.23</v>
      </c>
      <c r="F28" s="18"/>
      <c r="G28" s="9"/>
      <c r="H28" s="9"/>
      <c r="I28" s="9"/>
      <c r="J28" s="18"/>
      <c r="K28" s="18"/>
      <c r="L28" s="18"/>
      <c r="M28" s="18"/>
    </row>
    <row r="29" spans="1:13" x14ac:dyDescent="0.25">
      <c r="A29" s="20" t="s">
        <v>138</v>
      </c>
      <c r="B29" s="20" t="s">
        <v>142</v>
      </c>
      <c r="C29" s="21">
        <f>118/36</f>
        <v>3.2777777777777777</v>
      </c>
      <c r="D29" s="21">
        <v>3.08</v>
      </c>
      <c r="E29" s="18">
        <v>2.86</v>
      </c>
      <c r="F29" s="18"/>
      <c r="G29" s="9"/>
      <c r="H29" s="9"/>
      <c r="I29" s="9"/>
      <c r="J29" s="18"/>
      <c r="K29" s="18"/>
      <c r="L29" s="18"/>
      <c r="M29" s="18"/>
    </row>
    <row r="30" spans="1:13" x14ac:dyDescent="0.25">
      <c r="A30" s="20" t="s">
        <v>121</v>
      </c>
      <c r="B30" s="20" t="s">
        <v>39</v>
      </c>
      <c r="C30" s="21">
        <v>3.6669999999999998</v>
      </c>
      <c r="D30" s="21">
        <v>3.35</v>
      </c>
      <c r="E30" s="7">
        <v>2.92</v>
      </c>
      <c r="F30" s="18"/>
      <c r="G30" s="7"/>
      <c r="H30" s="7"/>
      <c r="I30" s="7"/>
      <c r="J30" s="18"/>
      <c r="K30" s="18"/>
      <c r="L30" s="18"/>
      <c r="M30" s="18"/>
    </row>
    <row r="31" spans="1:13" x14ac:dyDescent="0.25">
      <c r="A31" s="22" t="s">
        <v>48</v>
      </c>
      <c r="B31" s="20" t="s">
        <v>86</v>
      </c>
      <c r="C31" s="21">
        <f>117/36</f>
        <v>3.25</v>
      </c>
      <c r="D31" s="21">
        <v>3.06</v>
      </c>
      <c r="E31" s="7">
        <v>3.15</v>
      </c>
      <c r="F31" s="18"/>
      <c r="G31" s="7"/>
      <c r="H31" s="7"/>
      <c r="I31" s="7"/>
      <c r="J31" s="18"/>
      <c r="K31" s="18"/>
      <c r="L31" s="18"/>
      <c r="M31" s="18"/>
    </row>
    <row r="32" spans="1:13" x14ac:dyDescent="0.25">
      <c r="A32" s="20" t="s">
        <v>81</v>
      </c>
      <c r="B32" s="20" t="s">
        <v>88</v>
      </c>
      <c r="C32" s="21">
        <f>114/36</f>
        <v>3.1666666666666665</v>
      </c>
      <c r="D32" s="21">
        <v>2.94</v>
      </c>
      <c r="E32" s="7">
        <v>2.95</v>
      </c>
      <c r="F32" s="18"/>
      <c r="G32" s="11"/>
      <c r="H32" s="11"/>
      <c r="I32" s="11"/>
      <c r="J32" s="18"/>
      <c r="K32" s="18"/>
      <c r="L32" s="18"/>
      <c r="M32" s="18"/>
    </row>
    <row r="33" spans="1:13" x14ac:dyDescent="0.25">
      <c r="A33" s="20" t="s">
        <v>85</v>
      </c>
      <c r="B33" s="20" t="s">
        <v>90</v>
      </c>
      <c r="C33" s="21">
        <f>86/36</f>
        <v>2.3888888888888888</v>
      </c>
      <c r="D33" s="21">
        <v>2.27</v>
      </c>
      <c r="E33" s="7">
        <v>2.86</v>
      </c>
      <c r="F33" s="18"/>
      <c r="G33" s="7"/>
      <c r="H33" s="7"/>
      <c r="I33" s="7"/>
      <c r="J33" s="18"/>
      <c r="K33" s="18"/>
      <c r="L33" s="18"/>
      <c r="M33" s="18"/>
    </row>
    <row r="34" spans="1:13" x14ac:dyDescent="0.25">
      <c r="A34" s="20" t="s">
        <v>70</v>
      </c>
      <c r="B34" s="20" t="s">
        <v>144</v>
      </c>
      <c r="C34" s="21">
        <f>123/36</f>
        <v>3.4166666666666665</v>
      </c>
      <c r="D34" s="21">
        <v>3.29</v>
      </c>
      <c r="E34" s="9">
        <v>3.26</v>
      </c>
      <c r="F34" s="18"/>
      <c r="G34" s="7"/>
      <c r="H34" s="7"/>
      <c r="I34" s="7"/>
      <c r="J34" s="18"/>
      <c r="K34" s="18"/>
      <c r="L34" s="18"/>
      <c r="M34" s="18"/>
    </row>
    <row r="35" spans="1:13" x14ac:dyDescent="0.25">
      <c r="A35" s="22" t="s">
        <v>171</v>
      </c>
      <c r="B35" s="20" t="s">
        <v>92</v>
      </c>
      <c r="C35" s="21">
        <f>114/36</f>
        <v>3.1666666666666665</v>
      </c>
      <c r="D35" s="21">
        <v>3.18</v>
      </c>
      <c r="E35" s="18">
        <v>2.73</v>
      </c>
      <c r="F35" s="18"/>
      <c r="G35" s="7"/>
      <c r="H35" s="7"/>
      <c r="I35" s="7"/>
      <c r="J35" s="18"/>
      <c r="K35" s="18"/>
      <c r="L35" s="18"/>
      <c r="M35" s="18"/>
    </row>
    <row r="36" spans="1:13" x14ac:dyDescent="0.25">
      <c r="A36" s="20" t="s">
        <v>79</v>
      </c>
      <c r="B36" s="20" t="s">
        <v>45</v>
      </c>
      <c r="C36" s="21">
        <v>3.056</v>
      </c>
      <c r="D36" s="21">
        <v>3.04</v>
      </c>
      <c r="E36" s="18">
        <v>3.52</v>
      </c>
      <c r="F36" s="18"/>
      <c r="G36" s="7"/>
      <c r="H36" s="7"/>
      <c r="I36" s="7"/>
      <c r="J36" s="18"/>
      <c r="K36" s="18"/>
      <c r="L36" s="18"/>
      <c r="M36" s="18"/>
    </row>
    <row r="37" spans="1:13" x14ac:dyDescent="0.25">
      <c r="A37" s="20" t="s">
        <v>89</v>
      </c>
      <c r="B37" s="22" t="s">
        <v>50</v>
      </c>
      <c r="C37" s="21">
        <v>3.278</v>
      </c>
      <c r="D37" s="21">
        <v>3.08</v>
      </c>
      <c r="E37" s="7">
        <v>2.82</v>
      </c>
      <c r="F37" s="18"/>
      <c r="G37" s="7"/>
      <c r="H37" s="7"/>
      <c r="I37" s="7"/>
      <c r="J37" s="18"/>
      <c r="K37" s="18"/>
      <c r="L37" s="18"/>
      <c r="M37" s="18"/>
    </row>
    <row r="38" spans="1:13" x14ac:dyDescent="0.25">
      <c r="A38" s="20" t="s">
        <v>145</v>
      </c>
      <c r="B38" s="20" t="s">
        <v>146</v>
      </c>
      <c r="C38" s="21">
        <f>118/36</f>
        <v>3.2777777777777777</v>
      </c>
      <c r="D38" s="21">
        <v>3.08</v>
      </c>
      <c r="E38" s="7">
        <v>3.02</v>
      </c>
      <c r="F38" s="18"/>
      <c r="G38" s="7"/>
      <c r="H38" s="7"/>
      <c r="I38" s="7"/>
      <c r="J38" s="18"/>
      <c r="K38" s="18"/>
      <c r="L38" s="18"/>
      <c r="M38" s="18"/>
    </row>
    <row r="39" spans="1:13" x14ac:dyDescent="0.25">
      <c r="A39" s="20" t="s">
        <v>64</v>
      </c>
      <c r="B39" s="20" t="s">
        <v>5</v>
      </c>
      <c r="C39" s="21">
        <v>3.42</v>
      </c>
      <c r="D39" s="21">
        <v>2.6</v>
      </c>
      <c r="E39" s="7">
        <v>2.95</v>
      </c>
      <c r="F39" s="18"/>
      <c r="G39" s="7"/>
      <c r="H39" s="7"/>
      <c r="I39" s="7"/>
      <c r="J39" s="18"/>
      <c r="K39" s="18"/>
      <c r="L39" s="18"/>
      <c r="M39" s="18"/>
    </row>
    <row r="40" spans="1:13" x14ac:dyDescent="0.25">
      <c r="A40" s="20" t="s">
        <v>115</v>
      </c>
      <c r="B40" s="22" t="s">
        <v>59</v>
      </c>
      <c r="C40" s="21">
        <v>3.4169999999999998</v>
      </c>
      <c r="D40" s="21">
        <v>3.35</v>
      </c>
      <c r="E40" s="18">
        <v>3.73</v>
      </c>
      <c r="F40" s="18"/>
      <c r="G40" s="7"/>
      <c r="H40" s="7"/>
      <c r="I40" s="7"/>
      <c r="J40" s="18"/>
      <c r="K40" s="18"/>
      <c r="L40" s="18"/>
      <c r="M40" s="18"/>
    </row>
    <row r="41" spans="1:13" x14ac:dyDescent="0.25">
      <c r="A41" s="20" t="s">
        <v>91</v>
      </c>
      <c r="B41" s="20" t="s">
        <v>94</v>
      </c>
      <c r="C41" s="21">
        <f>114/36</f>
        <v>3.1666666666666665</v>
      </c>
      <c r="D41" s="21">
        <v>3.24</v>
      </c>
      <c r="E41" s="8">
        <v>3.17</v>
      </c>
      <c r="F41" s="18"/>
      <c r="G41" s="7"/>
      <c r="H41" s="7"/>
      <c r="I41" s="7"/>
      <c r="J41" s="18"/>
      <c r="K41" s="18"/>
      <c r="L41" s="18"/>
      <c r="M41" s="18"/>
    </row>
    <row r="42" spans="1:13" x14ac:dyDescent="0.25">
      <c r="A42" s="20" t="s">
        <v>75</v>
      </c>
      <c r="B42" s="20" t="s">
        <v>96</v>
      </c>
      <c r="C42" s="21">
        <f>116/36</f>
        <v>3.2222222222222223</v>
      </c>
      <c r="D42" s="21">
        <v>3.04</v>
      </c>
      <c r="E42" s="7">
        <v>3.19</v>
      </c>
      <c r="F42" s="18"/>
      <c r="G42" s="7"/>
      <c r="H42" s="7"/>
      <c r="I42" s="7"/>
      <c r="J42" s="18"/>
      <c r="K42" s="18"/>
      <c r="L42" s="18"/>
      <c r="M42" s="18"/>
    </row>
    <row r="43" spans="1:13" x14ac:dyDescent="0.25">
      <c r="A43" s="20" t="s">
        <v>136</v>
      </c>
      <c r="B43" s="20" t="s">
        <v>27</v>
      </c>
      <c r="C43" s="21">
        <v>3.1110000000000002</v>
      </c>
      <c r="D43" s="21">
        <v>2.9</v>
      </c>
      <c r="E43" s="7">
        <v>2.66</v>
      </c>
      <c r="F43" s="18"/>
      <c r="G43" s="7"/>
      <c r="H43" s="7"/>
      <c r="I43" s="7"/>
      <c r="J43" s="18"/>
      <c r="K43" s="18"/>
      <c r="L43" s="18"/>
      <c r="M43" s="18"/>
    </row>
    <row r="44" spans="1:13" x14ac:dyDescent="0.25">
      <c r="A44" s="22" t="s">
        <v>51</v>
      </c>
      <c r="B44" s="20" t="s">
        <v>148</v>
      </c>
      <c r="C44" s="21">
        <f>117/36</f>
        <v>3.25</v>
      </c>
      <c r="D44" s="21">
        <v>3.12</v>
      </c>
      <c r="E44" s="7">
        <v>3.08</v>
      </c>
      <c r="F44" s="18"/>
      <c r="G44" s="7"/>
      <c r="H44" s="7"/>
      <c r="I44" s="7"/>
      <c r="J44" s="18"/>
      <c r="K44" s="18"/>
      <c r="L44" s="18"/>
      <c r="M44" s="18"/>
    </row>
    <row r="45" spans="1:13" x14ac:dyDescent="0.25">
      <c r="A45" s="20" t="s">
        <v>149</v>
      </c>
      <c r="B45" s="20" t="s">
        <v>98</v>
      </c>
      <c r="C45" s="21">
        <f>115/36</f>
        <v>3.1944444444444446</v>
      </c>
      <c r="D45" s="21">
        <v>3.14</v>
      </c>
      <c r="E45" s="18">
        <v>2.82</v>
      </c>
      <c r="F45" s="18"/>
      <c r="G45" s="7"/>
      <c r="H45" s="7"/>
      <c r="I45" s="7"/>
      <c r="J45" s="18"/>
      <c r="K45" s="18"/>
      <c r="L45" s="18"/>
      <c r="M45" s="18"/>
    </row>
    <row r="46" spans="1:13" x14ac:dyDescent="0.25">
      <c r="A46" s="20" t="s">
        <v>97</v>
      </c>
      <c r="B46" s="20" t="s">
        <v>100</v>
      </c>
      <c r="C46" s="21">
        <f>110/36</f>
        <v>3.0555555555555554</v>
      </c>
      <c r="D46" s="21">
        <v>2.98</v>
      </c>
      <c r="E46" s="7">
        <v>2.95</v>
      </c>
      <c r="F46" s="18"/>
      <c r="G46" s="7"/>
      <c r="H46" s="7"/>
      <c r="I46" s="7"/>
      <c r="J46" s="18"/>
      <c r="K46" s="18"/>
      <c r="L46" s="18"/>
      <c r="M46" s="18"/>
    </row>
    <row r="47" spans="1:13" x14ac:dyDescent="0.25">
      <c r="A47" s="20" t="s">
        <v>105</v>
      </c>
      <c r="B47" s="20" t="s">
        <v>102</v>
      </c>
      <c r="C47" s="21">
        <f>141/36</f>
        <v>3.9166666666666665</v>
      </c>
      <c r="D47" s="21">
        <v>3.82</v>
      </c>
      <c r="E47" s="18">
        <v>2.84</v>
      </c>
      <c r="F47" s="18"/>
      <c r="G47" s="7"/>
      <c r="H47" s="7"/>
      <c r="I47" s="7"/>
      <c r="J47" s="18"/>
      <c r="K47" s="18"/>
      <c r="L47" s="18"/>
      <c r="M47" s="18"/>
    </row>
    <row r="48" spans="1:13" x14ac:dyDescent="0.25">
      <c r="A48" s="20" t="s">
        <v>24</v>
      </c>
      <c r="B48" s="20" t="s">
        <v>106</v>
      </c>
      <c r="C48" s="21">
        <f>109/36</f>
        <v>3.0277777777777777</v>
      </c>
      <c r="D48" s="21">
        <v>2.9</v>
      </c>
      <c r="E48" s="7">
        <v>2.98</v>
      </c>
      <c r="F48" s="18"/>
      <c r="G48" s="7"/>
      <c r="H48" s="7"/>
      <c r="I48" s="7"/>
      <c r="J48" s="18"/>
      <c r="K48" s="18"/>
      <c r="L48" s="18"/>
      <c r="M48" s="18"/>
    </row>
    <row r="49" spans="1:13" x14ac:dyDescent="0.25">
      <c r="A49" s="20" t="s">
        <v>147</v>
      </c>
      <c r="B49" s="20" t="s">
        <v>108</v>
      </c>
      <c r="C49" s="21">
        <f>115/36</f>
        <v>3.1944444444444446</v>
      </c>
      <c r="D49" s="21">
        <v>2.9</v>
      </c>
      <c r="E49" s="7">
        <v>2.97</v>
      </c>
      <c r="F49" s="18"/>
      <c r="G49" s="7"/>
      <c r="H49" s="7"/>
      <c r="I49" s="7"/>
      <c r="J49" s="18"/>
      <c r="K49" s="18"/>
      <c r="L49" s="18"/>
      <c r="M49" s="18"/>
    </row>
    <row r="50" spans="1:13" x14ac:dyDescent="0.25">
      <c r="A50" s="20" t="s">
        <v>169</v>
      </c>
      <c r="B50" s="20" t="s">
        <v>110</v>
      </c>
      <c r="C50" s="21">
        <f>131/36</f>
        <v>3.6388888888888888</v>
      </c>
      <c r="D50" s="21">
        <v>3.57</v>
      </c>
      <c r="E50" s="7">
        <v>3.62</v>
      </c>
      <c r="F50" s="18"/>
      <c r="G50" s="7"/>
      <c r="H50" s="7"/>
      <c r="I50" s="7"/>
      <c r="J50" s="18"/>
      <c r="K50" s="18"/>
      <c r="L50" s="18"/>
      <c r="M50" s="18"/>
    </row>
    <row r="51" spans="1:13" x14ac:dyDescent="0.25">
      <c r="A51" s="20" t="s">
        <v>68</v>
      </c>
      <c r="B51" s="20" t="s">
        <v>112</v>
      </c>
      <c r="C51" s="21">
        <f>110/36</f>
        <v>3.0555555555555554</v>
      </c>
      <c r="D51" s="21">
        <v>3.16</v>
      </c>
      <c r="E51" s="18">
        <v>2.66</v>
      </c>
      <c r="F51" s="18"/>
      <c r="G51" s="7"/>
      <c r="H51" s="7"/>
      <c r="I51" s="7"/>
      <c r="J51" s="18"/>
      <c r="K51" s="18"/>
      <c r="L51" s="18"/>
      <c r="M51" s="18"/>
    </row>
    <row r="52" spans="1:13" x14ac:dyDescent="0.25">
      <c r="A52" s="22" t="s">
        <v>8</v>
      </c>
      <c r="B52" s="20" t="s">
        <v>152</v>
      </c>
      <c r="C52" s="21">
        <f>128/36</f>
        <v>3.5555555555555554</v>
      </c>
      <c r="D52" s="21">
        <v>3.63</v>
      </c>
      <c r="E52" s="7">
        <v>3.54</v>
      </c>
      <c r="F52" s="18"/>
      <c r="G52" s="7"/>
      <c r="H52" s="7"/>
      <c r="I52" s="7"/>
      <c r="J52" s="18"/>
      <c r="K52" s="18"/>
      <c r="L52" s="18"/>
      <c r="M52" s="18"/>
    </row>
    <row r="53" spans="1:13" x14ac:dyDescent="0.25">
      <c r="A53" s="20" t="s">
        <v>101</v>
      </c>
      <c r="B53" s="22" t="s">
        <v>9</v>
      </c>
      <c r="C53" s="21">
        <v>3.3330000000000002</v>
      </c>
      <c r="D53" s="21">
        <v>3.08</v>
      </c>
      <c r="E53" s="7">
        <v>2.84</v>
      </c>
      <c r="F53" s="18"/>
      <c r="G53" s="7"/>
      <c r="H53" s="7"/>
      <c r="I53" s="7"/>
      <c r="J53" s="18"/>
      <c r="K53" s="18"/>
      <c r="L53" s="18"/>
      <c r="M53" s="18"/>
    </row>
    <row r="54" spans="1:13" x14ac:dyDescent="0.25">
      <c r="A54" s="20" t="s">
        <v>101</v>
      </c>
      <c r="B54" s="20" t="s">
        <v>150</v>
      </c>
      <c r="C54" s="21">
        <f>122/36</f>
        <v>3.3888888888888888</v>
      </c>
      <c r="D54" s="21">
        <v>3.33</v>
      </c>
      <c r="E54" s="18">
        <v>3.79</v>
      </c>
      <c r="F54" s="18"/>
      <c r="G54" s="7"/>
      <c r="H54" s="7"/>
      <c r="I54" s="7"/>
      <c r="J54" s="18"/>
      <c r="K54" s="18"/>
      <c r="L54" s="18"/>
      <c r="M54" s="18"/>
    </row>
    <row r="55" spans="1:13" x14ac:dyDescent="0.25">
      <c r="A55" s="22" t="s">
        <v>60</v>
      </c>
      <c r="B55" s="20" t="s">
        <v>114</v>
      </c>
      <c r="C55" s="21">
        <f>115/36</f>
        <v>3.1944444444444446</v>
      </c>
      <c r="D55" s="21">
        <v>3.02</v>
      </c>
      <c r="E55" s="7">
        <v>2.92</v>
      </c>
      <c r="F55" s="18"/>
      <c r="G55" s="7"/>
      <c r="H55" s="7"/>
      <c r="I55" s="7"/>
      <c r="J55" s="18"/>
      <c r="K55" s="18"/>
      <c r="L55" s="18"/>
      <c r="M55" s="18"/>
    </row>
    <row r="56" spans="1:13" x14ac:dyDescent="0.25">
      <c r="A56" s="20" t="s">
        <v>46</v>
      </c>
      <c r="B56" s="20" t="s">
        <v>55</v>
      </c>
      <c r="C56" s="18">
        <v>2.9729999999999999</v>
      </c>
      <c r="D56" s="21">
        <v>2.75</v>
      </c>
      <c r="E56" s="18">
        <v>3.06</v>
      </c>
      <c r="F56" s="18"/>
      <c r="G56" s="7"/>
      <c r="H56" s="7"/>
      <c r="I56" s="7"/>
      <c r="J56" s="18"/>
      <c r="K56" s="18"/>
      <c r="L56" s="18"/>
      <c r="M56" s="18"/>
    </row>
    <row r="57" spans="1:13" x14ac:dyDescent="0.25">
      <c r="A57" s="22" t="s">
        <v>62</v>
      </c>
      <c r="B57" s="22" t="s">
        <v>55</v>
      </c>
      <c r="C57" s="21">
        <f>107/36</f>
        <v>2.9722222222222223</v>
      </c>
      <c r="D57" s="21">
        <v>2.74</v>
      </c>
      <c r="E57" s="18">
        <v>2.1800000000000002</v>
      </c>
      <c r="F57" s="18"/>
      <c r="G57" s="7"/>
      <c r="H57" s="7"/>
      <c r="I57" s="7"/>
      <c r="J57" s="18"/>
      <c r="K57" s="18"/>
      <c r="L57" s="18"/>
      <c r="M57" s="18"/>
    </row>
    <row r="58" spans="1:13" x14ac:dyDescent="0.25">
      <c r="A58" s="22" t="s">
        <v>165</v>
      </c>
      <c r="B58" s="20" t="s">
        <v>29</v>
      </c>
      <c r="C58" s="21">
        <v>3.3610000000000002</v>
      </c>
      <c r="D58" s="21">
        <v>3.08</v>
      </c>
      <c r="E58" s="18">
        <v>2.95</v>
      </c>
      <c r="F58" s="18"/>
      <c r="G58" s="7"/>
      <c r="H58" s="7"/>
      <c r="I58" s="7"/>
      <c r="J58" s="18"/>
      <c r="K58" s="18"/>
      <c r="L58" s="18"/>
      <c r="M58" s="18"/>
    </row>
    <row r="59" spans="1:13" x14ac:dyDescent="0.25">
      <c r="A59" s="20" t="s">
        <v>140</v>
      </c>
      <c r="B59" s="20" t="s">
        <v>30</v>
      </c>
      <c r="C59" s="21">
        <v>2.3330000000000002</v>
      </c>
      <c r="D59" s="21">
        <v>2.2400000000000002</v>
      </c>
      <c r="E59" s="18">
        <v>3.2</v>
      </c>
      <c r="F59" s="18"/>
      <c r="G59" s="7"/>
      <c r="H59" s="7"/>
      <c r="I59" s="7"/>
      <c r="J59" s="18"/>
      <c r="K59" s="18"/>
      <c r="L59" s="18"/>
      <c r="M59" s="18"/>
    </row>
    <row r="60" spans="1:13" x14ac:dyDescent="0.25">
      <c r="A60" s="23" t="s">
        <v>53</v>
      </c>
      <c r="B60" s="22" t="s">
        <v>30</v>
      </c>
      <c r="C60" s="21">
        <f>84/36</f>
        <v>2.3333333333333335</v>
      </c>
      <c r="D60" s="21">
        <v>2.2400000000000002</v>
      </c>
      <c r="E60" s="18">
        <v>2.92</v>
      </c>
      <c r="F60" s="18"/>
      <c r="G60" s="7"/>
      <c r="H60" s="7"/>
      <c r="I60" s="7"/>
      <c r="J60" s="18"/>
      <c r="K60" s="18"/>
      <c r="L60" s="18"/>
      <c r="M60" s="18"/>
    </row>
    <row r="61" spans="1:13" x14ac:dyDescent="0.25">
      <c r="A61" s="20" t="s">
        <v>128</v>
      </c>
      <c r="B61" s="20" t="s">
        <v>116</v>
      </c>
      <c r="C61" s="21">
        <f>112/36</f>
        <v>3.1111111111111112</v>
      </c>
      <c r="D61" s="21">
        <v>3.02</v>
      </c>
      <c r="E61" s="7">
        <v>2.9</v>
      </c>
      <c r="F61" s="18"/>
      <c r="G61" s="7"/>
      <c r="H61" s="7"/>
      <c r="I61" s="7"/>
      <c r="J61" s="18"/>
      <c r="K61" s="18"/>
      <c r="L61" s="18"/>
      <c r="M61" s="18"/>
    </row>
    <row r="62" spans="1:13" x14ac:dyDescent="0.25">
      <c r="A62" s="20" t="s">
        <v>33</v>
      </c>
      <c r="B62" s="20" t="s">
        <v>154</v>
      </c>
      <c r="C62" s="21">
        <f>119/36</f>
        <v>3.3055555555555554</v>
      </c>
      <c r="D62" s="21">
        <v>2.96</v>
      </c>
      <c r="E62" s="7">
        <v>2.85</v>
      </c>
      <c r="F62" s="18"/>
      <c r="G62" s="7"/>
      <c r="H62" s="7"/>
      <c r="I62" s="7"/>
      <c r="J62" s="18"/>
      <c r="K62" s="18"/>
      <c r="L62" s="18"/>
      <c r="M62" s="18"/>
    </row>
    <row r="63" spans="1:13" x14ac:dyDescent="0.25">
      <c r="A63" s="20" t="s">
        <v>126</v>
      </c>
      <c r="B63" s="22" t="s">
        <v>156</v>
      </c>
      <c r="C63" s="21">
        <f>123/36</f>
        <v>3.4166666666666665</v>
      </c>
      <c r="D63" s="21">
        <v>3.32</v>
      </c>
      <c r="E63" s="18">
        <v>2.92</v>
      </c>
      <c r="F63" s="18"/>
      <c r="G63" s="7"/>
      <c r="H63" s="7"/>
      <c r="I63" s="7"/>
      <c r="J63" s="18"/>
      <c r="K63" s="18"/>
      <c r="L63" s="18"/>
      <c r="M63" s="18"/>
    </row>
    <row r="64" spans="1:13" x14ac:dyDescent="0.25">
      <c r="A64" s="20" t="s">
        <v>66</v>
      </c>
      <c r="B64" s="20" t="s">
        <v>159</v>
      </c>
      <c r="C64" s="21">
        <f>118/36</f>
        <v>3.2777777777777777</v>
      </c>
      <c r="D64" s="21">
        <v>3.3</v>
      </c>
      <c r="E64" s="7">
        <v>3.31</v>
      </c>
      <c r="F64" s="18"/>
      <c r="G64" s="7"/>
      <c r="H64" s="7"/>
      <c r="I64" s="7"/>
      <c r="J64" s="18"/>
      <c r="K64" s="18"/>
      <c r="L64" s="18"/>
      <c r="M64" s="18"/>
    </row>
    <row r="65" spans="1:13" x14ac:dyDescent="0.25">
      <c r="A65" s="20" t="s">
        <v>153</v>
      </c>
      <c r="B65" s="20" t="s">
        <v>160</v>
      </c>
      <c r="C65" s="21">
        <f>116/36</f>
        <v>3.2222222222222223</v>
      </c>
      <c r="D65" s="21">
        <v>3.1</v>
      </c>
      <c r="E65" s="8">
        <v>3.36</v>
      </c>
      <c r="F65" s="18"/>
      <c r="G65" s="7"/>
      <c r="H65" s="7"/>
      <c r="I65" s="7"/>
      <c r="J65" s="18"/>
      <c r="K65" s="18"/>
      <c r="L65" s="18"/>
      <c r="M65" s="18"/>
    </row>
    <row r="66" spans="1:13" x14ac:dyDescent="0.25">
      <c r="A66" s="20" t="s">
        <v>109</v>
      </c>
      <c r="B66" s="20" t="s">
        <v>118</v>
      </c>
      <c r="C66" s="21">
        <f>118/36</f>
        <v>3.2777777777777777</v>
      </c>
      <c r="D66" s="21">
        <v>3.31</v>
      </c>
      <c r="E66" s="7">
        <v>3.25</v>
      </c>
      <c r="F66" s="18"/>
      <c r="G66" s="7"/>
      <c r="H66" s="7"/>
      <c r="I66" s="7"/>
      <c r="J66" s="18"/>
      <c r="K66" s="18"/>
      <c r="L66" s="18"/>
      <c r="M66" s="18"/>
    </row>
    <row r="67" spans="1:13" x14ac:dyDescent="0.25">
      <c r="A67" s="20" t="s">
        <v>13</v>
      </c>
      <c r="B67" s="23" t="s">
        <v>52</v>
      </c>
      <c r="C67" s="21">
        <v>3.222</v>
      </c>
      <c r="D67" s="21">
        <v>2.98</v>
      </c>
      <c r="E67" s="7">
        <v>2.97</v>
      </c>
      <c r="F67" s="18"/>
      <c r="G67" s="7"/>
      <c r="H67" s="7"/>
      <c r="I67" s="7"/>
      <c r="J67" s="18"/>
      <c r="K67" s="18"/>
      <c r="L67" s="18"/>
      <c r="M67" s="18"/>
    </row>
    <row r="68" spans="1:13" x14ac:dyDescent="0.25">
      <c r="A68" s="20" t="s">
        <v>83</v>
      </c>
      <c r="B68" s="20" t="s">
        <v>162</v>
      </c>
      <c r="C68" s="21">
        <f>102/36</f>
        <v>2.8333333333333335</v>
      </c>
      <c r="D68" s="21">
        <v>3.11</v>
      </c>
      <c r="E68" s="18">
        <v>2.72</v>
      </c>
      <c r="F68" s="18"/>
      <c r="G68" s="7"/>
      <c r="H68" s="7"/>
      <c r="I68" s="7"/>
      <c r="J68" s="18"/>
      <c r="K68" s="18"/>
      <c r="L68" s="18"/>
      <c r="M68" s="18"/>
    </row>
    <row r="69" spans="1:13" x14ac:dyDescent="0.25">
      <c r="A69" s="20" t="s">
        <v>38</v>
      </c>
      <c r="B69" s="20" t="s">
        <v>57</v>
      </c>
      <c r="C69" s="21">
        <v>3.3610000000000002</v>
      </c>
      <c r="D69" s="21">
        <v>3.2</v>
      </c>
      <c r="E69" s="18">
        <v>2.97</v>
      </c>
      <c r="F69" s="18"/>
      <c r="G69" s="7"/>
      <c r="H69" s="7"/>
      <c r="I69" s="7"/>
      <c r="J69" s="18"/>
      <c r="K69" s="18"/>
      <c r="L69" s="18"/>
      <c r="M69" s="18"/>
    </row>
    <row r="70" spans="1:13" x14ac:dyDescent="0.25">
      <c r="A70" s="20" t="s">
        <v>124</v>
      </c>
      <c r="B70" s="22" t="s">
        <v>57</v>
      </c>
      <c r="C70" s="21">
        <f>121/36</f>
        <v>3.3611111111111112</v>
      </c>
      <c r="D70" s="21">
        <v>3.2</v>
      </c>
      <c r="E70" s="21">
        <v>2.5299999999999998</v>
      </c>
      <c r="F70" s="18"/>
      <c r="G70" s="7"/>
      <c r="H70" s="7"/>
      <c r="I70" s="7"/>
      <c r="J70" s="18"/>
      <c r="K70" s="18"/>
      <c r="L70" s="18"/>
      <c r="M70" s="18"/>
    </row>
    <row r="71" spans="1:13" x14ac:dyDescent="0.25">
      <c r="A71" s="20" t="s">
        <v>107</v>
      </c>
      <c r="B71" s="22" t="s">
        <v>164</v>
      </c>
      <c r="C71" s="21">
        <f>134/36</f>
        <v>3.7222222222222223</v>
      </c>
      <c r="D71" s="21">
        <v>3.25</v>
      </c>
      <c r="E71" s="7">
        <v>3.21</v>
      </c>
      <c r="F71" s="18"/>
      <c r="G71" s="7"/>
      <c r="H71" s="7"/>
      <c r="I71" s="7"/>
      <c r="J71" s="18"/>
      <c r="K71" s="18"/>
      <c r="L71" s="18"/>
      <c r="M71" s="18"/>
    </row>
    <row r="72" spans="1:13" x14ac:dyDescent="0.25">
      <c r="A72" s="20" t="s">
        <v>2</v>
      </c>
      <c r="B72" s="20" t="s">
        <v>120</v>
      </c>
      <c r="C72" s="21">
        <f>141/36</f>
        <v>3.9166666666666665</v>
      </c>
      <c r="D72" s="21">
        <v>3.94</v>
      </c>
      <c r="E72" s="18">
        <v>3.85</v>
      </c>
      <c r="F72" s="18"/>
      <c r="G72" s="7"/>
      <c r="H72" s="7"/>
      <c r="I72" s="7"/>
      <c r="J72" s="18"/>
      <c r="K72" s="18"/>
      <c r="L72" s="18"/>
      <c r="M72" s="18"/>
    </row>
    <row r="73" spans="1:13" x14ac:dyDescent="0.25">
      <c r="A73" s="20" t="s">
        <v>167</v>
      </c>
      <c r="B73" s="20" t="s">
        <v>3</v>
      </c>
      <c r="C73" s="16">
        <v>3.89</v>
      </c>
      <c r="D73" s="21">
        <v>3.51</v>
      </c>
      <c r="E73" s="7">
        <v>3.52</v>
      </c>
      <c r="F73" s="18"/>
      <c r="G73" s="7"/>
      <c r="H73" s="7"/>
      <c r="I73" s="7"/>
      <c r="J73" s="18"/>
      <c r="K73" s="18"/>
      <c r="L73" s="18"/>
      <c r="M73" s="18"/>
    </row>
    <row r="74" spans="1:13" x14ac:dyDescent="0.25">
      <c r="A74" s="20" t="s">
        <v>119</v>
      </c>
      <c r="B74" s="20" t="s">
        <v>166</v>
      </c>
      <c r="C74" s="21">
        <f>119/36</f>
        <v>3.3055555555555554</v>
      </c>
      <c r="D74" s="21">
        <v>3.27</v>
      </c>
      <c r="E74" s="7">
        <v>3.58</v>
      </c>
      <c r="F74" s="18"/>
      <c r="G74" s="7"/>
      <c r="H74" s="7"/>
      <c r="I74" s="7"/>
      <c r="J74" s="18"/>
      <c r="K74" s="18"/>
      <c r="L74" s="18"/>
      <c r="M74" s="18"/>
    </row>
    <row r="75" spans="1:13" x14ac:dyDescent="0.25">
      <c r="A75" s="20" t="s">
        <v>141</v>
      </c>
      <c r="B75" s="20" t="s">
        <v>168</v>
      </c>
      <c r="C75" s="21">
        <f>132/36</f>
        <v>3.6666666666666665</v>
      </c>
      <c r="D75" s="21">
        <v>3.56</v>
      </c>
      <c r="E75" s="7">
        <v>3.43</v>
      </c>
      <c r="F75" s="18"/>
      <c r="G75" s="7"/>
      <c r="H75" s="7"/>
      <c r="I75" s="7"/>
      <c r="J75" s="18"/>
      <c r="K75" s="18"/>
      <c r="L75" s="18"/>
      <c r="M75" s="18"/>
    </row>
    <row r="76" spans="1:13" x14ac:dyDescent="0.25">
      <c r="A76" s="20" t="s">
        <v>111</v>
      </c>
      <c r="B76" s="20" t="s">
        <v>34</v>
      </c>
      <c r="C76" s="21">
        <v>3.3050000000000002</v>
      </c>
      <c r="D76" s="21">
        <v>3.22</v>
      </c>
      <c r="E76" s="7">
        <v>2.99</v>
      </c>
      <c r="F76" s="18"/>
      <c r="G76" s="7"/>
      <c r="H76" s="7"/>
      <c r="I76" s="7"/>
      <c r="J76" s="18"/>
      <c r="K76" s="18"/>
      <c r="L76" s="18"/>
      <c r="M76" s="18"/>
    </row>
    <row r="77" spans="1:13" x14ac:dyDescent="0.25">
      <c r="A77" s="20" t="s">
        <v>155</v>
      </c>
      <c r="B77" s="22" t="s">
        <v>170</v>
      </c>
      <c r="C77" s="16">
        <f>135/36</f>
        <v>3.75</v>
      </c>
      <c r="D77" s="21">
        <v>3.73</v>
      </c>
      <c r="E77" s="7">
        <v>3.76</v>
      </c>
      <c r="F77" s="18"/>
      <c r="G77" s="7"/>
      <c r="H77" s="7"/>
      <c r="I77" s="7"/>
      <c r="J77" s="18"/>
      <c r="K77" s="18"/>
      <c r="L77" s="18"/>
      <c r="M77" s="18"/>
    </row>
    <row r="78" spans="1:13" x14ac:dyDescent="0.25">
      <c r="A78" s="20" t="s">
        <v>134</v>
      </c>
      <c r="B78" s="22" t="s">
        <v>63</v>
      </c>
      <c r="C78" s="21">
        <v>3.1669999999999998</v>
      </c>
      <c r="D78" s="21">
        <v>3</v>
      </c>
      <c r="E78" s="7">
        <v>2.87</v>
      </c>
      <c r="F78" s="18"/>
      <c r="G78" s="8"/>
      <c r="H78" s="8"/>
      <c r="J78" s="18"/>
      <c r="K78" s="18"/>
      <c r="L78" s="18"/>
      <c r="M78" s="18"/>
    </row>
    <row r="79" spans="1:13" x14ac:dyDescent="0.25">
      <c r="A79" s="20" t="s">
        <v>18</v>
      </c>
      <c r="B79" s="20" t="s">
        <v>122</v>
      </c>
      <c r="C79" s="21">
        <f>124/36</f>
        <v>3.4444444444444446</v>
      </c>
      <c r="D79" s="21">
        <v>3.08</v>
      </c>
      <c r="E79" s="7">
        <v>3.21</v>
      </c>
      <c r="F79" s="18"/>
      <c r="G79" s="7"/>
      <c r="H79" s="12"/>
      <c r="J79" s="18"/>
      <c r="K79" s="18"/>
      <c r="L79" s="18"/>
      <c r="M79" s="18"/>
    </row>
    <row r="80" spans="1:13" x14ac:dyDescent="0.25">
      <c r="A80" s="20" t="s">
        <v>95</v>
      </c>
      <c r="B80" s="22" t="s">
        <v>61</v>
      </c>
      <c r="C80" s="21">
        <v>3.4169999999999998</v>
      </c>
      <c r="D80" s="21">
        <v>2.78</v>
      </c>
      <c r="E80" s="7">
        <v>2.76</v>
      </c>
      <c r="F80" s="18"/>
      <c r="G80" s="7"/>
      <c r="H80" s="7"/>
      <c r="I80" s="7"/>
      <c r="J80" s="18"/>
      <c r="K80" s="18"/>
      <c r="L80" s="18"/>
      <c r="M80" s="18"/>
    </row>
    <row r="81" spans="1:13" x14ac:dyDescent="0.25">
      <c r="A81" s="20" t="s">
        <v>4</v>
      </c>
      <c r="B81" s="20" t="s">
        <v>123</v>
      </c>
      <c r="C81" s="21">
        <f>120/36</f>
        <v>3.3333333333333335</v>
      </c>
      <c r="D81" s="21">
        <v>3.18</v>
      </c>
      <c r="E81" s="7">
        <v>3.2</v>
      </c>
      <c r="F81" s="18"/>
      <c r="G81" s="7"/>
      <c r="H81" s="7"/>
      <c r="I81" s="7"/>
      <c r="J81" s="18"/>
      <c r="K81" s="18"/>
      <c r="L81" s="18"/>
      <c r="M81" s="18"/>
    </row>
    <row r="82" spans="1:13" x14ac:dyDescent="0.25">
      <c r="A82" s="20" t="s">
        <v>35</v>
      </c>
      <c r="B82" s="20" t="s">
        <v>25</v>
      </c>
      <c r="C82" s="21">
        <v>3</v>
      </c>
      <c r="D82" s="21">
        <v>2.94</v>
      </c>
      <c r="E82" s="7">
        <v>3.03</v>
      </c>
      <c r="F82" s="18"/>
      <c r="G82" s="7"/>
      <c r="H82" s="7"/>
      <c r="I82" s="7"/>
      <c r="J82" s="18"/>
      <c r="K82" s="18"/>
      <c r="L82" s="18"/>
      <c r="M82" s="18"/>
    </row>
    <row r="83" spans="1:13" x14ac:dyDescent="0.25">
      <c r="A83" s="20" t="s">
        <v>26</v>
      </c>
      <c r="B83" s="20" t="s">
        <v>43</v>
      </c>
      <c r="C83" s="21">
        <v>3.3330000000000002</v>
      </c>
      <c r="D83" s="21">
        <v>3.06</v>
      </c>
      <c r="E83" s="18">
        <v>3.03</v>
      </c>
      <c r="F83" s="18"/>
      <c r="G83" s="8"/>
      <c r="H83" s="8"/>
      <c r="I83" s="8"/>
      <c r="J83" s="18"/>
      <c r="K83" s="18"/>
      <c r="L83" s="18"/>
      <c r="M83" s="18"/>
    </row>
    <row r="84" spans="1:13" x14ac:dyDescent="0.25">
      <c r="A84" s="20" t="s">
        <v>161</v>
      </c>
      <c r="B84" s="20" t="s">
        <v>125</v>
      </c>
      <c r="C84" s="21">
        <f>118/36</f>
        <v>3.2777777777777777</v>
      </c>
      <c r="D84" s="21">
        <v>3.25</v>
      </c>
      <c r="E84" s="7">
        <v>3.11</v>
      </c>
      <c r="F84" s="18"/>
      <c r="G84" s="7"/>
      <c r="H84" s="7"/>
      <c r="I84" s="7"/>
      <c r="J84" s="18"/>
      <c r="K84" s="18"/>
      <c r="L84" s="18"/>
      <c r="M84" s="18"/>
    </row>
    <row r="85" spans="1:13" x14ac:dyDescent="0.25">
      <c r="A85" s="22" t="s">
        <v>176</v>
      </c>
      <c r="B85" s="20" t="s">
        <v>127</v>
      </c>
      <c r="C85" s="21">
        <f>92/36</f>
        <v>2.5555555555555554</v>
      </c>
      <c r="D85" s="21">
        <v>2.69</v>
      </c>
      <c r="E85" s="7">
        <v>2.89</v>
      </c>
      <c r="F85" s="18"/>
      <c r="G85" s="7"/>
      <c r="H85" s="7"/>
      <c r="I85" s="7"/>
      <c r="J85" s="18"/>
      <c r="K85" s="18"/>
      <c r="L85" s="18"/>
      <c r="M85" s="18"/>
    </row>
    <row r="86" spans="1:13" x14ac:dyDescent="0.25">
      <c r="A86" s="23" t="s">
        <v>37</v>
      </c>
      <c r="B86" s="20" t="s">
        <v>133</v>
      </c>
      <c r="C86" s="21">
        <f>101/36</f>
        <v>2.8055555555555554</v>
      </c>
      <c r="D86" s="21">
        <v>2.98</v>
      </c>
      <c r="E86" s="7">
        <v>2.88</v>
      </c>
      <c r="F86" s="18"/>
      <c r="G86" s="7"/>
      <c r="H86" s="7"/>
      <c r="I86" s="7"/>
      <c r="J86" s="18"/>
      <c r="K86" s="18"/>
      <c r="L86" s="18"/>
      <c r="M86" s="18"/>
    </row>
    <row r="87" spans="1:13" x14ac:dyDescent="0.25">
      <c r="A87" s="22" t="s">
        <v>158</v>
      </c>
      <c r="B87" s="20" t="s">
        <v>129</v>
      </c>
      <c r="C87" s="21">
        <f>102/36</f>
        <v>2.8333333333333335</v>
      </c>
      <c r="D87" s="21">
        <v>2.88</v>
      </c>
      <c r="E87" s="18">
        <v>2.82</v>
      </c>
      <c r="F87" s="18"/>
      <c r="G87" s="7"/>
      <c r="H87" s="7"/>
      <c r="I87" s="7"/>
      <c r="J87" s="18"/>
      <c r="K87" s="18"/>
      <c r="L87" s="18"/>
      <c r="M87" s="18"/>
    </row>
    <row r="88" spans="1:13" x14ac:dyDescent="0.25">
      <c r="A88" s="20" t="s">
        <v>117</v>
      </c>
      <c r="B88" s="20" t="s">
        <v>131</v>
      </c>
      <c r="C88" s="21">
        <f>126/36</f>
        <v>3.5</v>
      </c>
      <c r="D88" s="21">
        <v>3.41</v>
      </c>
      <c r="E88" s="18">
        <v>2.8</v>
      </c>
      <c r="F88" s="18"/>
      <c r="G88" s="7"/>
      <c r="H88" s="7"/>
      <c r="I88" s="7"/>
      <c r="J88" s="18"/>
      <c r="K88" s="18"/>
      <c r="L88" s="18"/>
      <c r="M88" s="18"/>
    </row>
    <row r="89" spans="1:13" x14ac:dyDescent="0.25">
      <c r="A89" s="20" t="s">
        <v>40</v>
      </c>
      <c r="B89" s="22" t="s">
        <v>179</v>
      </c>
      <c r="C89" s="21">
        <v>3.194</v>
      </c>
      <c r="D89" s="21">
        <v>2.84</v>
      </c>
      <c r="E89" s="7">
        <v>2.69</v>
      </c>
      <c r="F89" s="18"/>
      <c r="G89" s="7"/>
      <c r="H89" s="7"/>
      <c r="I89" s="7"/>
      <c r="J89" s="18"/>
      <c r="K89" s="18"/>
      <c r="L89" s="18"/>
      <c r="M89" s="18"/>
    </row>
    <row r="90" spans="1:13" x14ac:dyDescent="0.25">
      <c r="A90" s="20" t="s">
        <v>14</v>
      </c>
      <c r="B90" s="20" t="s">
        <v>23</v>
      </c>
      <c r="C90" s="21">
        <v>3.472</v>
      </c>
      <c r="D90" s="21">
        <v>3.43</v>
      </c>
      <c r="E90" s="7">
        <v>3.49</v>
      </c>
      <c r="F90" s="18"/>
      <c r="G90" s="9"/>
      <c r="H90" s="9"/>
      <c r="I90" s="9"/>
      <c r="J90" s="18"/>
      <c r="K90" s="18"/>
      <c r="L90" s="18"/>
      <c r="M90" s="18"/>
    </row>
    <row r="91" spans="1:13" x14ac:dyDescent="0.25">
      <c r="A91" s="20" t="s">
        <v>87</v>
      </c>
      <c r="B91" s="23" t="s">
        <v>36</v>
      </c>
      <c r="C91" s="21">
        <v>3.5830000000000002</v>
      </c>
      <c r="D91" s="21">
        <v>3.35</v>
      </c>
      <c r="E91" s="7">
        <v>3.2</v>
      </c>
      <c r="F91" s="18"/>
      <c r="G91" s="9"/>
      <c r="H91" s="9"/>
      <c r="I91" s="9"/>
      <c r="J91" s="18"/>
      <c r="K91" s="18"/>
      <c r="L91" s="18"/>
      <c r="M91" s="18"/>
    </row>
    <row r="92" spans="1:13" x14ac:dyDescent="0.25">
      <c r="A92" s="22" t="s">
        <v>178</v>
      </c>
      <c r="B92" s="20" t="s">
        <v>180</v>
      </c>
      <c r="C92" s="21">
        <v>3.25</v>
      </c>
      <c r="D92" s="21">
        <v>2.94</v>
      </c>
      <c r="E92" s="11">
        <v>2.3199999999999998</v>
      </c>
      <c r="F92" s="18"/>
      <c r="G92" s="7"/>
      <c r="H92" s="7"/>
      <c r="I92" s="7"/>
      <c r="J92" s="18"/>
      <c r="K92" s="18"/>
      <c r="L92" s="18"/>
      <c r="M92" s="18"/>
    </row>
    <row r="93" spans="1:13" x14ac:dyDescent="0.25">
      <c r="A93" s="20" t="s">
        <v>77</v>
      </c>
      <c r="B93" s="20" t="s">
        <v>172</v>
      </c>
      <c r="C93" s="21">
        <f>122/36</f>
        <v>3.3888888888888888</v>
      </c>
      <c r="D93" s="21">
        <v>3.16</v>
      </c>
      <c r="E93" s="18">
        <v>3.13</v>
      </c>
      <c r="F93" s="18"/>
      <c r="G93" s="7"/>
      <c r="H93" s="7"/>
      <c r="I93" s="7"/>
      <c r="J93" s="18"/>
      <c r="K93" s="18"/>
      <c r="L93" s="18"/>
      <c r="M93" s="18"/>
    </row>
    <row r="94" spans="1:13" x14ac:dyDescent="0.25">
      <c r="A94" s="20" t="s">
        <v>22</v>
      </c>
      <c r="B94" s="20" t="s">
        <v>174</v>
      </c>
      <c r="C94" s="16">
        <f>123/36</f>
        <v>3.4166666666666665</v>
      </c>
      <c r="D94" s="21">
        <v>3.35</v>
      </c>
      <c r="E94" s="18">
        <v>2.99</v>
      </c>
      <c r="F94" s="18"/>
      <c r="G94" s="7"/>
      <c r="H94" s="7"/>
      <c r="I94" s="7"/>
      <c r="J94" s="18"/>
      <c r="K94" s="18"/>
      <c r="L94" s="18"/>
      <c r="M94" s="18"/>
    </row>
    <row r="95" spans="1:13" x14ac:dyDescent="0.25">
      <c r="A95" s="20" t="s">
        <v>181</v>
      </c>
      <c r="B95" s="22" t="s">
        <v>177</v>
      </c>
      <c r="C95" s="21">
        <f>120/36</f>
        <v>3.3333333333333335</v>
      </c>
      <c r="D95" s="21">
        <v>3</v>
      </c>
      <c r="E95" s="7">
        <v>3.16</v>
      </c>
      <c r="F95" s="18"/>
      <c r="G95" s="7"/>
      <c r="H95" s="7"/>
      <c r="I95" s="7"/>
      <c r="J95" s="18"/>
      <c r="K95" s="18"/>
      <c r="L95" s="18"/>
      <c r="M95" s="18"/>
    </row>
    <row r="96" spans="1:13" x14ac:dyDescent="0.25">
      <c r="A96" s="20"/>
      <c r="B96" s="20"/>
      <c r="C96" s="21"/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x14ac:dyDescent="0.25">
      <c r="A97" s="20"/>
      <c r="B97" s="20"/>
      <c r="C97" s="21"/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x14ac:dyDescent="0.25">
      <c r="A98" s="20"/>
      <c r="B98" s="20"/>
      <c r="C98" s="21"/>
      <c r="D98" s="18"/>
      <c r="E98" s="18"/>
      <c r="F98" s="18"/>
      <c r="G98" s="18"/>
      <c r="H98" s="18"/>
      <c r="I98" s="18"/>
      <c r="J98" s="18"/>
      <c r="K98" s="18"/>
      <c r="L98" s="18"/>
      <c r="M98" s="18"/>
    </row>
  </sheetData>
  <sortState xmlns:xlrd2="http://schemas.microsoft.com/office/spreadsheetml/2017/richdata2" ref="B2:E95">
    <sortCondition ref="B2:B9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9"/>
  <sheetViews>
    <sheetView workbookViewId="0">
      <selection sqref="A1:E78"/>
    </sheetView>
  </sheetViews>
  <sheetFormatPr defaultRowHeight="15" x14ac:dyDescent="0.25"/>
  <cols>
    <col min="1" max="1" width="10.7109375" bestFit="1" customWidth="1"/>
    <col min="2" max="2" width="29.140625" bestFit="1" customWidth="1"/>
    <col min="3" max="3" width="12" bestFit="1" customWidth="1"/>
    <col min="4" max="4" width="8.28515625" bestFit="1" customWidth="1"/>
    <col min="6" max="6" width="29.140625" bestFit="1" customWidth="1"/>
  </cols>
  <sheetData>
    <row r="1" spans="1:10" x14ac:dyDescent="0.25">
      <c r="A1" t="s">
        <v>0</v>
      </c>
      <c r="B1" t="s">
        <v>340</v>
      </c>
      <c r="C1" t="s">
        <v>341</v>
      </c>
      <c r="D1" t="s">
        <v>342</v>
      </c>
      <c r="E1" t="s">
        <v>344</v>
      </c>
      <c r="F1" s="6"/>
      <c r="G1" s="6"/>
      <c r="H1" s="6"/>
      <c r="I1" s="6"/>
    </row>
    <row r="2" spans="1:10" x14ac:dyDescent="0.25">
      <c r="A2" s="1" t="s">
        <v>289</v>
      </c>
      <c r="B2" s="1" t="s">
        <v>288</v>
      </c>
      <c r="C2" s="3">
        <v>3.1110000000000002</v>
      </c>
      <c r="D2" s="3">
        <v>3.02</v>
      </c>
      <c r="G2" s="6"/>
      <c r="H2" s="6"/>
      <c r="I2" s="13"/>
    </row>
    <row r="3" spans="1:10" x14ac:dyDescent="0.25">
      <c r="A3" s="1" t="s">
        <v>242</v>
      </c>
      <c r="B3" s="1" t="s">
        <v>241</v>
      </c>
      <c r="C3" s="3">
        <v>2.25</v>
      </c>
      <c r="D3" s="3">
        <v>2.2200000000000002</v>
      </c>
      <c r="G3" s="6"/>
      <c r="H3" s="6"/>
    </row>
    <row r="4" spans="1:10" x14ac:dyDescent="0.25">
      <c r="A4" s="4" t="s">
        <v>318</v>
      </c>
      <c r="B4" s="1" t="s">
        <v>319</v>
      </c>
      <c r="C4" s="3">
        <v>3.3050000000000002</v>
      </c>
      <c r="D4" s="3">
        <v>3.09</v>
      </c>
      <c r="E4" s="6">
        <v>3.01</v>
      </c>
      <c r="G4" s="6"/>
      <c r="H4" s="6"/>
      <c r="J4" s="2"/>
    </row>
    <row r="5" spans="1:10" x14ac:dyDescent="0.25">
      <c r="A5" s="5" t="s">
        <v>329</v>
      </c>
      <c r="B5" s="5" t="s">
        <v>328</v>
      </c>
      <c r="C5" s="3">
        <v>3.25</v>
      </c>
      <c r="D5" s="3">
        <v>3</v>
      </c>
      <c r="E5" s="6">
        <v>3.01</v>
      </c>
      <c r="G5" s="6"/>
      <c r="H5" s="6"/>
      <c r="J5" s="2"/>
    </row>
    <row r="6" spans="1:10" x14ac:dyDescent="0.25">
      <c r="A6" s="4" t="s">
        <v>220</v>
      </c>
      <c r="B6" s="4" t="s">
        <v>219</v>
      </c>
      <c r="C6" s="3">
        <v>3.472</v>
      </c>
      <c r="D6" s="3">
        <v>3.2</v>
      </c>
      <c r="E6" s="6">
        <v>3.19</v>
      </c>
      <c r="G6" s="6"/>
      <c r="H6" s="6"/>
      <c r="J6" s="2"/>
    </row>
    <row r="7" spans="1:10" x14ac:dyDescent="0.25">
      <c r="A7" s="1" t="s">
        <v>260</v>
      </c>
      <c r="B7" s="1" t="s">
        <v>259</v>
      </c>
      <c r="C7" s="3">
        <v>3.8879999999999999</v>
      </c>
      <c r="D7" s="3">
        <v>3.93</v>
      </c>
      <c r="E7" s="6">
        <v>3.93</v>
      </c>
      <c r="G7" s="6"/>
      <c r="H7" s="6"/>
      <c r="J7" s="2"/>
    </row>
    <row r="8" spans="1:10" x14ac:dyDescent="0.25">
      <c r="A8" s="1" t="s">
        <v>287</v>
      </c>
      <c r="B8" s="1" t="s">
        <v>286</v>
      </c>
      <c r="C8" s="3">
        <v>2.222</v>
      </c>
      <c r="D8" s="3">
        <v>2.2599999999999998</v>
      </c>
      <c r="E8" s="6">
        <v>2.0699999999999998</v>
      </c>
      <c r="G8" s="6"/>
      <c r="H8" s="6"/>
      <c r="J8" s="2"/>
    </row>
    <row r="9" spans="1:10" x14ac:dyDescent="0.25">
      <c r="A9" s="1" t="s">
        <v>206</v>
      </c>
      <c r="B9" s="1" t="s">
        <v>205</v>
      </c>
      <c r="C9" s="3">
        <v>3.9169999999999998</v>
      </c>
      <c r="D9" s="3">
        <v>3.67</v>
      </c>
      <c r="E9" s="6">
        <v>3.61</v>
      </c>
      <c r="G9" s="6"/>
      <c r="H9" s="6"/>
      <c r="J9" s="2"/>
    </row>
    <row r="10" spans="1:10" x14ac:dyDescent="0.25">
      <c r="A10" s="1" t="s">
        <v>297</v>
      </c>
      <c r="B10" s="1" t="s">
        <v>296</v>
      </c>
      <c r="C10" s="3">
        <v>3.0830000000000002</v>
      </c>
      <c r="D10" s="3">
        <v>2.83</v>
      </c>
      <c r="E10" s="6">
        <v>2.95</v>
      </c>
      <c r="G10" s="6"/>
      <c r="H10" s="6"/>
      <c r="J10" s="2"/>
    </row>
    <row r="11" spans="1:10" x14ac:dyDescent="0.25">
      <c r="A11" s="1" t="s">
        <v>254</v>
      </c>
      <c r="B11" s="1" t="s">
        <v>253</v>
      </c>
      <c r="C11" s="3">
        <v>3.3879999999999999</v>
      </c>
      <c r="D11" s="3">
        <v>3.26</v>
      </c>
      <c r="E11" s="6">
        <v>3.42</v>
      </c>
      <c r="G11" s="6"/>
      <c r="H11" s="6"/>
      <c r="J11" s="2"/>
    </row>
    <row r="12" spans="1:10" x14ac:dyDescent="0.25">
      <c r="A12" s="4" t="s">
        <v>188</v>
      </c>
      <c r="B12" s="4" t="s">
        <v>187</v>
      </c>
      <c r="C12" s="3">
        <v>3</v>
      </c>
      <c r="D12" s="3">
        <v>3.22</v>
      </c>
      <c r="E12" s="6">
        <v>2.96</v>
      </c>
      <c r="G12" s="6"/>
      <c r="H12" s="6"/>
      <c r="J12" s="2"/>
    </row>
    <row r="13" spans="1:10" x14ac:dyDescent="0.25">
      <c r="A13" s="1" t="s">
        <v>202</v>
      </c>
      <c r="B13" s="1" t="s">
        <v>201</v>
      </c>
      <c r="C13" s="3">
        <v>3.6379999999999999</v>
      </c>
      <c r="D13" s="3">
        <v>3.59</v>
      </c>
      <c r="E13" s="6">
        <v>3.49</v>
      </c>
      <c r="G13" s="6"/>
      <c r="H13" s="6"/>
      <c r="J13" s="2"/>
    </row>
    <row r="14" spans="1:10" x14ac:dyDescent="0.25">
      <c r="A14" s="1" t="s">
        <v>268</v>
      </c>
      <c r="B14" s="1" t="s">
        <v>267</v>
      </c>
      <c r="C14" s="3">
        <v>3.722</v>
      </c>
      <c r="D14" s="3">
        <v>3.59</v>
      </c>
      <c r="E14" s="6">
        <v>3.6</v>
      </c>
      <c r="G14" s="6"/>
      <c r="H14" s="6"/>
      <c r="J14" s="2"/>
    </row>
    <row r="15" spans="1:10" x14ac:dyDescent="0.25">
      <c r="A15" s="4" t="s">
        <v>327</v>
      </c>
      <c r="B15" s="4" t="s">
        <v>326</v>
      </c>
      <c r="C15" s="3">
        <v>2.972</v>
      </c>
      <c r="D15" s="3">
        <v>2.93</v>
      </c>
      <c r="E15" s="6">
        <v>2.62</v>
      </c>
      <c r="G15" s="6"/>
      <c r="H15" s="6"/>
      <c r="J15" s="2"/>
    </row>
    <row r="16" spans="1:10" x14ac:dyDescent="0.25">
      <c r="A16" s="1" t="s">
        <v>305</v>
      </c>
      <c r="B16" s="1" t="s">
        <v>304</v>
      </c>
      <c r="C16" s="3">
        <v>3.444</v>
      </c>
      <c r="D16" s="3">
        <v>3.02</v>
      </c>
      <c r="E16" s="6">
        <v>3.1</v>
      </c>
      <c r="G16" s="6"/>
      <c r="H16" s="6"/>
      <c r="J16" s="2"/>
    </row>
    <row r="17" spans="1:10" x14ac:dyDescent="0.25">
      <c r="A17" s="1" t="s">
        <v>276</v>
      </c>
      <c r="B17" s="1" t="s">
        <v>275</v>
      </c>
      <c r="C17" s="3">
        <v>3.1379999999999999</v>
      </c>
      <c r="D17" s="3">
        <v>2.87</v>
      </c>
      <c r="E17" s="6">
        <v>2.82</v>
      </c>
      <c r="G17" s="6"/>
      <c r="H17" s="6"/>
      <c r="J17" s="2"/>
    </row>
    <row r="18" spans="1:10" x14ac:dyDescent="0.25">
      <c r="A18" s="4" t="s">
        <v>282</v>
      </c>
      <c r="B18" s="4" t="s">
        <v>281</v>
      </c>
      <c r="C18" s="3">
        <v>3.222</v>
      </c>
      <c r="D18" s="3">
        <v>3.2</v>
      </c>
      <c r="E18" s="6">
        <v>3.23</v>
      </c>
      <c r="G18" s="6"/>
      <c r="H18" s="6"/>
      <c r="J18" s="2"/>
    </row>
    <row r="19" spans="1:10" x14ac:dyDescent="0.25">
      <c r="A19" s="5" t="s">
        <v>274</v>
      </c>
      <c r="B19" s="5" t="s">
        <v>273</v>
      </c>
      <c r="C19" s="3">
        <v>3.2770000000000001</v>
      </c>
      <c r="D19" s="3">
        <v>3.07</v>
      </c>
      <c r="E19" s="6">
        <v>3.12</v>
      </c>
      <c r="G19" s="6"/>
      <c r="H19" s="6"/>
      <c r="J19" s="2"/>
    </row>
    <row r="20" spans="1:10" x14ac:dyDescent="0.25">
      <c r="A20" s="1" t="s">
        <v>216</v>
      </c>
      <c r="B20" s="1" t="s">
        <v>215</v>
      </c>
      <c r="C20" s="3">
        <v>3.222</v>
      </c>
      <c r="D20" s="3">
        <v>3.15</v>
      </c>
      <c r="E20" s="6">
        <v>3.02</v>
      </c>
      <c r="G20" s="6"/>
      <c r="H20" s="6"/>
      <c r="J20" s="2"/>
    </row>
    <row r="21" spans="1:10" x14ac:dyDescent="0.25">
      <c r="A21" s="1" t="s">
        <v>244</v>
      </c>
      <c r="B21" s="1" t="s">
        <v>243</v>
      </c>
      <c r="C21" s="3">
        <v>3.3330000000000002</v>
      </c>
      <c r="D21" s="3">
        <v>3.11</v>
      </c>
      <c r="E21" s="6">
        <v>3.03</v>
      </c>
      <c r="G21" s="6"/>
      <c r="H21" s="6"/>
    </row>
    <row r="22" spans="1:10" x14ac:dyDescent="0.25">
      <c r="A22" s="4" t="s">
        <v>280</v>
      </c>
      <c r="B22" s="4" t="s">
        <v>279</v>
      </c>
      <c r="C22" s="3">
        <v>3.5</v>
      </c>
      <c r="D22" s="3">
        <v>3.67</v>
      </c>
      <c r="E22" s="6">
        <v>3.69</v>
      </c>
      <c r="G22" s="6"/>
      <c r="H22" s="6"/>
    </row>
    <row r="23" spans="1:10" x14ac:dyDescent="0.25">
      <c r="A23" s="1" t="s">
        <v>309</v>
      </c>
      <c r="B23" s="1" t="s">
        <v>308</v>
      </c>
      <c r="C23" s="3">
        <v>3.3330000000000002</v>
      </c>
      <c r="D23" s="3">
        <v>3.06</v>
      </c>
      <c r="E23" s="6">
        <v>2.79</v>
      </c>
      <c r="G23" s="6"/>
      <c r="H23" s="6"/>
    </row>
    <row r="24" spans="1:10" x14ac:dyDescent="0.25">
      <c r="A24" s="4" t="s">
        <v>322</v>
      </c>
      <c r="B24" s="4" t="s">
        <v>323</v>
      </c>
      <c r="C24" s="3">
        <v>3.6379999999999999</v>
      </c>
      <c r="D24" s="3">
        <v>3.54</v>
      </c>
      <c r="E24" s="6">
        <v>3.34</v>
      </c>
      <c r="G24" s="6"/>
      <c r="H24" s="6"/>
    </row>
    <row r="25" spans="1:10" x14ac:dyDescent="0.25">
      <c r="A25" s="1" t="s">
        <v>186</v>
      </c>
      <c r="B25" s="1" t="s">
        <v>185</v>
      </c>
      <c r="C25" s="3">
        <v>3.25</v>
      </c>
      <c r="D25" s="3">
        <v>3.22</v>
      </c>
      <c r="E25" s="6">
        <v>3.2</v>
      </c>
      <c r="G25" s="6"/>
      <c r="H25" s="6"/>
    </row>
    <row r="26" spans="1:10" x14ac:dyDescent="0.25">
      <c r="A26" s="1" t="s">
        <v>224</v>
      </c>
      <c r="B26" s="1" t="s">
        <v>223</v>
      </c>
      <c r="C26" s="3">
        <v>3.028</v>
      </c>
      <c r="D26" s="3">
        <v>2.69</v>
      </c>
      <c r="E26" s="6">
        <v>2.86</v>
      </c>
      <c r="G26" s="6"/>
      <c r="H26" s="6"/>
    </row>
    <row r="27" spans="1:10" x14ac:dyDescent="0.25">
      <c r="A27" s="4" t="s">
        <v>252</v>
      </c>
      <c r="B27" s="4" t="s">
        <v>251</v>
      </c>
      <c r="C27" s="3">
        <v>3.5830000000000002</v>
      </c>
      <c r="D27" s="3">
        <v>3.44</v>
      </c>
      <c r="E27" s="6">
        <v>3.29</v>
      </c>
      <c r="G27" s="6"/>
      <c r="H27" s="6"/>
    </row>
    <row r="28" spans="1:10" x14ac:dyDescent="0.25">
      <c r="A28" s="1" t="s">
        <v>283</v>
      </c>
      <c r="B28" s="1" t="s">
        <v>336</v>
      </c>
      <c r="C28" s="3">
        <v>3.194</v>
      </c>
      <c r="D28" s="3">
        <v>3.02</v>
      </c>
      <c r="E28" s="6">
        <v>2.64</v>
      </c>
      <c r="G28" s="6"/>
      <c r="H28" s="6"/>
    </row>
    <row r="29" spans="1:10" x14ac:dyDescent="0.25">
      <c r="A29" s="4" t="s">
        <v>198</v>
      </c>
      <c r="B29" s="4" t="s">
        <v>197</v>
      </c>
      <c r="C29" s="3">
        <v>3.0830000000000002</v>
      </c>
      <c r="D29" s="3">
        <v>3.06</v>
      </c>
      <c r="E29" s="6">
        <v>2.95</v>
      </c>
      <c r="G29" s="6"/>
      <c r="H29" s="6"/>
    </row>
    <row r="30" spans="1:10" x14ac:dyDescent="0.25">
      <c r="A30" s="4" t="s">
        <v>196</v>
      </c>
      <c r="B30" s="4" t="s">
        <v>195</v>
      </c>
      <c r="C30" s="3">
        <v>3.472</v>
      </c>
      <c r="D30" s="3">
        <v>3.26</v>
      </c>
      <c r="E30" s="6">
        <v>3.11</v>
      </c>
      <c r="G30" s="6"/>
      <c r="H30" s="6"/>
    </row>
    <row r="31" spans="1:10" x14ac:dyDescent="0.25">
      <c r="A31" s="1" t="s">
        <v>232</v>
      </c>
      <c r="B31" s="1" t="s">
        <v>231</v>
      </c>
      <c r="C31" s="3">
        <v>3.194</v>
      </c>
      <c r="D31" s="3">
        <v>3.02</v>
      </c>
      <c r="E31" s="6">
        <v>3</v>
      </c>
      <c r="G31" s="6"/>
      <c r="H31" s="6"/>
    </row>
    <row r="32" spans="1:10" x14ac:dyDescent="0.25">
      <c r="A32" s="1" t="s">
        <v>248</v>
      </c>
      <c r="B32" s="1" t="s">
        <v>247</v>
      </c>
      <c r="C32" s="3">
        <v>3.3519999999999999</v>
      </c>
      <c r="D32" s="3">
        <v>3.52</v>
      </c>
      <c r="E32" s="6">
        <v>3.45</v>
      </c>
      <c r="G32" s="6"/>
      <c r="H32" s="6"/>
    </row>
    <row r="33" spans="1:8" x14ac:dyDescent="0.25">
      <c r="A33" s="1" t="s">
        <v>246</v>
      </c>
      <c r="B33" s="1" t="s">
        <v>245</v>
      </c>
      <c r="C33" s="3">
        <v>3.3610000000000002</v>
      </c>
      <c r="D33" s="3">
        <v>3.13</v>
      </c>
      <c r="E33" s="6">
        <v>3.05</v>
      </c>
      <c r="G33" s="6"/>
      <c r="H33" s="6"/>
    </row>
    <row r="34" spans="1:8" x14ac:dyDescent="0.25">
      <c r="A34" s="1" t="s">
        <v>332</v>
      </c>
      <c r="B34" s="1" t="s">
        <v>333</v>
      </c>
      <c r="C34" s="3">
        <v>3.25</v>
      </c>
      <c r="D34" s="3">
        <v>3.11</v>
      </c>
      <c r="E34" s="6">
        <v>3.01</v>
      </c>
      <c r="G34" s="6"/>
      <c r="H34" s="6"/>
    </row>
    <row r="35" spans="1:8" x14ac:dyDescent="0.25">
      <c r="A35" s="1" t="s">
        <v>264</v>
      </c>
      <c r="B35" s="1" t="s">
        <v>263</v>
      </c>
      <c r="C35" s="3">
        <v>3.4169999999999998</v>
      </c>
      <c r="D35" s="3">
        <v>3.28</v>
      </c>
      <c r="E35" s="6">
        <v>3.03</v>
      </c>
      <c r="G35" s="6"/>
      <c r="H35" s="6"/>
    </row>
    <row r="36" spans="1:8" x14ac:dyDescent="0.25">
      <c r="A36" s="1" t="s">
        <v>258</v>
      </c>
      <c r="B36" s="1" t="s">
        <v>257</v>
      </c>
      <c r="C36" s="3">
        <v>3.3879999999999999</v>
      </c>
      <c r="D36" s="3">
        <v>3.04</v>
      </c>
      <c r="E36" s="6">
        <v>2.99</v>
      </c>
      <c r="G36" s="6"/>
      <c r="H36" s="6"/>
    </row>
    <row r="37" spans="1:8" x14ac:dyDescent="0.25">
      <c r="A37" s="4" t="s">
        <v>331</v>
      </c>
      <c r="B37" s="4" t="s">
        <v>330</v>
      </c>
      <c r="C37" s="3">
        <v>3.3330000000000002</v>
      </c>
      <c r="D37" s="3">
        <v>3.33</v>
      </c>
      <c r="E37" s="6">
        <v>3.26</v>
      </c>
      <c r="G37" s="6"/>
      <c r="H37" s="6"/>
    </row>
    <row r="38" spans="1:8" x14ac:dyDescent="0.25">
      <c r="A38" s="1" t="s">
        <v>228</v>
      </c>
      <c r="B38" s="1" t="s">
        <v>227</v>
      </c>
      <c r="C38" s="3">
        <v>3.694</v>
      </c>
      <c r="D38" s="3">
        <v>3.57</v>
      </c>
      <c r="E38" s="6">
        <v>3.53</v>
      </c>
      <c r="G38" s="6"/>
      <c r="H38" s="6"/>
    </row>
    <row r="39" spans="1:8" x14ac:dyDescent="0.25">
      <c r="A39" s="1" t="s">
        <v>256</v>
      </c>
      <c r="B39" s="1" t="s">
        <v>255</v>
      </c>
      <c r="C39" s="3">
        <v>3.3879999999999999</v>
      </c>
      <c r="D39" s="3">
        <v>3.04</v>
      </c>
      <c r="E39" s="6">
        <v>3.04</v>
      </c>
      <c r="G39" s="6"/>
      <c r="H39" s="6"/>
    </row>
    <row r="40" spans="1:8" x14ac:dyDescent="0.25">
      <c r="A40" s="1" t="s">
        <v>270</v>
      </c>
      <c r="B40" s="1" t="s">
        <v>269</v>
      </c>
      <c r="C40" s="3">
        <v>2.472</v>
      </c>
      <c r="D40" s="3">
        <v>2.4300000000000002</v>
      </c>
      <c r="E40" s="6">
        <v>2.7</v>
      </c>
      <c r="G40" s="6"/>
      <c r="H40" s="6"/>
    </row>
    <row r="41" spans="1:8" x14ac:dyDescent="0.25">
      <c r="A41" s="1" t="s">
        <v>303</v>
      </c>
      <c r="B41" s="1" t="s">
        <v>302</v>
      </c>
      <c r="C41" s="3">
        <v>2.8610000000000002</v>
      </c>
      <c r="D41" s="3">
        <v>2.8</v>
      </c>
      <c r="E41" s="6">
        <v>2.72</v>
      </c>
      <c r="G41" s="6"/>
      <c r="H41" s="6"/>
    </row>
    <row r="42" spans="1:8" x14ac:dyDescent="0.25">
      <c r="A42" s="1" t="s">
        <v>184</v>
      </c>
      <c r="B42" s="1" t="s">
        <v>183</v>
      </c>
      <c r="C42" s="3">
        <v>3.3610000000000002</v>
      </c>
      <c r="D42" s="3">
        <v>3.3</v>
      </c>
      <c r="E42" s="6">
        <v>3.28</v>
      </c>
      <c r="G42" s="6"/>
      <c r="H42" s="6"/>
    </row>
    <row r="43" spans="1:8" x14ac:dyDescent="0.25">
      <c r="A43" s="4" t="s">
        <v>190</v>
      </c>
      <c r="B43" s="4" t="s">
        <v>189</v>
      </c>
      <c r="C43" s="3">
        <v>2.8889999999999998</v>
      </c>
      <c r="D43" s="3">
        <v>3.2</v>
      </c>
      <c r="E43" s="6">
        <v>2.94</v>
      </c>
      <c r="G43" s="6"/>
      <c r="H43" s="6"/>
    </row>
    <row r="44" spans="1:8" x14ac:dyDescent="0.25">
      <c r="A44" s="1" t="s">
        <v>240</v>
      </c>
      <c r="B44" s="1" t="s">
        <v>239</v>
      </c>
      <c r="C44" s="3">
        <v>3.1659999999999999</v>
      </c>
      <c r="D44" s="3">
        <v>2.83</v>
      </c>
      <c r="E44" s="6">
        <v>2.57</v>
      </c>
      <c r="G44" s="6"/>
      <c r="H44" s="6"/>
    </row>
    <row r="45" spans="1:8" x14ac:dyDescent="0.25">
      <c r="A45" s="1" t="s">
        <v>210</v>
      </c>
      <c r="B45" s="1" t="s">
        <v>209</v>
      </c>
      <c r="C45" s="3">
        <v>3.25</v>
      </c>
      <c r="D45" s="3">
        <v>3.06</v>
      </c>
      <c r="E45" s="6">
        <v>2.83</v>
      </c>
      <c r="G45" s="6"/>
      <c r="H45" s="6"/>
    </row>
    <row r="46" spans="1:8" x14ac:dyDescent="0.25">
      <c r="A46" s="4" t="s">
        <v>335</v>
      </c>
      <c r="B46" s="4" t="s">
        <v>334</v>
      </c>
      <c r="C46" s="3">
        <v>3.3610000000000002</v>
      </c>
      <c r="D46" s="3">
        <v>3.02</v>
      </c>
      <c r="E46" s="6">
        <v>2.89</v>
      </c>
      <c r="G46" s="6"/>
      <c r="H46" s="6"/>
    </row>
    <row r="47" spans="1:8" x14ac:dyDescent="0.25">
      <c r="A47" s="1" t="s">
        <v>222</v>
      </c>
      <c r="B47" s="1" t="s">
        <v>221</v>
      </c>
      <c r="C47" s="3">
        <v>3.2770000000000001</v>
      </c>
      <c r="D47" s="3">
        <v>3.02</v>
      </c>
      <c r="E47" s="6">
        <v>2.95</v>
      </c>
      <c r="G47" s="6"/>
      <c r="H47" s="6"/>
    </row>
    <row r="48" spans="1:8" x14ac:dyDescent="0.25">
      <c r="A48" s="1" t="s">
        <v>212</v>
      </c>
      <c r="B48" s="1" t="s">
        <v>211</v>
      </c>
      <c r="C48" s="3">
        <v>2.6110000000000002</v>
      </c>
      <c r="D48" s="3">
        <v>2.52</v>
      </c>
      <c r="E48" s="6">
        <v>2.65</v>
      </c>
      <c r="G48" s="6"/>
      <c r="H48" s="6"/>
    </row>
    <row r="49" spans="1:9" x14ac:dyDescent="0.25">
      <c r="A49" s="1" t="s">
        <v>262</v>
      </c>
      <c r="B49" s="1" t="s">
        <v>261</v>
      </c>
      <c r="C49" s="3">
        <v>2.722</v>
      </c>
      <c r="D49" s="3">
        <v>2.48</v>
      </c>
      <c r="E49" s="6">
        <v>2.33</v>
      </c>
      <c r="G49" s="6"/>
      <c r="H49" s="6"/>
    </row>
    <row r="50" spans="1:9" x14ac:dyDescent="0.25">
      <c r="A50" s="1" t="s">
        <v>218</v>
      </c>
      <c r="B50" s="1" t="s">
        <v>217</v>
      </c>
      <c r="C50" s="3">
        <v>2.7770000000000001</v>
      </c>
      <c r="D50" s="3">
        <v>2.74</v>
      </c>
      <c r="E50" s="6">
        <v>2.76</v>
      </c>
      <c r="G50" s="6"/>
      <c r="H50" s="6"/>
    </row>
    <row r="51" spans="1:9" x14ac:dyDescent="0.25">
      <c r="A51" s="1" t="s">
        <v>295</v>
      </c>
      <c r="B51" s="1" t="s">
        <v>294</v>
      </c>
      <c r="C51" s="3">
        <v>3.0270000000000001</v>
      </c>
      <c r="D51" s="3">
        <v>2.57</v>
      </c>
      <c r="E51" s="6">
        <v>2.87</v>
      </c>
      <c r="G51" s="6"/>
      <c r="H51" s="6"/>
    </row>
    <row r="52" spans="1:9" x14ac:dyDescent="0.25">
      <c r="A52" s="1" t="s">
        <v>301</v>
      </c>
      <c r="B52" s="1" t="s">
        <v>300</v>
      </c>
      <c r="C52" s="3">
        <v>3.472</v>
      </c>
      <c r="D52" s="3">
        <v>3.15</v>
      </c>
      <c r="E52" s="6">
        <v>3.02</v>
      </c>
      <c r="G52" s="6"/>
      <c r="H52" s="6"/>
    </row>
    <row r="53" spans="1:9" x14ac:dyDescent="0.25">
      <c r="A53" s="1" t="s">
        <v>226</v>
      </c>
      <c r="B53" s="1" t="s">
        <v>225</v>
      </c>
      <c r="C53" s="3">
        <v>3.6659999999999999</v>
      </c>
      <c r="D53" s="3">
        <v>3.67</v>
      </c>
      <c r="E53" s="6">
        <v>3.51</v>
      </c>
      <c r="G53" s="6"/>
      <c r="H53" s="6"/>
    </row>
    <row r="54" spans="1:9" x14ac:dyDescent="0.25">
      <c r="A54" s="1" t="s">
        <v>293</v>
      </c>
      <c r="B54" s="1" t="s">
        <v>292</v>
      </c>
      <c r="C54" s="3">
        <v>2.8889999999999998</v>
      </c>
      <c r="D54" s="3">
        <v>2.7</v>
      </c>
      <c r="E54" s="6">
        <v>2.75</v>
      </c>
      <c r="G54" s="6"/>
      <c r="H54" s="6"/>
    </row>
    <row r="55" spans="1:9" x14ac:dyDescent="0.25">
      <c r="A55" s="1" t="s">
        <v>204</v>
      </c>
      <c r="B55" s="1" t="s">
        <v>203</v>
      </c>
      <c r="C55" s="3">
        <v>3.8050000000000002</v>
      </c>
      <c r="D55" s="3">
        <v>3.7</v>
      </c>
      <c r="E55" s="6">
        <v>3.76</v>
      </c>
      <c r="G55" s="6"/>
      <c r="H55" s="6"/>
    </row>
    <row r="56" spans="1:9" x14ac:dyDescent="0.25">
      <c r="A56" s="1" t="s">
        <v>200</v>
      </c>
      <c r="B56" s="1" t="s">
        <v>199</v>
      </c>
      <c r="C56" s="3">
        <v>3.3050000000000002</v>
      </c>
      <c r="D56" s="3">
        <v>2.98</v>
      </c>
      <c r="E56" s="6">
        <v>3.15</v>
      </c>
      <c r="G56" s="6"/>
      <c r="H56" s="6"/>
    </row>
    <row r="57" spans="1:9" x14ac:dyDescent="0.25">
      <c r="A57" s="4" t="s">
        <v>192</v>
      </c>
      <c r="B57" s="4" t="s">
        <v>191</v>
      </c>
      <c r="C57" s="3">
        <v>2.6389999999999998</v>
      </c>
      <c r="D57" s="3">
        <v>2.65</v>
      </c>
      <c r="E57" s="6">
        <v>2.5</v>
      </c>
      <c r="G57" s="6"/>
      <c r="H57" s="6"/>
    </row>
    <row r="58" spans="1:9" x14ac:dyDescent="0.25">
      <c r="A58" s="1" t="s">
        <v>214</v>
      </c>
      <c r="B58" s="1" t="s">
        <v>213</v>
      </c>
      <c r="C58" s="3">
        <v>3.3330000000000002</v>
      </c>
      <c r="D58" s="3">
        <v>2.94</v>
      </c>
      <c r="E58" s="6">
        <v>2.88</v>
      </c>
      <c r="G58" s="6"/>
      <c r="H58" s="6"/>
    </row>
    <row r="59" spans="1:9" x14ac:dyDescent="0.25">
      <c r="A59" s="1" t="s">
        <v>234</v>
      </c>
      <c r="B59" s="1" t="s">
        <v>233</v>
      </c>
      <c r="C59" s="3">
        <v>3.3050000000000002</v>
      </c>
      <c r="D59" s="3">
        <v>2.98</v>
      </c>
      <c r="E59" s="6">
        <v>2.97</v>
      </c>
      <c r="G59" s="6"/>
      <c r="H59" s="6"/>
    </row>
    <row r="60" spans="1:9" x14ac:dyDescent="0.25">
      <c r="A60" s="1" t="s">
        <v>291</v>
      </c>
      <c r="B60" s="1" t="s">
        <v>290</v>
      </c>
      <c r="C60" s="3">
        <v>2.9159999999999999</v>
      </c>
      <c r="D60" s="3">
        <v>2.83</v>
      </c>
      <c r="E60" s="6">
        <v>2.87</v>
      </c>
      <c r="G60" s="6"/>
      <c r="H60" s="6"/>
    </row>
    <row r="61" spans="1:9" x14ac:dyDescent="0.25">
      <c r="A61" s="1" t="s">
        <v>317</v>
      </c>
      <c r="B61" s="1" t="s">
        <v>316</v>
      </c>
      <c r="C61" s="3">
        <v>3.2770000000000001</v>
      </c>
      <c r="D61" s="3">
        <v>2.91</v>
      </c>
      <c r="E61">
        <v>2.83</v>
      </c>
      <c r="F61" s="14"/>
      <c r="G61" s="15"/>
      <c r="H61" s="15"/>
      <c r="I61" s="14"/>
    </row>
    <row r="62" spans="1:9" x14ac:dyDescent="0.25">
      <c r="A62" s="1" t="s">
        <v>285</v>
      </c>
      <c r="B62" s="1" t="s">
        <v>284</v>
      </c>
      <c r="C62" s="3">
        <v>2.972</v>
      </c>
      <c r="D62" s="3">
        <v>3.04</v>
      </c>
      <c r="E62" s="6">
        <v>3.01</v>
      </c>
      <c r="F62" s="14"/>
      <c r="G62" s="15"/>
      <c r="H62" s="15"/>
      <c r="I62" s="14"/>
    </row>
    <row r="63" spans="1:9" x14ac:dyDescent="0.25">
      <c r="A63" s="4" t="s">
        <v>194</v>
      </c>
      <c r="B63" s="4" t="s">
        <v>193</v>
      </c>
      <c r="C63" s="6" t="s">
        <v>343</v>
      </c>
      <c r="D63" s="3">
        <v>2.2200000000000002</v>
      </c>
      <c r="E63" s="6">
        <v>2.42</v>
      </c>
      <c r="G63" s="6"/>
      <c r="H63" s="6"/>
    </row>
    <row r="64" spans="1:9" x14ac:dyDescent="0.25">
      <c r="A64" s="1" t="s">
        <v>236</v>
      </c>
      <c r="B64" s="1" t="s">
        <v>235</v>
      </c>
      <c r="C64" s="3">
        <v>3.1110000000000002</v>
      </c>
      <c r="D64" s="3">
        <v>3.02</v>
      </c>
      <c r="E64" s="6">
        <v>3.1</v>
      </c>
      <c r="G64" s="6"/>
      <c r="H64" s="6"/>
    </row>
    <row r="65" spans="1:9" x14ac:dyDescent="0.25">
      <c r="A65" s="1" t="s">
        <v>278</v>
      </c>
      <c r="B65" s="1" t="s">
        <v>277</v>
      </c>
      <c r="C65" s="3">
        <v>2.694</v>
      </c>
      <c r="D65" s="3">
        <v>2.46</v>
      </c>
      <c r="E65" s="6">
        <v>2.81</v>
      </c>
      <c r="G65" s="6"/>
      <c r="H65" s="6"/>
    </row>
    <row r="66" spans="1:9" x14ac:dyDescent="0.25">
      <c r="A66" s="4" t="s">
        <v>299</v>
      </c>
      <c r="B66" s="4" t="s">
        <v>298</v>
      </c>
      <c r="C66" s="3">
        <v>3.472</v>
      </c>
      <c r="D66" s="3">
        <v>3.2</v>
      </c>
      <c r="E66" s="6">
        <v>3.05</v>
      </c>
      <c r="G66" s="6"/>
      <c r="H66" s="6"/>
    </row>
    <row r="67" spans="1:9" x14ac:dyDescent="0.25">
      <c r="A67" s="1" t="s">
        <v>325</v>
      </c>
      <c r="B67" s="1" t="s">
        <v>324</v>
      </c>
      <c r="C67" s="3">
        <v>3.3050000000000002</v>
      </c>
      <c r="D67" s="3">
        <v>3.15</v>
      </c>
      <c r="E67" s="6">
        <v>3.03</v>
      </c>
      <c r="G67" s="6"/>
      <c r="H67" s="6"/>
    </row>
    <row r="68" spans="1:9" x14ac:dyDescent="0.25">
      <c r="A68" s="1" t="s">
        <v>208</v>
      </c>
      <c r="B68" s="1" t="s">
        <v>207</v>
      </c>
      <c r="C68" s="3">
        <v>3.4169999999999998</v>
      </c>
      <c r="D68" s="3">
        <v>3.28</v>
      </c>
      <c r="E68" s="6">
        <v>3.02</v>
      </c>
      <c r="G68" s="6"/>
      <c r="H68" s="6"/>
    </row>
    <row r="69" spans="1:9" x14ac:dyDescent="0.25">
      <c r="A69" s="1" t="s">
        <v>250</v>
      </c>
      <c r="B69" s="1" t="s">
        <v>249</v>
      </c>
      <c r="C69" s="3">
        <v>3</v>
      </c>
      <c r="D69" s="3">
        <v>2.89</v>
      </c>
      <c r="E69" s="6">
        <v>2.93</v>
      </c>
      <c r="G69" s="6"/>
      <c r="H69" s="6"/>
    </row>
    <row r="70" spans="1:9" x14ac:dyDescent="0.25">
      <c r="A70" s="1" t="s">
        <v>238</v>
      </c>
      <c r="B70" s="1" t="s">
        <v>237</v>
      </c>
      <c r="C70" s="3">
        <f>124/36</f>
        <v>3.4444444444444446</v>
      </c>
      <c r="D70" s="3">
        <v>3.23</v>
      </c>
      <c r="E70" s="6">
        <v>3.34</v>
      </c>
      <c r="G70" s="6"/>
      <c r="H70" s="6"/>
    </row>
    <row r="71" spans="1:9" x14ac:dyDescent="0.25">
      <c r="A71" s="1" t="s">
        <v>307</v>
      </c>
      <c r="B71" s="1" t="s">
        <v>306</v>
      </c>
      <c r="C71" s="3">
        <v>3.4159999999999999</v>
      </c>
      <c r="D71" s="3">
        <v>3.17</v>
      </c>
      <c r="E71" s="6">
        <v>3.13</v>
      </c>
      <c r="G71" s="6"/>
      <c r="H71" s="6"/>
    </row>
    <row r="72" spans="1:9" x14ac:dyDescent="0.25">
      <c r="A72" s="1" t="s">
        <v>266</v>
      </c>
      <c r="B72" s="1" t="s">
        <v>265</v>
      </c>
      <c r="C72" s="3">
        <v>3.3610000000000002</v>
      </c>
      <c r="D72" s="3">
        <v>3.3</v>
      </c>
      <c r="E72" s="6">
        <v>3.31</v>
      </c>
      <c r="G72" s="6"/>
      <c r="H72" s="6"/>
    </row>
    <row r="73" spans="1:9" x14ac:dyDescent="0.25">
      <c r="A73" s="1" t="s">
        <v>314</v>
      </c>
      <c r="B73" s="1" t="s">
        <v>315</v>
      </c>
      <c r="C73" s="3">
        <v>2.9169999999999998</v>
      </c>
      <c r="D73" s="3">
        <v>2.72</v>
      </c>
      <c r="E73" s="6">
        <v>3.01</v>
      </c>
      <c r="G73" s="6"/>
      <c r="H73" s="6"/>
    </row>
    <row r="74" spans="1:9" x14ac:dyDescent="0.25">
      <c r="A74" s="4" t="s">
        <v>313</v>
      </c>
      <c r="B74" s="4" t="s">
        <v>312</v>
      </c>
      <c r="C74" s="3">
        <v>3.6110000000000002</v>
      </c>
      <c r="D74" s="3">
        <v>3.74</v>
      </c>
      <c r="E74" s="6">
        <v>3.74</v>
      </c>
      <c r="G74" s="6"/>
      <c r="H74" s="6"/>
    </row>
    <row r="75" spans="1:9" x14ac:dyDescent="0.25">
      <c r="A75" s="4" t="s">
        <v>311</v>
      </c>
      <c r="B75" s="4" t="s">
        <v>310</v>
      </c>
      <c r="C75" s="3">
        <v>3.556</v>
      </c>
      <c r="D75" s="3">
        <v>3.48</v>
      </c>
      <c r="E75" s="16">
        <v>3.5</v>
      </c>
      <c r="G75" s="6"/>
      <c r="H75" s="6"/>
    </row>
    <row r="76" spans="1:9" x14ac:dyDescent="0.25">
      <c r="A76" s="1" t="s">
        <v>321</v>
      </c>
      <c r="B76" s="1" t="s">
        <v>320</v>
      </c>
      <c r="C76" s="3">
        <v>3.5</v>
      </c>
      <c r="D76" s="3">
        <v>3.33</v>
      </c>
      <c r="E76" s="6">
        <v>3.25</v>
      </c>
      <c r="F76" s="13"/>
      <c r="G76" s="16"/>
      <c r="H76" s="16"/>
      <c r="I76" s="13"/>
    </row>
    <row r="77" spans="1:9" x14ac:dyDescent="0.25">
      <c r="A77" s="1" t="s">
        <v>272</v>
      </c>
      <c r="B77" s="1" t="s">
        <v>271</v>
      </c>
      <c r="C77" s="3">
        <v>3.1389999999999998</v>
      </c>
      <c r="D77" s="3">
        <v>3.04</v>
      </c>
      <c r="E77" s="6">
        <v>3.03</v>
      </c>
      <c r="G77" s="6"/>
      <c r="H77" s="6"/>
    </row>
    <row r="78" spans="1:9" x14ac:dyDescent="0.25">
      <c r="A78" s="1" t="s">
        <v>230</v>
      </c>
      <c r="B78" s="1" t="s">
        <v>229</v>
      </c>
      <c r="C78" s="3">
        <v>2.8879999999999999</v>
      </c>
      <c r="D78" s="3">
        <v>2.81</v>
      </c>
      <c r="E78" s="16">
        <v>2.71</v>
      </c>
      <c r="G78" s="6"/>
      <c r="H78" s="6"/>
    </row>
    <row r="79" spans="1:9" x14ac:dyDescent="0.25">
      <c r="F79" s="13"/>
      <c r="G79" s="16"/>
      <c r="H79" s="16"/>
      <c r="I79" s="13"/>
    </row>
  </sheetData>
  <sortState xmlns:xlrd2="http://schemas.microsoft.com/office/spreadsheetml/2017/richdata2" ref="A2:D80">
    <sortCondition ref="A2:A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8"/>
  <sheetViews>
    <sheetView tabSelected="1" topLeftCell="A35" workbookViewId="0">
      <selection activeCell="H2" sqref="H2:H95"/>
    </sheetView>
  </sheetViews>
  <sheetFormatPr defaultRowHeight="15" x14ac:dyDescent="0.25"/>
  <cols>
    <col min="1" max="1" width="28.28515625" bestFit="1" customWidth="1"/>
    <col min="2" max="2" width="12" bestFit="1" customWidth="1"/>
    <col min="3" max="3" width="8.140625" bestFit="1" customWidth="1"/>
    <col min="11" max="11" width="10.7109375" bestFit="1" customWidth="1"/>
  </cols>
  <sheetData>
    <row r="1" spans="1:11" x14ac:dyDescent="0.25">
      <c r="A1" s="17" t="s">
        <v>1</v>
      </c>
      <c r="B1" s="16" t="s">
        <v>338</v>
      </c>
      <c r="C1" s="17" t="s">
        <v>339</v>
      </c>
      <c r="D1" s="17" t="s">
        <v>337</v>
      </c>
      <c r="F1" s="17" t="s">
        <v>338</v>
      </c>
      <c r="G1" s="17" t="s">
        <v>345</v>
      </c>
      <c r="H1" s="17" t="s">
        <v>346</v>
      </c>
    </row>
    <row r="2" spans="1:11" x14ac:dyDescent="0.25">
      <c r="A2" s="20" t="s">
        <v>47</v>
      </c>
      <c r="B2" s="24">
        <v>3.3610000000000002</v>
      </c>
      <c r="C2" s="24">
        <v>3.08</v>
      </c>
      <c r="D2" s="27">
        <v>3.13</v>
      </c>
      <c r="F2" t="str">
        <f>IF(B2&lt;2,"SANGAT KURANG",IF(B2&lt;2.5,"KURANG",IF(B2&lt;3,"CUKUP",IF(B2&lt;3.5,"BAIK","SANGAT BAIK"))))</f>
        <v>BAIK</v>
      </c>
      <c r="G2" t="str">
        <f>IF(C2&lt;2,"SANGAT KURANG",IF(C2&lt;2.5,"KURANG",IF(C2&lt;3,"CUKUP",IF(C2&lt;3.5,"BAIK","SANGAT BAIK"))))</f>
        <v>BAIK</v>
      </c>
      <c r="H2" t="str">
        <f>IF(D2&lt;2,"SANGAT KURANG",IF(D2&lt;2.5,"KURANG",IF(D2&lt;3,"CUKUP",IF(D2&lt;3.5,"BAIK","SANGAT BAIK"))))</f>
        <v>BAIK</v>
      </c>
    </row>
    <row r="3" spans="1:11" x14ac:dyDescent="0.25">
      <c r="A3" s="20" t="s">
        <v>135</v>
      </c>
      <c r="B3" s="24">
        <v>3.1388888888888888</v>
      </c>
      <c r="C3" s="24">
        <v>3.27</v>
      </c>
      <c r="D3" s="27">
        <v>3.34</v>
      </c>
      <c r="F3" t="str">
        <f>IF(B3&lt;2,"SANGAT KURANG",IF(B3&lt;2.5,"KURANG",IF(B3&lt;3,"CUKUP",IF(B3&lt;3.5,"BAIK","SANGAT BAIK"))))</f>
        <v>BAIK</v>
      </c>
      <c r="G3" t="str">
        <f>IF(C3&lt;2,"SANGAT KURANG",IF(C3&lt;2.5,"KURANG",IF(C3&lt;3,"CUKUP",IF(C3&lt;3.5,"BAIK","SANGAT BAIK"))))</f>
        <v>BAIK</v>
      </c>
      <c r="H3" t="str">
        <f>IF(D3&lt;2,"SANGAT KURANG",IF(D3&lt;2.5,"KURANG",IF(D3&lt;3,"CUKUP",IF(D3&lt;3.5,"BAIK","SANGAT BAIK"))))</f>
        <v>BAIK</v>
      </c>
    </row>
    <row r="4" spans="1:11" x14ac:dyDescent="0.25">
      <c r="A4" s="22" t="s">
        <v>49</v>
      </c>
      <c r="B4" s="24">
        <v>3.278</v>
      </c>
      <c r="C4" s="24">
        <v>3.14</v>
      </c>
      <c r="D4" s="28">
        <v>2.92</v>
      </c>
      <c r="F4" t="str">
        <f>IF(B4&lt;2,"SANGAT KURANG",IF(B4&lt;2.5,"KURANG",IF(B4&lt;3,"CUKUP",IF(B4&lt;3.5,"BAIK","SANGAT BAIK"))))</f>
        <v>BAIK</v>
      </c>
      <c r="G4" t="str">
        <f>IF(C4&lt;2,"SANGAT KURANG",IF(C4&lt;2.5,"KURANG",IF(C4&lt;3,"CUKUP",IF(C4&lt;3.5,"BAIK","SANGAT BAIK"))))</f>
        <v>BAIK</v>
      </c>
      <c r="H4" t="str">
        <f>IF(D4&lt;2,"SANGAT KURANG",IF(D4&lt;2.5,"KURANG",IF(D4&lt;3,"CUKUP",IF(D4&lt;3.5,"BAIK","SANGAT BAIK"))))</f>
        <v>CUKUP</v>
      </c>
    </row>
    <row r="5" spans="1:11" x14ac:dyDescent="0.25">
      <c r="A5" s="20" t="s">
        <v>21</v>
      </c>
      <c r="B5" s="24">
        <v>2.778</v>
      </c>
      <c r="C5" s="24">
        <v>2.78</v>
      </c>
      <c r="D5" s="26">
        <v>2.77</v>
      </c>
      <c r="F5" t="str">
        <f>IF(B5&lt;2,"SANGAT KURANG",IF(B5&lt;2.5,"KURANG",IF(B5&lt;3,"CUKUP",IF(B5&lt;3.5,"BAIK","SANGAT BAIK"))))</f>
        <v>CUKUP</v>
      </c>
      <c r="G5" t="str">
        <f>IF(C5&lt;2,"SANGAT KURANG",IF(C5&lt;2.5,"KURANG",IF(C5&lt;3,"CUKUP",IF(C5&lt;3.5,"BAIK","SANGAT BAIK"))))</f>
        <v>CUKUP</v>
      </c>
      <c r="H5" t="str">
        <f>IF(D5&lt;2,"SANGAT KURANG",IF(D5&lt;2.5,"KURANG",IF(D5&lt;3,"CUKUP",IF(D5&lt;3.5,"BAIK","SANGAT BAIK"))))</f>
        <v>CUKUP</v>
      </c>
    </row>
    <row r="6" spans="1:11" x14ac:dyDescent="0.25">
      <c r="A6" s="20" t="s">
        <v>32</v>
      </c>
      <c r="B6" s="24">
        <v>3.3050000000000002</v>
      </c>
      <c r="C6" s="24">
        <v>2.98</v>
      </c>
      <c r="D6" s="27">
        <v>2.9</v>
      </c>
      <c r="F6" t="str">
        <f>IF(B6&lt;2,"SANGAT KURANG",IF(B6&lt;2.5,"KURANG",IF(B6&lt;3,"CUKUP",IF(B6&lt;3.5,"BAIK","SANGAT BAIK"))))</f>
        <v>BAIK</v>
      </c>
      <c r="G6" t="str">
        <f>IF(C6&lt;2,"SANGAT KURANG",IF(C6&lt;2.5,"KURANG",IF(C6&lt;3,"CUKUP",IF(C6&lt;3.5,"BAIK","SANGAT BAIK"))))</f>
        <v>CUKUP</v>
      </c>
      <c r="H6" t="str">
        <f>IF(D6&lt;2,"SANGAT KURANG",IF(D6&lt;2.5,"KURANG",IF(D6&lt;3,"CUKUP",IF(D6&lt;3.5,"BAIK","SANGAT BAIK"))))</f>
        <v>CUKUP</v>
      </c>
    </row>
    <row r="7" spans="1:11" x14ac:dyDescent="0.25">
      <c r="A7" s="20" t="s">
        <v>349</v>
      </c>
      <c r="B7" s="24">
        <v>3.3611111111111112</v>
      </c>
      <c r="C7" s="24">
        <v>3.2</v>
      </c>
      <c r="D7" s="27">
        <v>3.06</v>
      </c>
      <c r="F7" t="str">
        <f>IF(B7&lt;2,"SANGAT KURANG",IF(B7&lt;2.5,"KURANG",IF(B7&lt;3,"CUKUP",IF(B7&lt;3.5,"BAIK","SANGAT BAIK"))))</f>
        <v>BAIK</v>
      </c>
      <c r="G7" t="str">
        <f>IF(C7&lt;2,"SANGAT KURANG",IF(C7&lt;2.5,"KURANG",IF(C7&lt;3,"CUKUP",IF(C7&lt;3.5,"BAIK","SANGAT BAIK"))))</f>
        <v>BAIK</v>
      </c>
      <c r="H7" t="str">
        <f>IF(D7&lt;2,"SANGAT KURANG",IF(D7&lt;2.5,"KURANG",IF(D7&lt;3,"CUKUP",IF(D7&lt;3.5,"BAIK","SANGAT BAIK"))))</f>
        <v>BAIK</v>
      </c>
    </row>
    <row r="8" spans="1:11" x14ac:dyDescent="0.25">
      <c r="A8" s="20" t="s">
        <v>350</v>
      </c>
      <c r="B8" s="24">
        <v>3.5833333333333335</v>
      </c>
      <c r="C8" s="24">
        <v>3.35</v>
      </c>
      <c r="D8" s="27">
        <v>3.31</v>
      </c>
      <c r="F8" t="str">
        <f>IF(B8&lt;2,"SANGAT KURANG",IF(B8&lt;2.5,"KURANG",IF(B8&lt;3,"CUKUP",IF(B8&lt;3.5,"BAIK","SANGAT BAIK"))))</f>
        <v>SANGAT BAIK</v>
      </c>
      <c r="G8" t="str">
        <f>IF(C8&lt;2,"SANGAT KURANG",IF(C8&lt;2.5,"KURANG",IF(C8&lt;3,"CUKUP",IF(C8&lt;3.5,"BAIK","SANGAT BAIK"))))</f>
        <v>BAIK</v>
      </c>
      <c r="H8" t="str">
        <f>IF(D8&lt;2,"SANGAT KURANG",IF(D8&lt;2.5,"KURANG",IF(D8&lt;3,"CUKUP",IF(D8&lt;3.5,"BAIK","SANGAT BAIK"))))</f>
        <v>BAIK</v>
      </c>
    </row>
    <row r="9" spans="1:11" x14ac:dyDescent="0.25">
      <c r="A9" s="20" t="s">
        <v>7</v>
      </c>
      <c r="B9" s="24">
        <v>3.5270000000000001</v>
      </c>
      <c r="C9" s="24">
        <v>3.1</v>
      </c>
      <c r="D9" s="26">
        <v>2.82</v>
      </c>
      <c r="F9" t="str">
        <f>IF(B9&lt;2,"SANGAT KURANG",IF(B9&lt;2.5,"KURANG",IF(B9&lt;3,"CUKUP",IF(B9&lt;3.5,"BAIK","SANGAT BAIK"))))</f>
        <v>SANGAT BAIK</v>
      </c>
      <c r="G9" t="str">
        <f>IF(C9&lt;2,"SANGAT KURANG",IF(C9&lt;2.5,"KURANG",IF(C9&lt;3,"CUKUP",IF(C9&lt;3.5,"BAIK","SANGAT BAIK"))))</f>
        <v>BAIK</v>
      </c>
      <c r="H9" t="str">
        <f>IF(D9&lt;2,"SANGAT KURANG",IF(D9&lt;2.5,"KURANG",IF(D9&lt;3,"CUKUP",IF(D9&lt;3.5,"BAIK","SANGAT BAIK"))))</f>
        <v>CUKUP</v>
      </c>
      <c r="K9" s="35">
        <v>40393</v>
      </c>
    </row>
    <row r="10" spans="1:11" x14ac:dyDescent="0.25">
      <c r="A10" s="20" t="s">
        <v>11</v>
      </c>
      <c r="B10" s="24">
        <v>3.9169999999999998</v>
      </c>
      <c r="C10" s="24">
        <v>3.82</v>
      </c>
      <c r="D10" s="26">
        <v>3.49</v>
      </c>
      <c r="F10" t="str">
        <f>IF(B10&lt;2,"SANGAT KURANG",IF(B10&lt;2.5,"KURANG",IF(B10&lt;3,"CUKUP",IF(B10&lt;3.5,"BAIK","SANGAT BAIK"))))</f>
        <v>SANGAT BAIK</v>
      </c>
      <c r="G10" t="str">
        <f>IF(C10&lt;2,"SANGAT KURANG",IF(C10&lt;2.5,"KURANG",IF(C10&lt;3,"CUKUP",IF(C10&lt;3.5,"BAIK","SANGAT BAIK"))))</f>
        <v>SANGAT BAIK</v>
      </c>
      <c r="H10" t="str">
        <f>IF(D10&lt;2,"SANGAT KURANG",IF(D10&lt;2.5,"KURANG",IF(D10&lt;3,"CUKUP",IF(D10&lt;3.5,"BAIK","SANGAT BAIK"))))</f>
        <v>BAIK</v>
      </c>
      <c r="K10" s="35">
        <v>40857</v>
      </c>
    </row>
    <row r="11" spans="1:11" x14ac:dyDescent="0.25">
      <c r="A11" s="20" t="s">
        <v>19</v>
      </c>
      <c r="B11" s="25">
        <v>3.5</v>
      </c>
      <c r="C11" s="24">
        <v>3.2</v>
      </c>
      <c r="D11" s="27">
        <v>2.82</v>
      </c>
      <c r="F11" t="str">
        <f>IF(B11&lt;2,"SANGAT KURANG",IF(B11&lt;2.5,"KURANG",IF(B11&lt;3,"CUKUP",IF(B11&lt;3.5,"BAIK","SANGAT BAIK"))))</f>
        <v>SANGAT BAIK</v>
      </c>
      <c r="G11" t="str">
        <f>IF(C11&lt;2,"SANGAT KURANG",IF(C11&lt;2.5,"KURANG",IF(C11&lt;3,"CUKUP",IF(C11&lt;3.5,"BAIK","SANGAT BAIK"))))</f>
        <v>BAIK</v>
      </c>
      <c r="H11" t="str">
        <f>IF(D11&lt;2,"SANGAT KURANG",IF(D11&lt;2.5,"KURANG",IF(D11&lt;3,"CUKUP",IF(D11&lt;3.5,"BAIK","SANGAT BAIK"))))</f>
        <v>CUKUP</v>
      </c>
      <c r="K11" s="35">
        <v>40609</v>
      </c>
    </row>
    <row r="12" spans="1:11" x14ac:dyDescent="0.25">
      <c r="A12" s="20" t="s">
        <v>17</v>
      </c>
      <c r="B12" s="24">
        <v>3.3889999999999998</v>
      </c>
      <c r="C12" s="24">
        <v>3</v>
      </c>
      <c r="D12" s="26">
        <v>2.99</v>
      </c>
      <c r="F12" t="str">
        <f>IF(B12&lt;2,"SANGAT KURANG",IF(B12&lt;2.5,"KURANG",IF(B12&lt;3,"CUKUP",IF(B12&lt;3.5,"BAIK","SANGAT BAIK"))))</f>
        <v>BAIK</v>
      </c>
      <c r="G12" t="str">
        <f>IF(C12&lt;2,"SANGAT KURANG",IF(C12&lt;2.5,"KURANG",IF(C12&lt;3,"CUKUP",IF(C12&lt;3.5,"BAIK","SANGAT BAIK"))))</f>
        <v>BAIK</v>
      </c>
      <c r="H12" t="str">
        <f>IF(D12&lt;2,"SANGAT KURANG",IF(D12&lt;2.5,"KURANG",IF(D12&lt;3,"CUKUP",IF(D12&lt;3.5,"BAIK","SANGAT BAIK"))))</f>
        <v>CUKUP</v>
      </c>
      <c r="K12" s="35">
        <v>40946</v>
      </c>
    </row>
    <row r="13" spans="1:11" x14ac:dyDescent="0.25">
      <c r="A13" s="20" t="s">
        <v>351</v>
      </c>
      <c r="B13" s="24">
        <v>3</v>
      </c>
      <c r="C13" s="24">
        <v>2.65</v>
      </c>
      <c r="D13" s="27">
        <v>2.6</v>
      </c>
      <c r="F13" t="str">
        <f>IF(B13&lt;2,"SANGAT KURANG",IF(B13&lt;2.5,"KURANG",IF(B13&lt;3,"CUKUP",IF(B13&lt;3.5,"BAIK","SANGAT BAIK"))))</f>
        <v>BAIK</v>
      </c>
      <c r="G13" t="str">
        <f>IF(C13&lt;2,"SANGAT KURANG",IF(C13&lt;2.5,"KURANG",IF(C13&lt;3,"CUKUP",IF(C13&lt;3.5,"BAIK","SANGAT BAIK"))))</f>
        <v>CUKUP</v>
      </c>
      <c r="H13" t="str">
        <f>IF(D13&lt;2,"SANGAT KURANG",IF(D13&lt;2.5,"KURANG",IF(D13&lt;3,"CUKUP",IF(D13&lt;3.5,"BAIK","SANGAT BAIK"))))</f>
        <v>CUKUP</v>
      </c>
    </row>
    <row r="14" spans="1:11" x14ac:dyDescent="0.25">
      <c r="A14" s="20" t="s">
        <v>347</v>
      </c>
      <c r="B14" s="24">
        <v>3.1944444444444446</v>
      </c>
      <c r="C14" s="24">
        <v>3.2</v>
      </c>
      <c r="D14" s="27">
        <v>3.11</v>
      </c>
      <c r="F14" t="str">
        <f>IF(B14&lt;2,"SANGAT KURANG",IF(B14&lt;2.5,"KURANG",IF(B14&lt;3,"CUKUP",IF(B14&lt;3.5,"BAIK","SANGAT BAIK"))))</f>
        <v>BAIK</v>
      </c>
      <c r="G14" t="str">
        <f>IF(C14&lt;2,"SANGAT KURANG",IF(C14&lt;2.5,"KURANG",IF(C14&lt;3,"CUKUP",IF(C14&lt;3.5,"BAIK","SANGAT BAIK"))))</f>
        <v>BAIK</v>
      </c>
      <c r="H14" t="str">
        <f>IF(D14&lt;2,"SANGAT KURANG",IF(D14&lt;2.5,"KURANG",IF(D14&lt;3,"CUKUP",IF(D14&lt;3.5,"BAIK","SANGAT BAIK"))))</f>
        <v>BAIK</v>
      </c>
    </row>
    <row r="15" spans="1:11" x14ac:dyDescent="0.25">
      <c r="A15" s="20" t="s">
        <v>352</v>
      </c>
      <c r="B15" s="24">
        <v>3.5</v>
      </c>
      <c r="C15" s="24">
        <v>2.94</v>
      </c>
      <c r="D15" s="26">
        <v>2.9</v>
      </c>
      <c r="F15" t="str">
        <f>IF(B15&lt;2,"SANGAT KURANG",IF(B15&lt;2.5,"KURANG",IF(B15&lt;3,"CUKUP",IF(B15&lt;3.5,"BAIK","SANGAT BAIK"))))</f>
        <v>SANGAT BAIK</v>
      </c>
      <c r="G15" t="str">
        <f>IF(C15&lt;2,"SANGAT KURANG",IF(C15&lt;2.5,"KURANG",IF(C15&lt;3,"CUKUP",IF(C15&lt;3.5,"BAIK","SANGAT BAIK"))))</f>
        <v>CUKUP</v>
      </c>
      <c r="H15" t="str">
        <f>IF(D15&lt;2,"SANGAT KURANG",IF(D15&lt;2.5,"KURANG",IF(D15&lt;3,"CUKUP",IF(D15&lt;3.5,"BAIK","SANGAT BAIK"))))</f>
        <v>CUKUP</v>
      </c>
    </row>
    <row r="16" spans="1:11" x14ac:dyDescent="0.25">
      <c r="A16" s="20" t="s">
        <v>353</v>
      </c>
      <c r="B16" s="24">
        <v>3.6666666666666665</v>
      </c>
      <c r="C16" s="24">
        <v>3.65</v>
      </c>
      <c r="D16" s="27">
        <v>3.45</v>
      </c>
      <c r="F16" t="str">
        <f>IF(B16&lt;2,"SANGAT KURANG",IF(B16&lt;2.5,"KURANG",IF(B16&lt;3,"CUKUP",IF(B16&lt;3.5,"BAIK","SANGAT BAIK"))))</f>
        <v>SANGAT BAIK</v>
      </c>
      <c r="G16" t="str">
        <f>IF(C16&lt;2,"SANGAT KURANG",IF(C16&lt;2.5,"KURANG",IF(C16&lt;3,"CUKUP",IF(C16&lt;3.5,"BAIK","SANGAT BAIK"))))</f>
        <v>SANGAT BAIK</v>
      </c>
      <c r="H16" t="str">
        <f>IF(D16&lt;2,"SANGAT KURANG",IF(D16&lt;2.5,"KURANG",IF(D16&lt;3,"CUKUP",IF(D16&lt;3.5,"BAIK","SANGAT BAIK"))))</f>
        <v>BAIK</v>
      </c>
    </row>
    <row r="17" spans="1:12" x14ac:dyDescent="0.25">
      <c r="A17" s="20" t="s">
        <v>12</v>
      </c>
      <c r="B17" s="24">
        <v>3.5830000000000002</v>
      </c>
      <c r="C17" s="24">
        <v>3.14</v>
      </c>
      <c r="D17" s="27">
        <v>2.99</v>
      </c>
      <c r="F17" t="str">
        <f>IF(B17&lt;2,"SANGAT KURANG",IF(B17&lt;2.5,"KURANG",IF(B17&lt;3,"CUKUP",IF(B17&lt;3.5,"BAIK","SANGAT BAIK"))))</f>
        <v>SANGAT BAIK</v>
      </c>
      <c r="G17" t="str">
        <f>IF(C17&lt;2,"SANGAT KURANG",IF(C17&lt;2.5,"KURANG",IF(C17&lt;3,"CUKUP",IF(C17&lt;3.5,"BAIK","SANGAT BAIK"))))</f>
        <v>BAIK</v>
      </c>
      <c r="H17" t="str">
        <f>IF(D17&lt;2,"SANGAT KURANG",IF(D17&lt;2.5,"KURANG",IF(D17&lt;3,"CUKUP",IF(D17&lt;3.5,"BAIK","SANGAT BAIK"))))</f>
        <v>CUKUP</v>
      </c>
      <c r="K17" s="35">
        <v>40945</v>
      </c>
      <c r="L17" t="s">
        <v>399</v>
      </c>
    </row>
    <row r="18" spans="1:12" x14ac:dyDescent="0.25">
      <c r="A18" s="20" t="s">
        <v>354</v>
      </c>
      <c r="B18" s="24">
        <v>3.0555555555555554</v>
      </c>
      <c r="C18" s="24">
        <v>2.98</v>
      </c>
      <c r="D18" s="27">
        <v>3.03</v>
      </c>
      <c r="F18" t="str">
        <f>IF(B18&lt;2,"SANGAT KURANG",IF(B18&lt;2.5,"KURANG",IF(B18&lt;3,"CUKUP",IF(B18&lt;3.5,"BAIK","SANGAT BAIK"))))</f>
        <v>BAIK</v>
      </c>
      <c r="G18" t="str">
        <f>IF(C18&lt;2,"SANGAT KURANG",IF(C18&lt;2.5,"KURANG",IF(C18&lt;3,"CUKUP",IF(C18&lt;3.5,"BAIK","SANGAT BAIK"))))</f>
        <v>CUKUP</v>
      </c>
      <c r="H18" t="str">
        <f>IF(D18&lt;2,"SANGAT KURANG",IF(D18&lt;2.5,"KURANG",IF(D18&lt;3,"CUKUP",IF(D18&lt;3.5,"BAIK","SANGAT BAIK"))))</f>
        <v>BAIK</v>
      </c>
    </row>
    <row r="19" spans="1:12" x14ac:dyDescent="0.25">
      <c r="A19" s="20" t="s">
        <v>355</v>
      </c>
      <c r="B19" s="24">
        <v>3.4166666666666665</v>
      </c>
      <c r="C19" s="24">
        <v>3.35</v>
      </c>
      <c r="D19" s="27">
        <v>3.36</v>
      </c>
      <c r="F19" t="str">
        <f>IF(B19&lt;2,"SANGAT KURANG",IF(B19&lt;2.5,"KURANG",IF(B19&lt;3,"CUKUP",IF(B19&lt;3.5,"BAIK","SANGAT BAIK"))))</f>
        <v>BAIK</v>
      </c>
      <c r="G19" t="str">
        <f>IF(C19&lt;2,"SANGAT KURANG",IF(C19&lt;2.5,"KURANG",IF(C19&lt;3,"CUKUP",IF(C19&lt;3.5,"BAIK","SANGAT BAIK"))))</f>
        <v>BAIK</v>
      </c>
      <c r="H19" t="str">
        <f>IF(D19&lt;2,"SANGAT KURANG",IF(D19&lt;2.5,"KURANG",IF(D19&lt;3,"CUKUP",IF(D19&lt;3.5,"BAIK","SANGAT BAIK"))))</f>
        <v>BAIK</v>
      </c>
    </row>
    <row r="20" spans="1:12" x14ac:dyDescent="0.25">
      <c r="A20" s="20" t="s">
        <v>356</v>
      </c>
      <c r="B20" s="24">
        <v>3.0833333333333335</v>
      </c>
      <c r="C20" s="24">
        <v>2.88</v>
      </c>
      <c r="D20" s="27">
        <v>3.05</v>
      </c>
      <c r="F20" t="str">
        <f>IF(B20&lt;2,"SANGAT KURANG",IF(B20&lt;2.5,"KURANG",IF(B20&lt;3,"CUKUP",IF(B20&lt;3.5,"BAIK","SANGAT BAIK"))))</f>
        <v>BAIK</v>
      </c>
      <c r="G20" t="str">
        <f>IF(C20&lt;2,"SANGAT KURANG",IF(C20&lt;2.5,"KURANG",IF(C20&lt;3,"CUKUP",IF(C20&lt;3.5,"BAIK","SANGAT BAIK"))))</f>
        <v>CUKUP</v>
      </c>
      <c r="H20" t="str">
        <f>IF(D20&lt;2,"SANGAT KURANG",IF(D20&lt;2.5,"KURANG",IF(D20&lt;3,"CUKUP",IF(D20&lt;3.5,"BAIK","SANGAT BAIK"))))</f>
        <v>BAIK</v>
      </c>
    </row>
    <row r="21" spans="1:12" x14ac:dyDescent="0.25">
      <c r="A21" s="20" t="s">
        <v>41</v>
      </c>
      <c r="B21" s="24">
        <v>3.8610000000000002</v>
      </c>
      <c r="C21" s="24">
        <v>3.84</v>
      </c>
      <c r="D21" s="27">
        <v>3.73</v>
      </c>
      <c r="F21" t="str">
        <f>IF(B21&lt;2,"SANGAT KURANG",IF(B21&lt;2.5,"KURANG",IF(B21&lt;3,"CUKUP",IF(B21&lt;3.5,"BAIK","SANGAT BAIK"))))</f>
        <v>SANGAT BAIK</v>
      </c>
      <c r="G21" t="str">
        <f>IF(C21&lt;2,"SANGAT KURANG",IF(C21&lt;2.5,"KURANG",IF(C21&lt;3,"CUKUP",IF(C21&lt;3.5,"BAIK","SANGAT BAIK"))))</f>
        <v>SANGAT BAIK</v>
      </c>
      <c r="H21" t="str">
        <f>IF(D21&lt;2,"SANGAT KURANG",IF(D21&lt;2.5,"KURANG",IF(D21&lt;3,"CUKUP",IF(D21&lt;3.5,"BAIK","SANGAT BAIK"))))</f>
        <v>SANGAT BAIK</v>
      </c>
    </row>
    <row r="22" spans="1:12" x14ac:dyDescent="0.25">
      <c r="A22" s="20" t="s">
        <v>15</v>
      </c>
      <c r="B22" s="24">
        <v>3.3610000000000002</v>
      </c>
      <c r="C22" s="24">
        <v>2.96</v>
      </c>
      <c r="D22" s="29">
        <v>2.82</v>
      </c>
      <c r="F22" t="str">
        <f>IF(B22&lt;2,"SANGAT KURANG",IF(B22&lt;2.5,"KURANG",IF(B22&lt;3,"CUKUP",IF(B22&lt;3.5,"BAIK","SANGAT BAIK"))))</f>
        <v>BAIK</v>
      </c>
      <c r="G22" t="str">
        <f>IF(C22&lt;2,"SANGAT KURANG",IF(C22&lt;2.5,"KURANG",IF(C22&lt;3,"CUKUP",IF(C22&lt;3.5,"BAIK","SANGAT BAIK"))))</f>
        <v>CUKUP</v>
      </c>
      <c r="H22" t="str">
        <f>IF(D22&lt;2,"SANGAT KURANG",IF(D22&lt;2.5,"KURANG",IF(D22&lt;3,"CUKUP",IF(D22&lt;3.5,"BAIK","SANGAT BAIK"))))</f>
        <v>CUKUP</v>
      </c>
      <c r="K22" s="35">
        <v>40458</v>
      </c>
    </row>
    <row r="23" spans="1:12" x14ac:dyDescent="0.25">
      <c r="A23" s="20" t="s">
        <v>357</v>
      </c>
      <c r="B23" s="24">
        <v>2.9166666666666665</v>
      </c>
      <c r="C23" s="24">
        <v>2.76</v>
      </c>
      <c r="D23" s="30">
        <v>3.01</v>
      </c>
      <c r="F23" t="str">
        <f>IF(B23&lt;2,"SANGAT KURANG",IF(B23&lt;2.5,"KURANG",IF(B23&lt;3,"CUKUP",IF(B23&lt;3.5,"BAIK","SANGAT BAIK"))))</f>
        <v>CUKUP</v>
      </c>
      <c r="G23" t="str">
        <f>IF(C23&lt;2,"SANGAT KURANG",IF(C23&lt;2.5,"KURANG",IF(C23&lt;3,"CUKUP",IF(C23&lt;3.5,"BAIK","SANGAT BAIK"))))</f>
        <v>CUKUP</v>
      </c>
      <c r="H23" t="str">
        <f>IF(D23&lt;2,"SANGAT KURANG",IF(D23&lt;2.5,"KURANG",IF(D23&lt;3,"CUKUP",IF(D23&lt;3.5,"BAIK","SANGAT BAIK"))))</f>
        <v>BAIK</v>
      </c>
    </row>
    <row r="24" spans="1:12" x14ac:dyDescent="0.25">
      <c r="A24" s="20" t="s">
        <v>358</v>
      </c>
      <c r="B24" s="24">
        <v>3.3611111111111112</v>
      </c>
      <c r="C24" s="24">
        <v>3.25</v>
      </c>
      <c r="D24" s="27">
        <v>3.18</v>
      </c>
      <c r="F24" t="str">
        <f>IF(B24&lt;2,"SANGAT KURANG",IF(B24&lt;2.5,"KURANG",IF(B24&lt;3,"CUKUP",IF(B24&lt;3.5,"BAIK","SANGAT BAIK"))))</f>
        <v>BAIK</v>
      </c>
      <c r="G24" t="str">
        <f>IF(C24&lt;2,"SANGAT KURANG",IF(C24&lt;2.5,"KURANG",IF(C24&lt;3,"CUKUP",IF(C24&lt;3.5,"BAIK","SANGAT BAIK"))))</f>
        <v>BAIK</v>
      </c>
      <c r="H24" t="str">
        <f>IF(D24&lt;2,"SANGAT KURANG",IF(D24&lt;2.5,"KURANG",IF(D24&lt;3,"CUKUP",IF(D24&lt;3.5,"BAIK","SANGAT BAIK"))))</f>
        <v>BAIK</v>
      </c>
    </row>
    <row r="25" spans="1:12" x14ac:dyDescent="0.25">
      <c r="A25" s="20" t="s">
        <v>359</v>
      </c>
      <c r="B25" s="24">
        <v>3.0277777777777777</v>
      </c>
      <c r="C25" s="24">
        <v>3.08</v>
      </c>
      <c r="D25" s="27">
        <v>3.14</v>
      </c>
      <c r="F25" t="str">
        <f>IF(B25&lt;2,"SANGAT KURANG",IF(B25&lt;2.5,"KURANG",IF(B25&lt;3,"CUKUP",IF(B25&lt;3.5,"BAIK","SANGAT BAIK"))))</f>
        <v>BAIK</v>
      </c>
      <c r="G25" t="str">
        <f>IF(C25&lt;2,"SANGAT KURANG",IF(C25&lt;2.5,"KURANG",IF(C25&lt;3,"CUKUP",IF(C25&lt;3.5,"BAIK","SANGAT BAIK"))))</f>
        <v>BAIK</v>
      </c>
      <c r="H25" t="str">
        <f>IF(D25&lt;2,"SANGAT KURANG",IF(D25&lt;2.5,"KURANG",IF(D25&lt;3,"CUKUP",IF(D25&lt;3.5,"BAIK","SANGAT BAIK"))))</f>
        <v>BAIK</v>
      </c>
    </row>
    <row r="26" spans="1:12" x14ac:dyDescent="0.25">
      <c r="A26" s="20" t="s">
        <v>360</v>
      </c>
      <c r="B26" s="24">
        <v>2.9166666666666665</v>
      </c>
      <c r="C26" s="24">
        <v>3</v>
      </c>
      <c r="D26" s="27">
        <v>2.9</v>
      </c>
      <c r="F26" t="str">
        <f>IF(B26&lt;2,"SANGAT KURANG",IF(B26&lt;2.5,"KURANG",IF(B26&lt;3,"CUKUP",IF(B26&lt;3.5,"BAIK","SANGAT BAIK"))))</f>
        <v>CUKUP</v>
      </c>
      <c r="G26" t="str">
        <f>IF(C26&lt;2,"SANGAT KURANG",IF(C26&lt;2.5,"KURANG",IF(C26&lt;3,"CUKUP",IF(C26&lt;3.5,"BAIK","SANGAT BAIK"))))</f>
        <v>BAIK</v>
      </c>
      <c r="H26" t="str">
        <f>IF(D26&lt;2,"SANGAT KURANG",IF(D26&lt;2.5,"KURANG",IF(D26&lt;3,"CUKUP",IF(D26&lt;3.5,"BAIK","SANGAT BAIK"))))</f>
        <v>CUKUP</v>
      </c>
    </row>
    <row r="27" spans="1:12" x14ac:dyDescent="0.25">
      <c r="A27" s="20" t="s">
        <v>182</v>
      </c>
      <c r="B27" s="24">
        <v>3.3888888888888888</v>
      </c>
      <c r="C27" s="24">
        <v>3.33</v>
      </c>
      <c r="D27" s="27">
        <v>3.23</v>
      </c>
      <c r="F27" t="str">
        <f>IF(B27&lt;2,"SANGAT KURANG",IF(B27&lt;2.5,"KURANG",IF(B27&lt;3,"CUKUP",IF(B27&lt;3.5,"BAIK","SANGAT BAIK"))))</f>
        <v>BAIK</v>
      </c>
      <c r="G27" t="str">
        <f>IF(C27&lt;2,"SANGAT KURANG",IF(C27&lt;2.5,"KURANG",IF(C27&lt;3,"CUKUP",IF(C27&lt;3.5,"BAIK","SANGAT BAIK"))))</f>
        <v>BAIK</v>
      </c>
      <c r="H27" t="str">
        <f>IF(D27&lt;2,"SANGAT KURANG",IF(D27&lt;2.5,"KURANG",IF(D27&lt;3,"CUKUP",IF(D27&lt;3.5,"BAIK","SANGAT BAIK"))))</f>
        <v>BAIK</v>
      </c>
    </row>
    <row r="28" spans="1:12" x14ac:dyDescent="0.25">
      <c r="A28" s="20" t="s">
        <v>361</v>
      </c>
      <c r="B28" s="24">
        <v>3.2777777777777777</v>
      </c>
      <c r="C28" s="24">
        <v>3.08</v>
      </c>
      <c r="D28" s="26">
        <v>2.86</v>
      </c>
      <c r="F28" t="str">
        <f>IF(B28&lt;2,"SANGAT KURANG",IF(B28&lt;2.5,"KURANG",IF(B28&lt;3,"CUKUP",IF(B28&lt;3.5,"BAIK","SANGAT BAIK"))))</f>
        <v>BAIK</v>
      </c>
      <c r="G28" t="str">
        <f>IF(C28&lt;2,"SANGAT KURANG",IF(C28&lt;2.5,"KURANG",IF(C28&lt;3,"CUKUP",IF(C28&lt;3.5,"BAIK","SANGAT BAIK"))))</f>
        <v>BAIK</v>
      </c>
      <c r="H28" t="str">
        <f>IF(D28&lt;2,"SANGAT KURANG",IF(D28&lt;2.5,"KURANG",IF(D28&lt;3,"CUKUP",IF(D28&lt;3.5,"BAIK","SANGAT BAIK"))))</f>
        <v>CUKUP</v>
      </c>
    </row>
    <row r="29" spans="1:12" x14ac:dyDescent="0.25">
      <c r="A29" s="20" t="s">
        <v>39</v>
      </c>
      <c r="B29" s="24">
        <v>3.6669999999999998</v>
      </c>
      <c r="C29" s="24">
        <v>3.35</v>
      </c>
      <c r="D29" s="27">
        <v>2.92</v>
      </c>
      <c r="F29" t="str">
        <f>IF(B29&lt;2,"SANGAT KURANG",IF(B29&lt;2.5,"KURANG",IF(B29&lt;3,"CUKUP",IF(B29&lt;3.5,"BAIK","SANGAT BAIK"))))</f>
        <v>SANGAT BAIK</v>
      </c>
      <c r="G29" t="str">
        <f>IF(C29&lt;2,"SANGAT KURANG",IF(C29&lt;2.5,"KURANG",IF(C29&lt;3,"CUKUP",IF(C29&lt;3.5,"BAIK","SANGAT BAIK"))))</f>
        <v>BAIK</v>
      </c>
      <c r="H29" t="str">
        <f>IF(D29&lt;2,"SANGAT KURANG",IF(D29&lt;2.5,"KURANG",IF(D29&lt;3,"CUKUP",IF(D29&lt;3.5,"BAIK","SANGAT BAIK"))))</f>
        <v>CUKUP</v>
      </c>
    </row>
    <row r="30" spans="1:12" x14ac:dyDescent="0.25">
      <c r="A30" s="20" t="s">
        <v>362</v>
      </c>
      <c r="B30" s="24">
        <v>3.25</v>
      </c>
      <c r="C30" s="24">
        <v>3.06</v>
      </c>
      <c r="D30" s="27">
        <v>3.15</v>
      </c>
      <c r="F30" t="str">
        <f>IF(B30&lt;2,"SANGAT KURANG",IF(B30&lt;2.5,"KURANG",IF(B30&lt;3,"CUKUP",IF(B30&lt;3.5,"BAIK","SANGAT BAIK"))))</f>
        <v>BAIK</v>
      </c>
      <c r="G30" t="str">
        <f>IF(C30&lt;2,"SANGAT KURANG",IF(C30&lt;2.5,"KURANG",IF(C30&lt;3,"CUKUP",IF(C30&lt;3.5,"BAIK","SANGAT BAIK"))))</f>
        <v>BAIK</v>
      </c>
      <c r="H30" t="str">
        <f>IF(D30&lt;2,"SANGAT KURANG",IF(D30&lt;2.5,"KURANG",IF(D30&lt;3,"CUKUP",IF(D30&lt;3.5,"BAIK","SANGAT BAIK"))))</f>
        <v>BAIK</v>
      </c>
    </row>
    <row r="31" spans="1:12" x14ac:dyDescent="0.25">
      <c r="A31" s="20" t="s">
        <v>363</v>
      </c>
      <c r="B31" s="24">
        <v>3.1666666666666665</v>
      </c>
      <c r="C31" s="24">
        <v>2.94</v>
      </c>
      <c r="D31" s="27">
        <v>2.95</v>
      </c>
      <c r="F31" t="str">
        <f>IF(B31&lt;2,"SANGAT KURANG",IF(B31&lt;2.5,"KURANG",IF(B31&lt;3,"CUKUP",IF(B31&lt;3.5,"BAIK","SANGAT BAIK"))))</f>
        <v>BAIK</v>
      </c>
      <c r="G31" t="str">
        <f>IF(C31&lt;2,"SANGAT KURANG",IF(C31&lt;2.5,"KURANG",IF(C31&lt;3,"CUKUP",IF(C31&lt;3.5,"BAIK","SANGAT BAIK"))))</f>
        <v>CUKUP</v>
      </c>
      <c r="H31" t="str">
        <f>IF(D31&lt;2,"SANGAT KURANG",IF(D31&lt;2.5,"KURANG",IF(D31&lt;3,"CUKUP",IF(D31&lt;3.5,"BAIK","SANGAT BAIK"))))</f>
        <v>CUKUP</v>
      </c>
    </row>
    <row r="32" spans="1:12" x14ac:dyDescent="0.25">
      <c r="A32" s="20" t="s">
        <v>364</v>
      </c>
      <c r="B32" s="24">
        <v>2.3888888888888888</v>
      </c>
      <c r="C32" s="24">
        <v>2.27</v>
      </c>
      <c r="D32" s="27">
        <v>2.86</v>
      </c>
      <c r="F32" t="str">
        <f>IF(B32&lt;2,"SANGAT KURANG",IF(B32&lt;2.5,"KURANG",IF(B32&lt;3,"CUKUP",IF(B32&lt;3.5,"BAIK","SANGAT BAIK"))))</f>
        <v>KURANG</v>
      </c>
      <c r="G32" t="str">
        <f>IF(C32&lt;2,"SANGAT KURANG",IF(C32&lt;2.5,"KURANG",IF(C32&lt;3,"CUKUP",IF(C32&lt;3.5,"BAIK","SANGAT BAIK"))))</f>
        <v>KURANG</v>
      </c>
      <c r="H32" t="str">
        <f>IF(D32&lt;2,"SANGAT KURANG",IF(D32&lt;2.5,"KURANG",IF(D32&lt;3,"CUKUP",IF(D32&lt;3.5,"BAIK","SANGAT BAIK"))))</f>
        <v>CUKUP</v>
      </c>
    </row>
    <row r="33" spans="1:12" x14ac:dyDescent="0.25">
      <c r="A33" s="20" t="s">
        <v>365</v>
      </c>
      <c r="B33" s="24">
        <v>3.4166666666666665</v>
      </c>
      <c r="C33" s="24">
        <v>3.29</v>
      </c>
      <c r="D33" s="29">
        <v>3.26</v>
      </c>
      <c r="F33" t="str">
        <f>IF(B33&lt;2,"SANGAT KURANG",IF(B33&lt;2.5,"KURANG",IF(B33&lt;3,"CUKUP",IF(B33&lt;3.5,"BAIK","SANGAT BAIK"))))</f>
        <v>BAIK</v>
      </c>
      <c r="G33" t="str">
        <f>IF(C33&lt;2,"SANGAT KURANG",IF(C33&lt;2.5,"KURANG",IF(C33&lt;3,"CUKUP",IF(C33&lt;3.5,"BAIK","SANGAT BAIK"))))</f>
        <v>BAIK</v>
      </c>
      <c r="H33" t="str">
        <f>IF(D33&lt;2,"SANGAT KURANG",IF(D33&lt;2.5,"KURANG",IF(D33&lt;3,"CUKUP",IF(D33&lt;3.5,"BAIK","SANGAT BAIK"))))</f>
        <v>BAIK</v>
      </c>
    </row>
    <row r="34" spans="1:12" x14ac:dyDescent="0.25">
      <c r="A34" s="20" t="s">
        <v>366</v>
      </c>
      <c r="B34" s="24">
        <v>3.1666666666666665</v>
      </c>
      <c r="C34" s="24">
        <v>3.18</v>
      </c>
      <c r="D34" s="26">
        <v>2.73</v>
      </c>
      <c r="F34" t="str">
        <f>IF(B34&lt;2,"SANGAT KURANG",IF(B34&lt;2.5,"KURANG",IF(B34&lt;3,"CUKUP",IF(B34&lt;3.5,"BAIK","SANGAT BAIK"))))</f>
        <v>BAIK</v>
      </c>
      <c r="G34" t="str">
        <f>IF(C34&lt;2,"SANGAT KURANG",IF(C34&lt;2.5,"KURANG",IF(C34&lt;3,"CUKUP",IF(C34&lt;3.5,"BAIK","SANGAT BAIK"))))</f>
        <v>BAIK</v>
      </c>
      <c r="H34" t="str">
        <f>IF(D34&lt;2,"SANGAT KURANG",IF(D34&lt;2.5,"KURANG",IF(D34&lt;3,"CUKUP",IF(D34&lt;3.5,"BAIK","SANGAT BAIK"))))</f>
        <v>CUKUP</v>
      </c>
    </row>
    <row r="35" spans="1:12" x14ac:dyDescent="0.25">
      <c r="A35" s="20" t="s">
        <v>45</v>
      </c>
      <c r="B35" s="24">
        <v>3.056</v>
      </c>
      <c r="C35" s="24">
        <v>3.04</v>
      </c>
      <c r="D35" s="26">
        <v>3.52</v>
      </c>
      <c r="F35" t="str">
        <f>IF(B35&lt;2,"SANGAT KURANG",IF(B35&lt;2.5,"KURANG",IF(B35&lt;3,"CUKUP",IF(B35&lt;3.5,"BAIK","SANGAT BAIK"))))</f>
        <v>BAIK</v>
      </c>
      <c r="G35" t="str">
        <f>IF(C35&lt;2,"SANGAT KURANG",IF(C35&lt;2.5,"KURANG",IF(C35&lt;3,"CUKUP",IF(C35&lt;3.5,"BAIK","SANGAT BAIK"))))</f>
        <v>BAIK</v>
      </c>
      <c r="H35" t="str">
        <f>IF(D35&lt;2,"SANGAT KURANG",IF(D35&lt;2.5,"KURANG",IF(D35&lt;3,"CUKUP",IF(D35&lt;3.5,"BAIK","SANGAT BAIK"))))</f>
        <v>SANGAT BAIK</v>
      </c>
    </row>
    <row r="36" spans="1:12" x14ac:dyDescent="0.25">
      <c r="A36" s="22" t="s">
        <v>50</v>
      </c>
      <c r="B36" s="24">
        <v>3.278</v>
      </c>
      <c r="C36" s="24">
        <v>3.08</v>
      </c>
      <c r="D36" s="27">
        <v>2.82</v>
      </c>
      <c r="F36" t="str">
        <f>IF(B36&lt;2,"SANGAT KURANG",IF(B36&lt;2.5,"KURANG",IF(B36&lt;3,"CUKUP",IF(B36&lt;3.5,"BAIK","SANGAT BAIK"))))</f>
        <v>BAIK</v>
      </c>
      <c r="G36" t="str">
        <f>IF(C36&lt;2,"SANGAT KURANG",IF(C36&lt;2.5,"KURANG",IF(C36&lt;3,"CUKUP",IF(C36&lt;3.5,"BAIK","SANGAT BAIK"))))</f>
        <v>BAIK</v>
      </c>
      <c r="H36" t="str">
        <f>IF(D36&lt;2,"SANGAT KURANG",IF(D36&lt;2.5,"KURANG",IF(D36&lt;3,"CUKUP",IF(D36&lt;3.5,"BAIK","SANGAT BAIK"))))</f>
        <v>CUKUP</v>
      </c>
    </row>
    <row r="37" spans="1:12" x14ac:dyDescent="0.25">
      <c r="A37" s="20" t="s">
        <v>367</v>
      </c>
      <c r="B37" s="24">
        <v>3.2777777777777777</v>
      </c>
      <c r="C37" s="24">
        <v>3.08</v>
      </c>
      <c r="D37" s="27">
        <v>3.02</v>
      </c>
      <c r="F37" t="str">
        <f>IF(B37&lt;2,"SANGAT KURANG",IF(B37&lt;2.5,"KURANG",IF(B37&lt;3,"CUKUP",IF(B37&lt;3.5,"BAIK","SANGAT BAIK"))))</f>
        <v>BAIK</v>
      </c>
      <c r="G37" t="str">
        <f>IF(C37&lt;2,"SANGAT KURANG",IF(C37&lt;2.5,"KURANG",IF(C37&lt;3,"CUKUP",IF(C37&lt;3.5,"BAIK","SANGAT BAIK"))))</f>
        <v>BAIK</v>
      </c>
      <c r="H37" t="str">
        <f>IF(D37&lt;2,"SANGAT KURANG",IF(D37&lt;2.5,"KURANG",IF(D37&lt;3,"CUKUP",IF(D37&lt;3.5,"BAIK","SANGAT BAIK"))))</f>
        <v>BAIK</v>
      </c>
    </row>
    <row r="38" spans="1:12" x14ac:dyDescent="0.25">
      <c r="A38" s="20" t="s">
        <v>5</v>
      </c>
      <c r="B38" s="24">
        <v>3.42</v>
      </c>
      <c r="C38" s="24">
        <v>2.6</v>
      </c>
      <c r="D38" s="27">
        <v>2.95</v>
      </c>
      <c r="F38" t="str">
        <f>IF(B38&lt;2,"SANGAT KURANG",IF(B38&lt;2.5,"KURANG",IF(B38&lt;3,"CUKUP",IF(B38&lt;3.5,"BAIK","SANGAT BAIK"))))</f>
        <v>BAIK</v>
      </c>
      <c r="G38" t="str">
        <f>IF(C38&lt;2,"SANGAT KURANG",IF(C38&lt;2.5,"KURANG",IF(C38&lt;3,"CUKUP",IF(C38&lt;3.5,"BAIK","SANGAT BAIK"))))</f>
        <v>CUKUP</v>
      </c>
      <c r="H38" t="str">
        <f>IF(D38&lt;2,"SANGAT KURANG",IF(D38&lt;2.5,"KURANG",IF(D38&lt;3,"CUKUP",IF(D38&lt;3.5,"BAIK","SANGAT BAIK"))))</f>
        <v>CUKUP</v>
      </c>
      <c r="K38" s="35">
        <v>40604</v>
      </c>
      <c r="L38" t="s">
        <v>399</v>
      </c>
    </row>
    <row r="39" spans="1:12" x14ac:dyDescent="0.25">
      <c r="A39" s="22" t="s">
        <v>59</v>
      </c>
      <c r="B39" s="24">
        <v>3.4169999999999998</v>
      </c>
      <c r="C39" s="24">
        <v>3.35</v>
      </c>
      <c r="D39" s="26">
        <v>3.73</v>
      </c>
      <c r="F39" t="str">
        <f>IF(B39&lt;2,"SANGAT KURANG",IF(B39&lt;2.5,"KURANG",IF(B39&lt;3,"CUKUP",IF(B39&lt;3.5,"BAIK","SANGAT BAIK"))))</f>
        <v>BAIK</v>
      </c>
      <c r="G39" t="str">
        <f>IF(C39&lt;2,"SANGAT KURANG",IF(C39&lt;2.5,"KURANG",IF(C39&lt;3,"CUKUP",IF(C39&lt;3.5,"BAIK","SANGAT BAIK"))))</f>
        <v>BAIK</v>
      </c>
      <c r="H39" t="str">
        <f>IF(D39&lt;2,"SANGAT KURANG",IF(D39&lt;2.5,"KURANG",IF(D39&lt;3,"CUKUP",IF(D39&lt;3.5,"BAIK","SANGAT BAIK"))))</f>
        <v>SANGAT BAIK</v>
      </c>
    </row>
    <row r="40" spans="1:12" x14ac:dyDescent="0.25">
      <c r="A40" s="20" t="s">
        <v>368</v>
      </c>
      <c r="B40" s="24">
        <v>3.1666666666666665</v>
      </c>
      <c r="C40" s="24">
        <v>3.24</v>
      </c>
      <c r="D40" s="28">
        <v>3.17</v>
      </c>
      <c r="F40" t="str">
        <f>IF(B40&lt;2,"SANGAT KURANG",IF(B40&lt;2.5,"KURANG",IF(B40&lt;3,"CUKUP",IF(B40&lt;3.5,"BAIK","SANGAT BAIK"))))</f>
        <v>BAIK</v>
      </c>
      <c r="G40" t="str">
        <f>IF(C40&lt;2,"SANGAT KURANG",IF(C40&lt;2.5,"KURANG",IF(C40&lt;3,"CUKUP",IF(C40&lt;3.5,"BAIK","SANGAT BAIK"))))</f>
        <v>BAIK</v>
      </c>
      <c r="H40" t="str">
        <f>IF(D40&lt;2,"SANGAT KURANG",IF(D40&lt;2.5,"KURANG",IF(D40&lt;3,"CUKUP",IF(D40&lt;3.5,"BAIK","SANGAT BAIK"))))</f>
        <v>BAIK</v>
      </c>
    </row>
    <row r="41" spans="1:12" x14ac:dyDescent="0.25">
      <c r="A41" s="20" t="s">
        <v>369</v>
      </c>
      <c r="B41" s="24">
        <v>3.2222222222222223</v>
      </c>
      <c r="C41" s="24">
        <v>3.04</v>
      </c>
      <c r="D41" s="27">
        <v>3.19</v>
      </c>
      <c r="F41" t="str">
        <f>IF(B41&lt;2,"SANGAT KURANG",IF(B41&lt;2.5,"KURANG",IF(B41&lt;3,"CUKUP",IF(B41&lt;3.5,"BAIK","SANGAT BAIK"))))</f>
        <v>BAIK</v>
      </c>
      <c r="G41" t="str">
        <f>IF(C41&lt;2,"SANGAT KURANG",IF(C41&lt;2.5,"KURANG",IF(C41&lt;3,"CUKUP",IF(C41&lt;3.5,"BAIK","SANGAT BAIK"))))</f>
        <v>BAIK</v>
      </c>
      <c r="H41" t="str">
        <f>IF(D41&lt;2,"SANGAT KURANG",IF(D41&lt;2.5,"KURANG",IF(D41&lt;3,"CUKUP",IF(D41&lt;3.5,"BAIK","SANGAT BAIK"))))</f>
        <v>BAIK</v>
      </c>
    </row>
    <row r="42" spans="1:12" x14ac:dyDescent="0.25">
      <c r="A42" s="20" t="s">
        <v>27</v>
      </c>
      <c r="B42" s="24">
        <v>3.1110000000000002</v>
      </c>
      <c r="C42" s="24">
        <v>2.9</v>
      </c>
      <c r="D42" s="27">
        <v>2.66</v>
      </c>
      <c r="F42" t="str">
        <f>IF(B42&lt;2,"SANGAT KURANG",IF(B42&lt;2.5,"KURANG",IF(B42&lt;3,"CUKUP",IF(B42&lt;3.5,"BAIK","SANGAT BAIK"))))</f>
        <v>BAIK</v>
      </c>
      <c r="G42" t="str">
        <f>IF(C42&lt;2,"SANGAT KURANG",IF(C42&lt;2.5,"KURANG",IF(C42&lt;3,"CUKUP",IF(C42&lt;3.5,"BAIK","SANGAT BAIK"))))</f>
        <v>CUKUP</v>
      </c>
      <c r="H42" t="str">
        <f>IF(D42&lt;2,"SANGAT KURANG",IF(D42&lt;2.5,"KURANG",IF(D42&lt;3,"CUKUP",IF(D42&lt;3.5,"BAIK","SANGAT BAIK"))))</f>
        <v>CUKUP</v>
      </c>
    </row>
    <row r="43" spans="1:12" x14ac:dyDescent="0.25">
      <c r="A43" s="20" t="s">
        <v>148</v>
      </c>
      <c r="B43" s="24">
        <v>3.25</v>
      </c>
      <c r="C43" s="24">
        <v>3.12</v>
      </c>
      <c r="D43" s="27">
        <v>3.08</v>
      </c>
      <c r="F43" t="str">
        <f>IF(B43&lt;2,"SANGAT KURANG",IF(B43&lt;2.5,"KURANG",IF(B43&lt;3,"CUKUP",IF(B43&lt;3.5,"BAIK","SANGAT BAIK"))))</f>
        <v>BAIK</v>
      </c>
      <c r="G43" t="str">
        <f>IF(C43&lt;2,"SANGAT KURANG",IF(C43&lt;2.5,"KURANG",IF(C43&lt;3,"CUKUP",IF(C43&lt;3.5,"BAIK","SANGAT BAIK"))))</f>
        <v>BAIK</v>
      </c>
      <c r="H43" t="str">
        <f>IF(D43&lt;2,"SANGAT KURANG",IF(D43&lt;2.5,"KURANG",IF(D43&lt;3,"CUKUP",IF(D43&lt;3.5,"BAIK","SANGAT BAIK"))))</f>
        <v>BAIK</v>
      </c>
    </row>
    <row r="44" spans="1:12" x14ac:dyDescent="0.25">
      <c r="A44" s="20" t="s">
        <v>370</v>
      </c>
      <c r="B44" s="24">
        <v>3.1944444444444446</v>
      </c>
      <c r="C44" s="24">
        <v>3.14</v>
      </c>
      <c r="D44" s="26">
        <v>2.82</v>
      </c>
      <c r="F44" t="str">
        <f>IF(B44&lt;2,"SANGAT KURANG",IF(B44&lt;2.5,"KURANG",IF(B44&lt;3,"CUKUP",IF(B44&lt;3.5,"BAIK","SANGAT BAIK"))))</f>
        <v>BAIK</v>
      </c>
      <c r="G44" t="str">
        <f>IF(C44&lt;2,"SANGAT KURANG",IF(C44&lt;2.5,"KURANG",IF(C44&lt;3,"CUKUP",IF(C44&lt;3.5,"BAIK","SANGAT BAIK"))))</f>
        <v>BAIK</v>
      </c>
      <c r="H44" t="str">
        <f>IF(D44&lt;2,"SANGAT KURANG",IF(D44&lt;2.5,"KURANG",IF(D44&lt;3,"CUKUP",IF(D44&lt;3.5,"BAIK","SANGAT BAIK"))))</f>
        <v>CUKUP</v>
      </c>
    </row>
    <row r="45" spans="1:12" x14ac:dyDescent="0.25">
      <c r="A45" s="20" t="s">
        <v>371</v>
      </c>
      <c r="B45" s="24">
        <v>3.0555555555555554</v>
      </c>
      <c r="C45" s="24">
        <v>2.98</v>
      </c>
      <c r="D45" s="27">
        <v>2.95</v>
      </c>
      <c r="F45" t="str">
        <f>IF(B45&lt;2,"SANGAT KURANG",IF(B45&lt;2.5,"KURANG",IF(B45&lt;3,"CUKUP",IF(B45&lt;3.5,"BAIK","SANGAT BAIK"))))</f>
        <v>BAIK</v>
      </c>
      <c r="G45" t="str">
        <f>IF(C45&lt;2,"SANGAT KURANG",IF(C45&lt;2.5,"KURANG",IF(C45&lt;3,"CUKUP",IF(C45&lt;3.5,"BAIK","SANGAT BAIK"))))</f>
        <v>CUKUP</v>
      </c>
      <c r="H45" t="str">
        <f>IF(D45&lt;2,"SANGAT KURANG",IF(D45&lt;2.5,"KURANG",IF(D45&lt;3,"CUKUP",IF(D45&lt;3.5,"BAIK","SANGAT BAIK"))))</f>
        <v>CUKUP</v>
      </c>
    </row>
    <row r="46" spans="1:12" x14ac:dyDescent="0.25">
      <c r="A46" s="20" t="s">
        <v>372</v>
      </c>
      <c r="B46" s="24">
        <v>3.9166666666666665</v>
      </c>
      <c r="C46" s="24">
        <v>3.82</v>
      </c>
      <c r="D46" s="26">
        <v>2.84</v>
      </c>
      <c r="F46" t="str">
        <f>IF(B46&lt;2,"SANGAT KURANG",IF(B46&lt;2.5,"KURANG",IF(B46&lt;3,"CUKUP",IF(B46&lt;3.5,"BAIK","SANGAT BAIK"))))</f>
        <v>SANGAT BAIK</v>
      </c>
      <c r="G46" t="str">
        <f>IF(C46&lt;2,"SANGAT KURANG",IF(C46&lt;2.5,"KURANG",IF(C46&lt;3,"CUKUP",IF(C46&lt;3.5,"BAIK","SANGAT BAIK"))))</f>
        <v>SANGAT BAIK</v>
      </c>
      <c r="H46" t="str">
        <f>IF(D46&lt;2,"SANGAT KURANG",IF(D46&lt;2.5,"KURANG",IF(D46&lt;3,"CUKUP",IF(D46&lt;3.5,"BAIK","SANGAT BAIK"))))</f>
        <v>CUKUP</v>
      </c>
    </row>
    <row r="47" spans="1:12" x14ac:dyDescent="0.25">
      <c r="A47" s="20" t="s">
        <v>348</v>
      </c>
      <c r="B47" s="24">
        <v>3.4444444444444446</v>
      </c>
      <c r="C47" s="24">
        <v>3.2</v>
      </c>
      <c r="D47" s="27">
        <v>3.23</v>
      </c>
      <c r="F47" t="str">
        <f>IF(B47&lt;2,"SANGAT KURANG",IF(B47&lt;2.5,"KURANG",IF(B47&lt;3,"CUKUP",IF(B47&lt;3.5,"BAIK","SANGAT BAIK"))))</f>
        <v>BAIK</v>
      </c>
      <c r="G47" t="str">
        <f>IF(C47&lt;2,"SANGAT KURANG",IF(C47&lt;2.5,"KURANG",IF(C47&lt;3,"CUKUP",IF(C47&lt;3.5,"BAIK","SANGAT BAIK"))))</f>
        <v>BAIK</v>
      </c>
      <c r="H47" t="str">
        <f>IF(D47&lt;2,"SANGAT KURANG",IF(D47&lt;2.5,"KURANG",IF(D47&lt;3,"CUKUP",IF(D47&lt;3.5,"BAIK","SANGAT BAIK"))))</f>
        <v>BAIK</v>
      </c>
    </row>
    <row r="48" spans="1:12" x14ac:dyDescent="0.25">
      <c r="A48" s="20" t="s">
        <v>373</v>
      </c>
      <c r="B48" s="24">
        <v>3.0277777777777777</v>
      </c>
      <c r="C48" s="24">
        <v>2.9</v>
      </c>
      <c r="D48" s="27">
        <v>2.98</v>
      </c>
      <c r="F48" t="str">
        <f>IF(B48&lt;2,"SANGAT KURANG",IF(B48&lt;2.5,"KURANG",IF(B48&lt;3,"CUKUP",IF(B48&lt;3.5,"BAIK","SANGAT BAIK"))))</f>
        <v>BAIK</v>
      </c>
      <c r="G48" t="str">
        <f>IF(C48&lt;2,"SANGAT KURANG",IF(C48&lt;2.5,"KURANG",IF(C48&lt;3,"CUKUP",IF(C48&lt;3.5,"BAIK","SANGAT BAIK"))))</f>
        <v>CUKUP</v>
      </c>
      <c r="H48" t="str">
        <f>IF(D48&lt;2,"SANGAT KURANG",IF(D48&lt;2.5,"KURANG",IF(D48&lt;3,"CUKUP",IF(D48&lt;3.5,"BAIK","SANGAT BAIK"))))</f>
        <v>CUKUP</v>
      </c>
    </row>
    <row r="49" spans="1:12" x14ac:dyDescent="0.25">
      <c r="A49" s="20" t="s">
        <v>374</v>
      </c>
      <c r="B49" s="24">
        <v>3.1944444444444446</v>
      </c>
      <c r="C49" s="24">
        <v>2.9</v>
      </c>
      <c r="D49" s="27">
        <v>2.97</v>
      </c>
      <c r="F49" t="str">
        <f>IF(B49&lt;2,"SANGAT KURANG",IF(B49&lt;2.5,"KURANG",IF(B49&lt;3,"CUKUP",IF(B49&lt;3.5,"BAIK","SANGAT BAIK"))))</f>
        <v>BAIK</v>
      </c>
      <c r="G49" t="str">
        <f>IF(C49&lt;2,"SANGAT KURANG",IF(C49&lt;2.5,"KURANG",IF(C49&lt;3,"CUKUP",IF(C49&lt;3.5,"BAIK","SANGAT BAIK"))))</f>
        <v>CUKUP</v>
      </c>
      <c r="H49" t="str">
        <f>IF(D49&lt;2,"SANGAT KURANG",IF(D49&lt;2.5,"KURANG",IF(D49&lt;3,"CUKUP",IF(D49&lt;3.5,"BAIK","SANGAT BAIK"))))</f>
        <v>CUKUP</v>
      </c>
    </row>
    <row r="50" spans="1:12" x14ac:dyDescent="0.25">
      <c r="A50" s="20" t="s">
        <v>375</v>
      </c>
      <c r="B50" s="24">
        <v>3.6388888888888888</v>
      </c>
      <c r="C50" s="24">
        <v>3.57</v>
      </c>
      <c r="D50" s="27">
        <v>3.62</v>
      </c>
      <c r="F50" t="str">
        <f>IF(B50&lt;2,"SANGAT KURANG",IF(B50&lt;2.5,"KURANG",IF(B50&lt;3,"CUKUP",IF(B50&lt;3.5,"BAIK","SANGAT BAIK"))))</f>
        <v>SANGAT BAIK</v>
      </c>
      <c r="G50" t="str">
        <f>IF(C50&lt;2,"SANGAT KURANG",IF(C50&lt;2.5,"KURANG",IF(C50&lt;3,"CUKUP",IF(C50&lt;3.5,"BAIK","SANGAT BAIK"))))</f>
        <v>SANGAT BAIK</v>
      </c>
      <c r="H50" t="str">
        <f>IF(D50&lt;2,"SANGAT KURANG",IF(D50&lt;2.5,"KURANG",IF(D50&lt;3,"CUKUP",IF(D50&lt;3.5,"BAIK","SANGAT BAIK"))))</f>
        <v>SANGAT BAIK</v>
      </c>
    </row>
    <row r="51" spans="1:12" x14ac:dyDescent="0.25">
      <c r="A51" s="20" t="s">
        <v>376</v>
      </c>
      <c r="B51" s="24">
        <v>3.0555555555555554</v>
      </c>
      <c r="C51" s="24">
        <v>3.16</v>
      </c>
      <c r="D51" s="26">
        <v>2.66</v>
      </c>
      <c r="F51" t="str">
        <f>IF(B51&lt;2,"SANGAT KURANG",IF(B51&lt;2.5,"KURANG",IF(B51&lt;3,"CUKUP",IF(B51&lt;3.5,"BAIK","SANGAT BAIK"))))</f>
        <v>BAIK</v>
      </c>
      <c r="G51" t="str">
        <f>IF(C51&lt;2,"SANGAT KURANG",IF(C51&lt;2.5,"KURANG",IF(C51&lt;3,"CUKUP",IF(C51&lt;3.5,"BAIK","SANGAT BAIK"))))</f>
        <v>BAIK</v>
      </c>
      <c r="H51" t="str">
        <f>IF(D51&lt;2,"SANGAT KURANG",IF(D51&lt;2.5,"KURANG",IF(D51&lt;3,"CUKUP",IF(D51&lt;3.5,"BAIK","SANGAT BAIK"))))</f>
        <v>CUKUP</v>
      </c>
    </row>
    <row r="52" spans="1:12" x14ac:dyDescent="0.25">
      <c r="A52" s="20" t="s">
        <v>152</v>
      </c>
      <c r="B52" s="24">
        <v>3.5555555555555554</v>
      </c>
      <c r="C52" s="24">
        <v>3.63</v>
      </c>
      <c r="D52" s="27">
        <v>3.54</v>
      </c>
      <c r="F52" t="str">
        <f>IF(B52&lt;2,"SANGAT KURANG",IF(B52&lt;2.5,"KURANG",IF(B52&lt;3,"CUKUP",IF(B52&lt;3.5,"BAIK","SANGAT BAIK"))))</f>
        <v>SANGAT BAIK</v>
      </c>
      <c r="G52" t="str">
        <f>IF(C52&lt;2,"SANGAT KURANG",IF(C52&lt;2.5,"KURANG",IF(C52&lt;3,"CUKUP",IF(C52&lt;3.5,"BAIK","SANGAT BAIK"))))</f>
        <v>SANGAT BAIK</v>
      </c>
      <c r="H52" t="str">
        <f>IF(D52&lt;2,"SANGAT KURANG",IF(D52&lt;2.5,"KURANG",IF(D52&lt;3,"CUKUP",IF(D52&lt;3.5,"BAIK","SANGAT BAIK"))))</f>
        <v>SANGAT BAIK</v>
      </c>
    </row>
    <row r="53" spans="1:12" x14ac:dyDescent="0.25">
      <c r="A53" s="22" t="s">
        <v>9</v>
      </c>
      <c r="B53" s="24">
        <v>3.3330000000000002</v>
      </c>
      <c r="C53" s="24">
        <v>3.08</v>
      </c>
      <c r="D53" s="27">
        <v>2.84</v>
      </c>
      <c r="F53" t="str">
        <f>IF(B53&lt;2,"SANGAT KURANG",IF(B53&lt;2.5,"KURANG",IF(B53&lt;3,"CUKUP",IF(B53&lt;3.5,"BAIK","SANGAT BAIK"))))</f>
        <v>BAIK</v>
      </c>
      <c r="G53" t="str">
        <f>IF(C53&lt;2,"SANGAT KURANG",IF(C53&lt;2.5,"KURANG",IF(C53&lt;3,"CUKUP",IF(C53&lt;3.5,"BAIK","SANGAT BAIK"))))</f>
        <v>BAIK</v>
      </c>
      <c r="H53" t="str">
        <f>IF(D53&lt;2,"SANGAT KURANG",IF(D53&lt;2.5,"KURANG",IF(D53&lt;3,"CUKUP",IF(D53&lt;3.5,"BAIK","SANGAT BAIK"))))</f>
        <v>CUKUP</v>
      </c>
      <c r="K53" s="35">
        <v>40819</v>
      </c>
      <c r="L53" t="s">
        <v>399</v>
      </c>
    </row>
    <row r="54" spans="1:12" x14ac:dyDescent="0.25">
      <c r="A54" s="20" t="s">
        <v>377</v>
      </c>
      <c r="B54" s="24">
        <v>3.3888888888888888</v>
      </c>
      <c r="C54" s="24">
        <v>3.33</v>
      </c>
      <c r="D54" s="26">
        <v>3.79</v>
      </c>
      <c r="F54" t="str">
        <f>IF(B54&lt;2,"SANGAT KURANG",IF(B54&lt;2.5,"KURANG",IF(B54&lt;3,"CUKUP",IF(B54&lt;3.5,"BAIK","SANGAT BAIK"))))</f>
        <v>BAIK</v>
      </c>
      <c r="G54" t="str">
        <f>IF(C54&lt;2,"SANGAT KURANG",IF(C54&lt;2.5,"KURANG",IF(C54&lt;3,"CUKUP",IF(C54&lt;3.5,"BAIK","SANGAT BAIK"))))</f>
        <v>BAIK</v>
      </c>
      <c r="H54" t="str">
        <f>IF(D54&lt;2,"SANGAT KURANG",IF(D54&lt;2.5,"KURANG",IF(D54&lt;3,"CUKUP",IF(D54&lt;3.5,"BAIK","SANGAT BAIK"))))</f>
        <v>SANGAT BAIK</v>
      </c>
    </row>
    <row r="55" spans="1:12" x14ac:dyDescent="0.25">
      <c r="A55" s="20" t="s">
        <v>378</v>
      </c>
      <c r="B55" s="24">
        <v>3.1944444444444446</v>
      </c>
      <c r="C55" s="24">
        <v>3.02</v>
      </c>
      <c r="D55" s="27">
        <v>2.92</v>
      </c>
      <c r="F55" t="str">
        <f>IF(B55&lt;2,"SANGAT KURANG",IF(B55&lt;2.5,"KURANG",IF(B55&lt;3,"CUKUP",IF(B55&lt;3.5,"BAIK","SANGAT BAIK"))))</f>
        <v>BAIK</v>
      </c>
      <c r="G55" t="str">
        <f>IF(C55&lt;2,"SANGAT KURANG",IF(C55&lt;2.5,"KURANG",IF(C55&lt;3,"CUKUP",IF(C55&lt;3.5,"BAIK","SANGAT BAIK"))))</f>
        <v>BAIK</v>
      </c>
      <c r="H55" t="str">
        <f>IF(D55&lt;2,"SANGAT KURANG",IF(D55&lt;2.5,"KURANG",IF(D55&lt;3,"CUKUP",IF(D55&lt;3.5,"BAIK","SANGAT BAIK"))))</f>
        <v>CUKUP</v>
      </c>
    </row>
    <row r="56" spans="1:12" x14ac:dyDescent="0.25">
      <c r="A56" s="20" t="s">
        <v>55</v>
      </c>
      <c r="B56" s="26">
        <v>2.9729999999999999</v>
      </c>
      <c r="C56" s="24">
        <v>2.75</v>
      </c>
      <c r="D56" s="26">
        <v>3.06</v>
      </c>
      <c r="F56" t="str">
        <f>IF(B56&lt;2,"SANGAT KURANG",IF(B56&lt;2.5,"KURANG",IF(B56&lt;3,"CUKUP",IF(B56&lt;3.5,"BAIK","SANGAT BAIK"))))</f>
        <v>CUKUP</v>
      </c>
      <c r="G56" t="str">
        <f>IF(C56&lt;2,"SANGAT KURANG",IF(C56&lt;2.5,"KURANG",IF(C56&lt;3,"CUKUP",IF(C56&lt;3.5,"BAIK","SANGAT BAIK"))))</f>
        <v>CUKUP</v>
      </c>
      <c r="H56" t="str">
        <f>IF(D56&lt;2,"SANGAT KURANG",IF(D56&lt;2.5,"KURANG",IF(D56&lt;3,"CUKUP",IF(D56&lt;3.5,"BAIK","SANGAT BAIK"))))</f>
        <v>BAIK</v>
      </c>
    </row>
    <row r="57" spans="1:12" x14ac:dyDescent="0.25">
      <c r="A57" s="22" t="s">
        <v>55</v>
      </c>
      <c r="B57" s="24">
        <v>2.9722222222222223</v>
      </c>
      <c r="C57" s="24">
        <v>2.74</v>
      </c>
      <c r="D57" s="26">
        <v>2.1800000000000002</v>
      </c>
      <c r="F57" t="str">
        <f>IF(B57&lt;2,"SANGAT KURANG",IF(B57&lt;2.5,"KURANG",IF(B57&lt;3,"CUKUP",IF(B57&lt;3.5,"BAIK","SANGAT BAIK"))))</f>
        <v>CUKUP</v>
      </c>
      <c r="G57" t="str">
        <f>IF(C57&lt;2,"SANGAT KURANG",IF(C57&lt;2.5,"KURANG",IF(C57&lt;3,"CUKUP",IF(C57&lt;3.5,"BAIK","SANGAT BAIK"))))</f>
        <v>CUKUP</v>
      </c>
      <c r="H57" t="str">
        <f>IF(D57&lt;2,"SANGAT KURANG",IF(D57&lt;2.5,"KURANG",IF(D57&lt;3,"CUKUP",IF(D57&lt;3.5,"BAIK","SANGAT BAIK"))))</f>
        <v>KURANG</v>
      </c>
    </row>
    <row r="58" spans="1:12" x14ac:dyDescent="0.25">
      <c r="A58" s="20" t="s">
        <v>29</v>
      </c>
      <c r="B58" s="24">
        <v>3.3610000000000002</v>
      </c>
      <c r="C58" s="24">
        <v>3.08</v>
      </c>
      <c r="D58" s="26">
        <v>2.95</v>
      </c>
      <c r="F58" t="str">
        <f>IF(B58&lt;2,"SANGAT KURANG",IF(B58&lt;2.5,"KURANG",IF(B58&lt;3,"CUKUP",IF(B58&lt;3.5,"BAIK","SANGAT BAIK"))))</f>
        <v>BAIK</v>
      </c>
      <c r="G58" t="str">
        <f>IF(C58&lt;2,"SANGAT KURANG",IF(C58&lt;2.5,"KURANG",IF(C58&lt;3,"CUKUP",IF(C58&lt;3.5,"BAIK","SANGAT BAIK"))))</f>
        <v>BAIK</v>
      </c>
      <c r="H58" t="str">
        <f>IF(D58&lt;2,"SANGAT KURANG",IF(D58&lt;2.5,"KURANG",IF(D58&lt;3,"CUKUP",IF(D58&lt;3.5,"BAIK","SANGAT BAIK"))))</f>
        <v>CUKUP</v>
      </c>
    </row>
    <row r="59" spans="1:12" x14ac:dyDescent="0.25">
      <c r="A59" s="20" t="s">
        <v>30</v>
      </c>
      <c r="B59" s="24">
        <v>2.3330000000000002</v>
      </c>
      <c r="C59" s="24">
        <v>2.2400000000000002</v>
      </c>
      <c r="D59" s="26">
        <v>3.2</v>
      </c>
      <c r="F59" t="str">
        <f>IF(B59&lt;2,"SANGAT KURANG",IF(B59&lt;2.5,"KURANG",IF(B59&lt;3,"CUKUP",IF(B59&lt;3.5,"BAIK","SANGAT BAIK"))))</f>
        <v>KURANG</v>
      </c>
      <c r="G59" t="str">
        <f>IF(C59&lt;2,"SANGAT KURANG",IF(C59&lt;2.5,"KURANG",IF(C59&lt;3,"CUKUP",IF(C59&lt;3.5,"BAIK","SANGAT BAIK"))))</f>
        <v>KURANG</v>
      </c>
      <c r="H59" t="str">
        <f>IF(D59&lt;2,"SANGAT KURANG",IF(D59&lt;2.5,"KURANG",IF(D59&lt;3,"CUKUP",IF(D59&lt;3.5,"BAIK","SANGAT BAIK"))))</f>
        <v>BAIK</v>
      </c>
    </row>
    <row r="60" spans="1:12" x14ac:dyDescent="0.25">
      <c r="A60" s="22" t="s">
        <v>30</v>
      </c>
      <c r="B60" s="24">
        <v>2.3333333333333335</v>
      </c>
      <c r="C60" s="24">
        <v>2.2400000000000002</v>
      </c>
      <c r="D60" s="26">
        <v>2.92</v>
      </c>
      <c r="F60" t="str">
        <f>IF(B60&lt;2,"SANGAT KURANG",IF(B60&lt;2.5,"KURANG",IF(B60&lt;3,"CUKUP",IF(B60&lt;3.5,"BAIK","SANGAT BAIK"))))</f>
        <v>KURANG</v>
      </c>
      <c r="G60" t="str">
        <f>IF(C60&lt;2,"SANGAT KURANG",IF(C60&lt;2.5,"KURANG",IF(C60&lt;3,"CUKUP",IF(C60&lt;3.5,"BAIK","SANGAT BAIK"))))</f>
        <v>KURANG</v>
      </c>
      <c r="H60" t="str">
        <f>IF(D60&lt;2,"SANGAT KURANG",IF(D60&lt;2.5,"KURANG",IF(D60&lt;3,"CUKUP",IF(D60&lt;3.5,"BAIK","SANGAT BAIK"))))</f>
        <v>CUKUP</v>
      </c>
    </row>
    <row r="61" spans="1:12" x14ac:dyDescent="0.25">
      <c r="A61" s="20" t="s">
        <v>379</v>
      </c>
      <c r="B61" s="24">
        <v>3.1111111111111112</v>
      </c>
      <c r="C61" s="24">
        <v>3.02</v>
      </c>
      <c r="D61" s="27">
        <v>2.9</v>
      </c>
      <c r="F61" t="str">
        <f>IF(B61&lt;2,"SANGAT KURANG",IF(B61&lt;2.5,"KURANG",IF(B61&lt;3,"CUKUP",IF(B61&lt;3.5,"BAIK","SANGAT BAIK"))))</f>
        <v>BAIK</v>
      </c>
      <c r="G61" t="str">
        <f>IF(C61&lt;2,"SANGAT KURANG",IF(C61&lt;2.5,"KURANG",IF(C61&lt;3,"CUKUP",IF(C61&lt;3.5,"BAIK","SANGAT BAIK"))))</f>
        <v>BAIK</v>
      </c>
      <c r="H61" t="str">
        <f>IF(D61&lt;2,"SANGAT KURANG",IF(D61&lt;2.5,"KURANG",IF(D61&lt;3,"CUKUP",IF(D61&lt;3.5,"BAIK","SANGAT BAIK"))))</f>
        <v>CUKUP</v>
      </c>
    </row>
    <row r="62" spans="1:12" x14ac:dyDescent="0.25">
      <c r="A62" s="20" t="s">
        <v>154</v>
      </c>
      <c r="B62" s="24">
        <v>3.3055555555555554</v>
      </c>
      <c r="C62" s="24">
        <v>2.96</v>
      </c>
      <c r="D62" s="27">
        <v>2.85</v>
      </c>
      <c r="F62" t="str">
        <f>IF(B62&lt;2,"SANGAT KURANG",IF(B62&lt;2.5,"KURANG",IF(B62&lt;3,"CUKUP",IF(B62&lt;3.5,"BAIK","SANGAT BAIK"))))</f>
        <v>BAIK</v>
      </c>
      <c r="G62" t="str">
        <f>IF(C62&lt;2,"SANGAT KURANG",IF(C62&lt;2.5,"KURANG",IF(C62&lt;3,"CUKUP",IF(C62&lt;3.5,"BAIK","SANGAT BAIK"))))</f>
        <v>CUKUP</v>
      </c>
      <c r="H62" t="str">
        <f>IF(D62&lt;2,"SANGAT KURANG",IF(D62&lt;2.5,"KURANG",IF(D62&lt;3,"CUKUP",IF(D62&lt;3.5,"BAIK","SANGAT BAIK"))))</f>
        <v>CUKUP</v>
      </c>
    </row>
    <row r="63" spans="1:12" x14ac:dyDescent="0.25">
      <c r="A63" s="22" t="s">
        <v>380</v>
      </c>
      <c r="B63" s="24">
        <v>3.4166666666666665</v>
      </c>
      <c r="C63" s="24">
        <v>3.32</v>
      </c>
      <c r="D63" s="26">
        <v>2.92</v>
      </c>
      <c r="F63" t="str">
        <f>IF(B63&lt;2,"SANGAT KURANG",IF(B63&lt;2.5,"KURANG",IF(B63&lt;3,"CUKUP",IF(B63&lt;3.5,"BAIK","SANGAT BAIK"))))</f>
        <v>BAIK</v>
      </c>
      <c r="G63" t="str">
        <f>IF(C63&lt;2,"SANGAT KURANG",IF(C63&lt;2.5,"KURANG",IF(C63&lt;3,"CUKUP",IF(C63&lt;3.5,"BAIK","SANGAT BAIK"))))</f>
        <v>BAIK</v>
      </c>
      <c r="H63" t="str">
        <f>IF(D63&lt;2,"SANGAT KURANG",IF(D63&lt;2.5,"KURANG",IF(D63&lt;3,"CUKUP",IF(D63&lt;3.5,"BAIK","SANGAT BAIK"))))</f>
        <v>CUKUP</v>
      </c>
    </row>
    <row r="64" spans="1:12" x14ac:dyDescent="0.25">
      <c r="A64" s="20" t="s">
        <v>381</v>
      </c>
      <c r="B64" s="24">
        <v>3.2777777777777777</v>
      </c>
      <c r="C64" s="24">
        <v>3.3</v>
      </c>
      <c r="D64" s="27">
        <v>3.31</v>
      </c>
      <c r="F64" t="str">
        <f>IF(B64&lt;2,"SANGAT KURANG",IF(B64&lt;2.5,"KURANG",IF(B64&lt;3,"CUKUP",IF(B64&lt;3.5,"BAIK","SANGAT BAIK"))))</f>
        <v>BAIK</v>
      </c>
      <c r="G64" t="str">
        <f>IF(C64&lt;2,"SANGAT KURANG",IF(C64&lt;2.5,"KURANG",IF(C64&lt;3,"CUKUP",IF(C64&lt;3.5,"BAIK","SANGAT BAIK"))))</f>
        <v>BAIK</v>
      </c>
      <c r="H64" t="str">
        <f>IF(D64&lt;2,"SANGAT KURANG",IF(D64&lt;2.5,"KURANG",IF(D64&lt;3,"CUKUP",IF(D64&lt;3.5,"BAIK","SANGAT BAIK"))))</f>
        <v>BAIK</v>
      </c>
    </row>
    <row r="65" spans="1:12" x14ac:dyDescent="0.25">
      <c r="A65" s="20" t="s">
        <v>160</v>
      </c>
      <c r="B65" s="24">
        <v>3.2222222222222223</v>
      </c>
      <c r="C65" s="24">
        <v>3.1</v>
      </c>
      <c r="D65" s="28">
        <v>3.36</v>
      </c>
      <c r="F65" t="str">
        <f>IF(B65&lt;2,"SANGAT KURANG",IF(B65&lt;2.5,"KURANG",IF(B65&lt;3,"CUKUP",IF(B65&lt;3.5,"BAIK","SANGAT BAIK"))))</f>
        <v>BAIK</v>
      </c>
      <c r="G65" t="str">
        <f>IF(C65&lt;2,"SANGAT KURANG",IF(C65&lt;2.5,"KURANG",IF(C65&lt;3,"CUKUP",IF(C65&lt;3.5,"BAIK","SANGAT BAIK"))))</f>
        <v>BAIK</v>
      </c>
      <c r="H65" t="str">
        <f>IF(D65&lt;2,"SANGAT KURANG",IF(D65&lt;2.5,"KURANG",IF(D65&lt;3,"CUKUP",IF(D65&lt;3.5,"BAIK","SANGAT BAIK"))))</f>
        <v>BAIK</v>
      </c>
    </row>
    <row r="66" spans="1:12" x14ac:dyDescent="0.25">
      <c r="A66" s="20" t="s">
        <v>382</v>
      </c>
      <c r="B66" s="24">
        <v>3.2777777777777777</v>
      </c>
      <c r="C66" s="24">
        <v>3.31</v>
      </c>
      <c r="D66" s="27">
        <v>3.25</v>
      </c>
      <c r="F66" t="str">
        <f>IF(B66&lt;2,"SANGAT KURANG",IF(B66&lt;2.5,"KURANG",IF(B66&lt;3,"CUKUP",IF(B66&lt;3.5,"BAIK","SANGAT BAIK"))))</f>
        <v>BAIK</v>
      </c>
      <c r="G66" t="str">
        <f>IF(C66&lt;2,"SANGAT KURANG",IF(C66&lt;2.5,"KURANG",IF(C66&lt;3,"CUKUP",IF(C66&lt;3.5,"BAIK","SANGAT BAIK"))))</f>
        <v>BAIK</v>
      </c>
      <c r="H66" t="str">
        <f>IF(D66&lt;2,"SANGAT KURANG",IF(D66&lt;2.5,"KURANG",IF(D66&lt;3,"CUKUP",IF(D66&lt;3.5,"BAIK","SANGAT BAIK"))))</f>
        <v>BAIK</v>
      </c>
    </row>
    <row r="67" spans="1:12" x14ac:dyDescent="0.25">
      <c r="A67" s="23" t="s">
        <v>52</v>
      </c>
      <c r="B67" s="24">
        <v>3.222</v>
      </c>
      <c r="C67" s="24">
        <v>2.98</v>
      </c>
      <c r="D67" s="27">
        <v>2.97</v>
      </c>
      <c r="F67" t="str">
        <f>IF(B67&lt;2,"SANGAT KURANG",IF(B67&lt;2.5,"KURANG",IF(B67&lt;3,"CUKUP",IF(B67&lt;3.5,"BAIK","SANGAT BAIK"))))</f>
        <v>BAIK</v>
      </c>
      <c r="G67" t="str">
        <f>IF(C67&lt;2,"SANGAT KURANG",IF(C67&lt;2.5,"KURANG",IF(C67&lt;3,"CUKUP",IF(C67&lt;3.5,"BAIK","SANGAT BAIK"))))</f>
        <v>CUKUP</v>
      </c>
      <c r="H67" t="str">
        <f>IF(D67&lt;2,"SANGAT KURANG",IF(D67&lt;2.5,"KURANG",IF(D67&lt;3,"CUKUP",IF(D67&lt;3.5,"BAIK","SANGAT BAIK"))))</f>
        <v>CUKUP</v>
      </c>
    </row>
    <row r="68" spans="1:12" x14ac:dyDescent="0.25">
      <c r="A68" s="20" t="s">
        <v>383</v>
      </c>
      <c r="B68" s="24">
        <v>2.8333333333333335</v>
      </c>
      <c r="C68" s="24">
        <v>3.11</v>
      </c>
      <c r="D68" s="26">
        <v>2.72</v>
      </c>
      <c r="F68" t="str">
        <f>IF(B68&lt;2,"SANGAT KURANG",IF(B68&lt;2.5,"KURANG",IF(B68&lt;3,"CUKUP",IF(B68&lt;3.5,"BAIK","SANGAT BAIK"))))</f>
        <v>CUKUP</v>
      </c>
      <c r="G68" t="str">
        <f>IF(C68&lt;2,"SANGAT KURANG",IF(C68&lt;2.5,"KURANG",IF(C68&lt;3,"CUKUP",IF(C68&lt;3.5,"BAIK","SANGAT BAIK"))))</f>
        <v>BAIK</v>
      </c>
      <c r="H68" t="str">
        <f>IF(D68&lt;2,"SANGAT KURANG",IF(D68&lt;2.5,"KURANG",IF(D68&lt;3,"CUKUP",IF(D68&lt;3.5,"BAIK","SANGAT BAIK"))))</f>
        <v>CUKUP</v>
      </c>
    </row>
    <row r="69" spans="1:12" x14ac:dyDescent="0.25">
      <c r="A69" s="20" t="s">
        <v>57</v>
      </c>
      <c r="B69" s="24">
        <v>3.3610000000000002</v>
      </c>
      <c r="C69" s="24">
        <v>3.2</v>
      </c>
      <c r="D69" s="26">
        <v>2.97</v>
      </c>
      <c r="F69" t="str">
        <f>IF(B69&lt;2,"SANGAT KURANG",IF(B69&lt;2.5,"KURANG",IF(B69&lt;3,"CUKUP",IF(B69&lt;3.5,"BAIK","SANGAT BAIK"))))</f>
        <v>BAIK</v>
      </c>
      <c r="G69" t="str">
        <f>IF(C69&lt;2,"SANGAT KURANG",IF(C69&lt;2.5,"KURANG",IF(C69&lt;3,"CUKUP",IF(C69&lt;3.5,"BAIK","SANGAT BAIK"))))</f>
        <v>BAIK</v>
      </c>
      <c r="H69" t="str">
        <f>IF(D69&lt;2,"SANGAT KURANG",IF(D69&lt;2.5,"KURANG",IF(D69&lt;3,"CUKUP",IF(D69&lt;3.5,"BAIK","SANGAT BAIK"))))</f>
        <v>CUKUP</v>
      </c>
    </row>
    <row r="70" spans="1:12" x14ac:dyDescent="0.25">
      <c r="A70" s="22" t="s">
        <v>57</v>
      </c>
      <c r="B70" s="24">
        <v>3.3611111111111112</v>
      </c>
      <c r="C70" s="24">
        <v>3.2</v>
      </c>
      <c r="D70" s="24">
        <v>2.5299999999999998</v>
      </c>
      <c r="F70" t="str">
        <f>IF(B70&lt;2,"SANGAT KURANG",IF(B70&lt;2.5,"KURANG",IF(B70&lt;3,"CUKUP",IF(B70&lt;3.5,"BAIK","SANGAT BAIK"))))</f>
        <v>BAIK</v>
      </c>
      <c r="G70" t="str">
        <f>IF(C70&lt;2,"SANGAT KURANG",IF(C70&lt;2.5,"KURANG",IF(C70&lt;3,"CUKUP",IF(C70&lt;3.5,"BAIK","SANGAT BAIK"))))</f>
        <v>BAIK</v>
      </c>
      <c r="H70" t="str">
        <f>IF(D70&lt;2,"SANGAT KURANG",IF(D70&lt;2.5,"KURANG",IF(D70&lt;3,"CUKUP",IF(D70&lt;3.5,"BAIK","SANGAT BAIK"))))</f>
        <v>CUKUP</v>
      </c>
    </row>
    <row r="71" spans="1:12" x14ac:dyDescent="0.25">
      <c r="A71" s="22" t="s">
        <v>384</v>
      </c>
      <c r="B71" s="24">
        <v>3.7222222222222223</v>
      </c>
      <c r="C71" s="24">
        <v>3.25</v>
      </c>
      <c r="D71" s="27">
        <v>3.21</v>
      </c>
      <c r="F71" t="str">
        <f>IF(B71&lt;2,"SANGAT KURANG",IF(B71&lt;2.5,"KURANG",IF(B71&lt;3,"CUKUP",IF(B71&lt;3.5,"BAIK","SANGAT BAIK"))))</f>
        <v>SANGAT BAIK</v>
      </c>
      <c r="G71" t="str">
        <f>IF(C71&lt;2,"SANGAT KURANG",IF(C71&lt;2.5,"KURANG",IF(C71&lt;3,"CUKUP",IF(C71&lt;3.5,"BAIK","SANGAT BAIK"))))</f>
        <v>BAIK</v>
      </c>
      <c r="H71" t="str">
        <f>IF(D71&lt;2,"SANGAT KURANG",IF(D71&lt;2.5,"KURANG",IF(D71&lt;3,"CUKUP",IF(D71&lt;3.5,"BAIK","SANGAT BAIK"))))</f>
        <v>BAIK</v>
      </c>
    </row>
    <row r="72" spans="1:12" x14ac:dyDescent="0.25">
      <c r="A72" s="20" t="s">
        <v>385</v>
      </c>
      <c r="B72" s="24">
        <v>3.9166666666666665</v>
      </c>
      <c r="C72" s="24">
        <v>3.94</v>
      </c>
      <c r="D72" s="26">
        <v>3.85</v>
      </c>
      <c r="F72" t="str">
        <f>IF(B72&lt;2,"SANGAT KURANG",IF(B72&lt;2.5,"KURANG",IF(B72&lt;3,"CUKUP",IF(B72&lt;3.5,"BAIK","SANGAT BAIK"))))</f>
        <v>SANGAT BAIK</v>
      </c>
      <c r="G72" t="str">
        <f>IF(C72&lt;2,"SANGAT KURANG",IF(C72&lt;2.5,"KURANG",IF(C72&lt;3,"CUKUP",IF(C72&lt;3.5,"BAIK","SANGAT BAIK"))))</f>
        <v>SANGAT BAIK</v>
      </c>
      <c r="H72" t="str">
        <f>IF(D72&lt;2,"SANGAT KURANG",IF(D72&lt;2.5,"KURANG",IF(D72&lt;3,"CUKUP",IF(D72&lt;3.5,"BAIK","SANGAT BAIK"))))</f>
        <v>SANGAT BAIK</v>
      </c>
    </row>
    <row r="73" spans="1:12" x14ac:dyDescent="0.25">
      <c r="A73" s="20" t="s">
        <v>3</v>
      </c>
      <c r="B73" s="25">
        <v>3.89</v>
      </c>
      <c r="C73" s="24">
        <v>3.51</v>
      </c>
      <c r="D73" s="27">
        <v>3.52</v>
      </c>
      <c r="F73" t="str">
        <f>IF(B73&lt;2,"SANGAT KURANG",IF(B73&lt;2.5,"KURANG",IF(B73&lt;3,"CUKUP",IF(B73&lt;3.5,"BAIK","SANGAT BAIK"))))</f>
        <v>SANGAT BAIK</v>
      </c>
      <c r="G73" t="str">
        <f>IF(C73&lt;2,"SANGAT KURANG",IF(C73&lt;2.5,"KURANG",IF(C73&lt;3,"CUKUP",IF(C73&lt;3.5,"BAIK","SANGAT BAIK"))))</f>
        <v>SANGAT BAIK</v>
      </c>
      <c r="H73" t="str">
        <f>IF(D73&lt;2,"SANGAT KURANG",IF(D73&lt;2.5,"KURANG",IF(D73&lt;3,"CUKUP",IF(D73&lt;3.5,"BAIK","SANGAT BAIK"))))</f>
        <v>SANGAT BAIK</v>
      </c>
      <c r="K73" s="35">
        <v>40484</v>
      </c>
      <c r="L73" t="s">
        <v>399</v>
      </c>
    </row>
    <row r="74" spans="1:12" x14ac:dyDescent="0.25">
      <c r="A74" s="20" t="s">
        <v>386</v>
      </c>
      <c r="B74" s="24">
        <v>3.3055555555555554</v>
      </c>
      <c r="C74" s="24">
        <v>3.27</v>
      </c>
      <c r="D74" s="27">
        <v>3.58</v>
      </c>
      <c r="F74" t="str">
        <f>IF(B74&lt;2,"SANGAT KURANG",IF(B74&lt;2.5,"KURANG",IF(B74&lt;3,"CUKUP",IF(B74&lt;3.5,"BAIK","SANGAT BAIK"))))</f>
        <v>BAIK</v>
      </c>
      <c r="G74" t="str">
        <f>IF(C74&lt;2,"SANGAT KURANG",IF(C74&lt;2.5,"KURANG",IF(C74&lt;3,"CUKUP",IF(C74&lt;3.5,"BAIK","SANGAT BAIK"))))</f>
        <v>BAIK</v>
      </c>
      <c r="H74" t="str">
        <f>IF(D74&lt;2,"SANGAT KURANG",IF(D74&lt;2.5,"KURANG",IF(D74&lt;3,"CUKUP",IF(D74&lt;3.5,"BAIK","SANGAT BAIK"))))</f>
        <v>SANGAT BAIK</v>
      </c>
    </row>
    <row r="75" spans="1:12" x14ac:dyDescent="0.25">
      <c r="A75" s="20" t="s">
        <v>387</v>
      </c>
      <c r="B75" s="24">
        <v>3.6666666666666665</v>
      </c>
      <c r="C75" s="24">
        <v>3.56</v>
      </c>
      <c r="D75" s="27">
        <v>3.43</v>
      </c>
      <c r="F75" t="str">
        <f>IF(B75&lt;2,"SANGAT KURANG",IF(B75&lt;2.5,"KURANG",IF(B75&lt;3,"CUKUP",IF(B75&lt;3.5,"BAIK","SANGAT BAIK"))))</f>
        <v>SANGAT BAIK</v>
      </c>
      <c r="G75" t="str">
        <f>IF(C75&lt;2,"SANGAT KURANG",IF(C75&lt;2.5,"KURANG",IF(C75&lt;3,"CUKUP",IF(C75&lt;3.5,"BAIK","SANGAT BAIK"))))</f>
        <v>SANGAT BAIK</v>
      </c>
      <c r="H75" t="str">
        <f>IF(D75&lt;2,"SANGAT KURANG",IF(D75&lt;2.5,"KURANG",IF(D75&lt;3,"CUKUP",IF(D75&lt;3.5,"BAIK","SANGAT BAIK"))))</f>
        <v>BAIK</v>
      </c>
    </row>
    <row r="76" spans="1:12" x14ac:dyDescent="0.25">
      <c r="A76" s="20" t="s">
        <v>34</v>
      </c>
      <c r="B76" s="24">
        <v>3.3050000000000002</v>
      </c>
      <c r="C76" s="24">
        <v>3.22</v>
      </c>
      <c r="D76" s="27">
        <v>2.99</v>
      </c>
      <c r="F76" t="str">
        <f>IF(B76&lt;2,"SANGAT KURANG",IF(B76&lt;2.5,"KURANG",IF(B76&lt;3,"CUKUP",IF(B76&lt;3.5,"BAIK","SANGAT BAIK"))))</f>
        <v>BAIK</v>
      </c>
      <c r="G76" t="str">
        <f>IF(C76&lt;2,"SANGAT KURANG",IF(C76&lt;2.5,"KURANG",IF(C76&lt;3,"CUKUP",IF(C76&lt;3.5,"BAIK","SANGAT BAIK"))))</f>
        <v>BAIK</v>
      </c>
      <c r="H76" t="str">
        <f>IF(D76&lt;2,"SANGAT KURANG",IF(D76&lt;2.5,"KURANG",IF(D76&lt;3,"CUKUP",IF(D76&lt;3.5,"BAIK","SANGAT BAIK"))))</f>
        <v>CUKUP</v>
      </c>
    </row>
    <row r="77" spans="1:12" x14ac:dyDescent="0.25">
      <c r="A77" s="22" t="s">
        <v>388</v>
      </c>
      <c r="B77" s="25">
        <v>3.75</v>
      </c>
      <c r="C77" s="24">
        <v>3.73</v>
      </c>
      <c r="D77" s="27">
        <v>3.76</v>
      </c>
      <c r="F77" t="str">
        <f>IF(B77&lt;2,"SANGAT KURANG",IF(B77&lt;2.5,"KURANG",IF(B77&lt;3,"CUKUP",IF(B77&lt;3.5,"BAIK","SANGAT BAIK"))))</f>
        <v>SANGAT BAIK</v>
      </c>
      <c r="G77" t="str">
        <f>IF(C77&lt;2,"SANGAT KURANG",IF(C77&lt;2.5,"KURANG",IF(C77&lt;3,"CUKUP",IF(C77&lt;3.5,"BAIK","SANGAT BAIK"))))</f>
        <v>SANGAT BAIK</v>
      </c>
      <c r="H77" t="str">
        <f>IF(D77&lt;2,"SANGAT KURANG",IF(D77&lt;2.5,"KURANG",IF(D77&lt;3,"CUKUP",IF(D77&lt;3.5,"BAIK","SANGAT BAIK"))))</f>
        <v>SANGAT BAIK</v>
      </c>
    </row>
    <row r="78" spans="1:12" x14ac:dyDescent="0.25">
      <c r="A78" s="22" t="s">
        <v>63</v>
      </c>
      <c r="B78" s="24">
        <v>3.1669999999999998</v>
      </c>
      <c r="C78" s="24">
        <v>3</v>
      </c>
      <c r="D78" s="27">
        <v>2.87</v>
      </c>
      <c r="F78" t="str">
        <f>IF(B78&lt;2,"SANGAT KURANG",IF(B78&lt;2.5,"KURANG",IF(B78&lt;3,"CUKUP",IF(B78&lt;3.5,"BAIK","SANGAT BAIK"))))</f>
        <v>BAIK</v>
      </c>
      <c r="G78" t="str">
        <f>IF(C78&lt;2,"SANGAT KURANG",IF(C78&lt;2.5,"KURANG",IF(C78&lt;3,"CUKUP",IF(C78&lt;3.5,"BAIK","SANGAT BAIK"))))</f>
        <v>BAIK</v>
      </c>
      <c r="H78" t="str">
        <f>IF(D78&lt;2,"SANGAT KURANG",IF(D78&lt;2.5,"KURANG",IF(D78&lt;3,"CUKUP",IF(D78&lt;3.5,"BAIK","SANGAT BAIK"))))</f>
        <v>CUKUP</v>
      </c>
    </row>
    <row r="79" spans="1:12" x14ac:dyDescent="0.25">
      <c r="A79" s="20" t="s">
        <v>389</v>
      </c>
      <c r="B79" s="24">
        <v>3.4444444444444446</v>
      </c>
      <c r="C79" s="24">
        <v>3.08</v>
      </c>
      <c r="D79" s="27">
        <v>3.21</v>
      </c>
      <c r="F79" t="str">
        <f>IF(B79&lt;2,"SANGAT KURANG",IF(B79&lt;2.5,"KURANG",IF(B79&lt;3,"CUKUP",IF(B79&lt;3.5,"BAIK","SANGAT BAIK"))))</f>
        <v>BAIK</v>
      </c>
      <c r="G79" t="str">
        <f>IF(C79&lt;2,"SANGAT KURANG",IF(C79&lt;2.5,"KURANG",IF(C79&lt;3,"CUKUP",IF(C79&lt;3.5,"BAIK","SANGAT BAIK"))))</f>
        <v>BAIK</v>
      </c>
      <c r="H79" t="str">
        <f>IF(D79&lt;2,"SANGAT KURANG",IF(D79&lt;2.5,"KURANG",IF(D79&lt;3,"CUKUP",IF(D79&lt;3.5,"BAIK","SANGAT BAIK"))))</f>
        <v>BAIK</v>
      </c>
    </row>
    <row r="80" spans="1:12" x14ac:dyDescent="0.25">
      <c r="A80" s="22" t="s">
        <v>61</v>
      </c>
      <c r="B80" s="24">
        <v>3.4169999999999998</v>
      </c>
      <c r="C80" s="24">
        <v>2.78</v>
      </c>
      <c r="D80" s="27">
        <v>2.76</v>
      </c>
      <c r="F80" t="str">
        <f>IF(B80&lt;2,"SANGAT KURANG",IF(B80&lt;2.5,"KURANG",IF(B80&lt;3,"CUKUP",IF(B80&lt;3.5,"BAIK","SANGAT BAIK"))))</f>
        <v>BAIK</v>
      </c>
      <c r="G80" t="str">
        <f>IF(C80&lt;2,"SANGAT KURANG",IF(C80&lt;2.5,"KURANG",IF(C80&lt;3,"CUKUP",IF(C80&lt;3.5,"BAIK","SANGAT BAIK"))))</f>
        <v>CUKUP</v>
      </c>
      <c r="H80" t="str">
        <f>IF(D80&lt;2,"SANGAT KURANG",IF(D80&lt;2.5,"KURANG",IF(D80&lt;3,"CUKUP",IF(D80&lt;3.5,"BAIK","SANGAT BAIK"))))</f>
        <v>CUKUP</v>
      </c>
    </row>
    <row r="81" spans="1:8" x14ac:dyDescent="0.25">
      <c r="A81" s="20" t="s">
        <v>390</v>
      </c>
      <c r="B81" s="24">
        <v>3.3333333333333335</v>
      </c>
      <c r="C81" s="24">
        <v>3.18</v>
      </c>
      <c r="D81" s="27">
        <v>3.2</v>
      </c>
      <c r="F81" t="str">
        <f>IF(B81&lt;2,"SANGAT KURANG",IF(B81&lt;2.5,"KURANG",IF(B81&lt;3,"CUKUP",IF(B81&lt;3.5,"BAIK","SANGAT BAIK"))))</f>
        <v>BAIK</v>
      </c>
      <c r="G81" t="str">
        <f>IF(C81&lt;2,"SANGAT KURANG",IF(C81&lt;2.5,"KURANG",IF(C81&lt;3,"CUKUP",IF(C81&lt;3.5,"BAIK","SANGAT BAIK"))))</f>
        <v>BAIK</v>
      </c>
      <c r="H81" t="str">
        <f>IF(D81&lt;2,"SANGAT KURANG",IF(D81&lt;2.5,"KURANG",IF(D81&lt;3,"CUKUP",IF(D81&lt;3.5,"BAIK","SANGAT BAIK"))))</f>
        <v>BAIK</v>
      </c>
    </row>
    <row r="82" spans="1:8" x14ac:dyDescent="0.25">
      <c r="A82" s="20" t="s">
        <v>25</v>
      </c>
      <c r="B82" s="24">
        <v>3</v>
      </c>
      <c r="C82" s="24">
        <v>2.94</v>
      </c>
      <c r="D82" s="27">
        <v>3.03</v>
      </c>
      <c r="F82" t="str">
        <f>IF(B82&lt;2,"SANGAT KURANG",IF(B82&lt;2.5,"KURANG",IF(B82&lt;3,"CUKUP",IF(B82&lt;3.5,"BAIK","SANGAT BAIK"))))</f>
        <v>BAIK</v>
      </c>
      <c r="G82" t="str">
        <f>IF(C82&lt;2,"SANGAT KURANG",IF(C82&lt;2.5,"KURANG",IF(C82&lt;3,"CUKUP",IF(C82&lt;3.5,"BAIK","SANGAT BAIK"))))</f>
        <v>CUKUP</v>
      </c>
      <c r="H82" t="str">
        <f>IF(D82&lt;2,"SANGAT KURANG",IF(D82&lt;2.5,"KURANG",IF(D82&lt;3,"CUKUP",IF(D82&lt;3.5,"BAIK","SANGAT BAIK"))))</f>
        <v>BAIK</v>
      </c>
    </row>
    <row r="83" spans="1:8" x14ac:dyDescent="0.25">
      <c r="A83" s="20" t="s">
        <v>43</v>
      </c>
      <c r="B83" s="24">
        <v>3.3330000000000002</v>
      </c>
      <c r="C83" s="24">
        <v>3.06</v>
      </c>
      <c r="D83" s="26">
        <v>3.03</v>
      </c>
      <c r="F83" t="str">
        <f>IF(B83&lt;2,"SANGAT KURANG",IF(B83&lt;2.5,"KURANG",IF(B83&lt;3,"CUKUP",IF(B83&lt;3.5,"BAIK","SANGAT BAIK"))))</f>
        <v>BAIK</v>
      </c>
      <c r="G83" t="str">
        <f>IF(C83&lt;2,"SANGAT KURANG",IF(C83&lt;2.5,"KURANG",IF(C83&lt;3,"CUKUP",IF(C83&lt;3.5,"BAIK","SANGAT BAIK"))))</f>
        <v>BAIK</v>
      </c>
      <c r="H83" t="str">
        <f>IF(D83&lt;2,"SANGAT KURANG",IF(D83&lt;2.5,"KURANG",IF(D83&lt;3,"CUKUP",IF(D83&lt;3.5,"BAIK","SANGAT BAIK"))))</f>
        <v>BAIK</v>
      </c>
    </row>
    <row r="84" spans="1:8" x14ac:dyDescent="0.25">
      <c r="A84" s="20" t="s">
        <v>391</v>
      </c>
      <c r="B84" s="24">
        <v>3.2777777777777777</v>
      </c>
      <c r="C84" s="24">
        <v>3.25</v>
      </c>
      <c r="D84" s="27">
        <v>3.11</v>
      </c>
      <c r="F84" t="str">
        <f>IF(B84&lt;2,"SANGAT KURANG",IF(B84&lt;2.5,"KURANG",IF(B84&lt;3,"CUKUP",IF(B84&lt;3.5,"BAIK","SANGAT BAIK"))))</f>
        <v>BAIK</v>
      </c>
      <c r="G84" t="str">
        <f>IF(C84&lt;2,"SANGAT KURANG",IF(C84&lt;2.5,"KURANG",IF(C84&lt;3,"CUKUP",IF(C84&lt;3.5,"BAIK","SANGAT BAIK"))))</f>
        <v>BAIK</v>
      </c>
      <c r="H84" t="str">
        <f>IF(D84&lt;2,"SANGAT KURANG",IF(D84&lt;2.5,"KURANG",IF(D84&lt;3,"CUKUP",IF(D84&lt;3.5,"BAIK","SANGAT BAIK"))))</f>
        <v>BAIK</v>
      </c>
    </row>
    <row r="85" spans="1:8" x14ac:dyDescent="0.25">
      <c r="A85" s="20" t="s">
        <v>392</v>
      </c>
      <c r="B85" s="24">
        <v>2.5555555555555554</v>
      </c>
      <c r="C85" s="24">
        <v>2.69</v>
      </c>
      <c r="D85" s="27">
        <v>2.89</v>
      </c>
      <c r="F85" t="str">
        <f>IF(B85&lt;2,"SANGAT KURANG",IF(B85&lt;2.5,"KURANG",IF(B85&lt;3,"CUKUP",IF(B85&lt;3.5,"BAIK","SANGAT BAIK"))))</f>
        <v>CUKUP</v>
      </c>
      <c r="G85" t="str">
        <f>IF(C85&lt;2,"SANGAT KURANG",IF(C85&lt;2.5,"KURANG",IF(C85&lt;3,"CUKUP",IF(C85&lt;3.5,"BAIK","SANGAT BAIK"))))</f>
        <v>CUKUP</v>
      </c>
      <c r="H85" t="str">
        <f>IF(D85&lt;2,"SANGAT KURANG",IF(D85&lt;2.5,"KURANG",IF(D85&lt;3,"CUKUP",IF(D85&lt;3.5,"BAIK","SANGAT BAIK"))))</f>
        <v>CUKUP</v>
      </c>
    </row>
    <row r="86" spans="1:8" x14ac:dyDescent="0.25">
      <c r="A86" s="20" t="s">
        <v>393</v>
      </c>
      <c r="B86" s="24">
        <v>2.8055555555555554</v>
      </c>
      <c r="C86" s="24">
        <v>2.98</v>
      </c>
      <c r="D86" s="27">
        <v>2.88</v>
      </c>
      <c r="F86" t="str">
        <f>IF(B86&lt;2,"SANGAT KURANG",IF(B86&lt;2.5,"KURANG",IF(B86&lt;3,"CUKUP",IF(B86&lt;3.5,"BAIK","SANGAT BAIK"))))</f>
        <v>CUKUP</v>
      </c>
      <c r="G86" t="str">
        <f>IF(C86&lt;2,"SANGAT KURANG",IF(C86&lt;2.5,"KURANG",IF(C86&lt;3,"CUKUP",IF(C86&lt;3.5,"BAIK","SANGAT BAIK"))))</f>
        <v>CUKUP</v>
      </c>
      <c r="H86" t="str">
        <f>IF(D86&lt;2,"SANGAT KURANG",IF(D86&lt;2.5,"KURANG",IF(D86&lt;3,"CUKUP",IF(D86&lt;3.5,"BAIK","SANGAT BAIK"))))</f>
        <v>CUKUP</v>
      </c>
    </row>
    <row r="87" spans="1:8" x14ac:dyDescent="0.25">
      <c r="A87" s="20" t="s">
        <v>394</v>
      </c>
      <c r="B87" s="24">
        <v>2.8333333333333335</v>
      </c>
      <c r="C87" s="24">
        <v>2.88</v>
      </c>
      <c r="D87" s="26">
        <v>2.82</v>
      </c>
      <c r="F87" t="str">
        <f>IF(B87&lt;2,"SANGAT KURANG",IF(B87&lt;2.5,"KURANG",IF(B87&lt;3,"CUKUP",IF(B87&lt;3.5,"BAIK","SANGAT BAIK"))))</f>
        <v>CUKUP</v>
      </c>
      <c r="G87" t="str">
        <f>IF(C87&lt;2,"SANGAT KURANG",IF(C87&lt;2.5,"KURANG",IF(C87&lt;3,"CUKUP",IF(C87&lt;3.5,"BAIK","SANGAT BAIK"))))</f>
        <v>CUKUP</v>
      </c>
      <c r="H87" t="str">
        <f>IF(D87&lt;2,"SANGAT KURANG",IF(D87&lt;2.5,"KURANG",IF(D87&lt;3,"CUKUP",IF(D87&lt;3.5,"BAIK","SANGAT BAIK"))))</f>
        <v>CUKUP</v>
      </c>
    </row>
    <row r="88" spans="1:8" x14ac:dyDescent="0.25">
      <c r="A88" s="20" t="s">
        <v>395</v>
      </c>
      <c r="B88" s="24">
        <v>3.5</v>
      </c>
      <c r="C88" s="24">
        <v>3.41</v>
      </c>
      <c r="D88" s="26">
        <v>2.8</v>
      </c>
      <c r="F88" t="str">
        <f>IF(B88&lt;2,"SANGAT KURANG",IF(B88&lt;2.5,"KURANG",IF(B88&lt;3,"CUKUP",IF(B88&lt;3.5,"BAIK","SANGAT BAIK"))))</f>
        <v>SANGAT BAIK</v>
      </c>
      <c r="G88" t="str">
        <f>IF(C88&lt;2,"SANGAT KURANG",IF(C88&lt;2.5,"KURANG",IF(C88&lt;3,"CUKUP",IF(C88&lt;3.5,"BAIK","SANGAT BAIK"))))</f>
        <v>BAIK</v>
      </c>
      <c r="H88" t="str">
        <f>IF(D88&lt;2,"SANGAT KURANG",IF(D88&lt;2.5,"KURANG",IF(D88&lt;3,"CUKUP",IF(D88&lt;3.5,"BAIK","SANGAT BAIK"))))</f>
        <v>CUKUP</v>
      </c>
    </row>
    <row r="89" spans="1:8" x14ac:dyDescent="0.25">
      <c r="A89" s="22" t="s">
        <v>179</v>
      </c>
      <c r="B89" s="24">
        <v>3.194</v>
      </c>
      <c r="C89" s="24">
        <v>2.84</v>
      </c>
      <c r="D89" s="27">
        <v>2.69</v>
      </c>
      <c r="F89" t="str">
        <f>IF(B89&lt;2,"SANGAT KURANG",IF(B89&lt;2.5,"KURANG",IF(B89&lt;3,"CUKUP",IF(B89&lt;3.5,"BAIK","SANGAT BAIK"))))</f>
        <v>BAIK</v>
      </c>
      <c r="G89" t="str">
        <f>IF(C89&lt;2,"SANGAT KURANG",IF(C89&lt;2.5,"KURANG",IF(C89&lt;3,"CUKUP",IF(C89&lt;3.5,"BAIK","SANGAT BAIK"))))</f>
        <v>CUKUP</v>
      </c>
      <c r="H89" t="str">
        <f>IF(D89&lt;2,"SANGAT KURANG",IF(D89&lt;2.5,"KURANG",IF(D89&lt;3,"CUKUP",IF(D89&lt;3.5,"BAIK","SANGAT BAIK"))))</f>
        <v>CUKUP</v>
      </c>
    </row>
    <row r="90" spans="1:8" x14ac:dyDescent="0.25">
      <c r="A90" s="20" t="s">
        <v>23</v>
      </c>
      <c r="B90" s="24">
        <v>3.472</v>
      </c>
      <c r="C90" s="24">
        <v>3.43</v>
      </c>
      <c r="D90" s="27">
        <v>3.49</v>
      </c>
      <c r="F90" t="str">
        <f>IF(B90&lt;2,"SANGAT KURANG",IF(B90&lt;2.5,"KURANG",IF(B90&lt;3,"CUKUP",IF(B90&lt;3.5,"BAIK","SANGAT BAIK"))))</f>
        <v>BAIK</v>
      </c>
      <c r="G90" t="str">
        <f>IF(C90&lt;2,"SANGAT KURANG",IF(C90&lt;2.5,"KURANG",IF(C90&lt;3,"CUKUP",IF(C90&lt;3.5,"BAIK","SANGAT BAIK"))))</f>
        <v>BAIK</v>
      </c>
      <c r="H90" t="str">
        <f>IF(D90&lt;2,"SANGAT KURANG",IF(D90&lt;2.5,"KURANG",IF(D90&lt;3,"CUKUP",IF(D90&lt;3.5,"BAIK","SANGAT BAIK"))))</f>
        <v>BAIK</v>
      </c>
    </row>
    <row r="91" spans="1:8" x14ac:dyDescent="0.25">
      <c r="A91" s="23" t="s">
        <v>36</v>
      </c>
      <c r="B91" s="24">
        <v>3.5830000000000002</v>
      </c>
      <c r="C91" s="24">
        <v>3.35</v>
      </c>
      <c r="D91" s="27">
        <v>3.2</v>
      </c>
      <c r="F91" t="str">
        <f>IF(B91&lt;2,"SANGAT KURANG",IF(B91&lt;2.5,"KURANG",IF(B91&lt;3,"CUKUP",IF(B91&lt;3.5,"BAIK","SANGAT BAIK"))))</f>
        <v>SANGAT BAIK</v>
      </c>
      <c r="G91" t="str">
        <f>IF(C91&lt;2,"SANGAT KURANG",IF(C91&lt;2.5,"KURANG",IF(C91&lt;3,"CUKUP",IF(C91&lt;3.5,"BAIK","SANGAT BAIK"))))</f>
        <v>BAIK</v>
      </c>
      <c r="H91" t="str">
        <f>IF(D91&lt;2,"SANGAT KURANG",IF(D91&lt;2.5,"KURANG",IF(D91&lt;3,"CUKUP",IF(D91&lt;3.5,"BAIK","SANGAT BAIK"))))</f>
        <v>BAIK</v>
      </c>
    </row>
    <row r="92" spans="1:8" x14ac:dyDescent="0.25">
      <c r="A92" s="20" t="s">
        <v>180</v>
      </c>
      <c r="B92" s="24">
        <v>3.25</v>
      </c>
      <c r="C92" s="24">
        <v>2.94</v>
      </c>
      <c r="D92" s="31">
        <v>2.3199999999999998</v>
      </c>
      <c r="F92" t="str">
        <f>IF(B92&lt;2,"SANGAT KURANG",IF(B92&lt;2.5,"KURANG",IF(B92&lt;3,"CUKUP",IF(B92&lt;3.5,"BAIK","SANGAT BAIK"))))</f>
        <v>BAIK</v>
      </c>
      <c r="G92" t="str">
        <f>IF(C92&lt;2,"SANGAT KURANG",IF(C92&lt;2.5,"KURANG",IF(C92&lt;3,"CUKUP",IF(C92&lt;3.5,"BAIK","SANGAT BAIK"))))</f>
        <v>CUKUP</v>
      </c>
      <c r="H92" t="str">
        <f>IF(D92&lt;2,"SANGAT KURANG",IF(D92&lt;2.5,"KURANG",IF(D92&lt;3,"CUKUP",IF(D92&lt;3.5,"BAIK","SANGAT BAIK"))))</f>
        <v>KURANG</v>
      </c>
    </row>
    <row r="93" spans="1:8" x14ac:dyDescent="0.25">
      <c r="A93" s="20" t="s">
        <v>396</v>
      </c>
      <c r="B93" s="24">
        <v>3.3888888888888888</v>
      </c>
      <c r="C93" s="24">
        <v>3.16</v>
      </c>
      <c r="D93" s="26">
        <v>3.13</v>
      </c>
      <c r="F93" t="str">
        <f>IF(B93&lt;2,"SANGAT KURANG",IF(B93&lt;2.5,"KURANG",IF(B93&lt;3,"CUKUP",IF(B93&lt;3.5,"BAIK","SANGAT BAIK"))))</f>
        <v>BAIK</v>
      </c>
      <c r="G93" t="str">
        <f>IF(C93&lt;2,"SANGAT KURANG",IF(C93&lt;2.5,"KURANG",IF(C93&lt;3,"CUKUP",IF(C93&lt;3.5,"BAIK","SANGAT BAIK"))))</f>
        <v>BAIK</v>
      </c>
      <c r="H93" t="str">
        <f>IF(D93&lt;2,"SANGAT KURANG",IF(D93&lt;2.5,"KURANG",IF(D93&lt;3,"CUKUP",IF(D93&lt;3.5,"BAIK","SANGAT BAIK"))))</f>
        <v>BAIK</v>
      </c>
    </row>
    <row r="94" spans="1:8" x14ac:dyDescent="0.25">
      <c r="A94" s="20" t="s">
        <v>397</v>
      </c>
      <c r="B94" s="25">
        <v>3.4166666666666665</v>
      </c>
      <c r="C94" s="24">
        <v>3.35</v>
      </c>
      <c r="D94" s="26">
        <v>2.99</v>
      </c>
      <c r="F94" t="str">
        <f>IF(B94&lt;2,"SANGAT KURANG",IF(B94&lt;2.5,"KURANG",IF(B94&lt;3,"CUKUP",IF(B94&lt;3.5,"BAIK","SANGAT BAIK"))))</f>
        <v>BAIK</v>
      </c>
      <c r="G94" t="str">
        <f>IF(C94&lt;2,"SANGAT KURANG",IF(C94&lt;2.5,"KURANG",IF(C94&lt;3,"CUKUP",IF(C94&lt;3.5,"BAIK","SANGAT BAIK"))))</f>
        <v>BAIK</v>
      </c>
      <c r="H94" t="str">
        <f>IF(D94&lt;2,"SANGAT KURANG",IF(D94&lt;2.5,"KURANG",IF(D94&lt;3,"CUKUP",IF(D94&lt;3.5,"BAIK","SANGAT BAIK"))))</f>
        <v>CUKUP</v>
      </c>
    </row>
    <row r="95" spans="1:8" x14ac:dyDescent="0.25">
      <c r="A95" s="22" t="s">
        <v>398</v>
      </c>
      <c r="B95" s="24">
        <v>3.3333333333333335</v>
      </c>
      <c r="C95" s="24">
        <v>3</v>
      </c>
      <c r="D95" s="27">
        <v>3.16</v>
      </c>
      <c r="F95" t="str">
        <f>IF(B95&lt;2,"SANGAT KURANG",IF(B95&lt;2.5,"KURANG",IF(B95&lt;3,"CUKUP",IF(B95&lt;3.5,"BAIK","SANGAT BAIK"))))</f>
        <v>BAIK</v>
      </c>
      <c r="G95" t="str">
        <f>IF(C95&lt;2,"SANGAT KURANG",IF(C95&lt;2.5,"KURANG",IF(C95&lt;3,"CUKUP",IF(C95&lt;3.5,"BAIK","SANGAT BAIK"))))</f>
        <v>BAIK</v>
      </c>
      <c r="H95" t="str">
        <f>IF(D95&lt;2,"SANGAT KURANG",IF(D95&lt;2.5,"KURANG",IF(D95&lt;3,"CUKUP",IF(D95&lt;3.5,"BAIK","SANGAT BAIK"))))</f>
        <v>BAIK</v>
      </c>
    </row>
    <row r="98" spans="3:3" x14ac:dyDescent="0.25">
      <c r="C98">
        <f>COUNTIF(C2:C95,"&lt;3")</f>
        <v>28</v>
      </c>
    </row>
  </sheetData>
  <sortState xmlns:xlrd2="http://schemas.microsoft.com/office/spreadsheetml/2017/richdata2" ref="A2:H95">
    <sortCondition ref="A2:A95"/>
  </sortState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6"/>
  <sheetViews>
    <sheetView topLeftCell="A31" workbookViewId="0">
      <selection activeCell="I3" sqref="I3"/>
    </sheetView>
  </sheetViews>
  <sheetFormatPr defaultRowHeight="15" x14ac:dyDescent="0.25"/>
  <cols>
    <col min="2" max="2" width="27.7109375" bestFit="1" customWidth="1"/>
    <col min="7" max="7" width="12.85546875" bestFit="1" customWidth="1"/>
  </cols>
  <sheetData>
    <row r="1" spans="1:9" x14ac:dyDescent="0.25">
      <c r="A1" t="s">
        <v>0</v>
      </c>
      <c r="B1" t="s">
        <v>340</v>
      </c>
      <c r="C1" t="s">
        <v>341</v>
      </c>
      <c r="D1" t="s">
        <v>342</v>
      </c>
      <c r="E1" t="s">
        <v>344</v>
      </c>
      <c r="G1" s="17" t="s">
        <v>338</v>
      </c>
      <c r="H1" s="17" t="s">
        <v>345</v>
      </c>
      <c r="I1" s="17" t="s">
        <v>346</v>
      </c>
    </row>
    <row r="2" spans="1:9" x14ac:dyDescent="0.25">
      <c r="A2" s="1" t="s">
        <v>246</v>
      </c>
      <c r="B2" s="1" t="s">
        <v>401</v>
      </c>
      <c r="C2" s="32">
        <v>3.3610000000000002</v>
      </c>
      <c r="D2" s="32">
        <v>3.13</v>
      </c>
      <c r="E2" s="33">
        <v>3.05</v>
      </c>
      <c r="G2" t="str">
        <f>IF(C2&lt;2,"SANGAT KURANG",IF(C2&lt;2.5,"KURANG",IF(C2&lt;3,"CUKUP",IF(C2&lt;3.5,"BAIK","SANGAT BAIK"))))</f>
        <v>BAIK</v>
      </c>
      <c r="H2" t="str">
        <f>IF(D2&lt;2,"SANGAT KURANG",IF(D2&lt;2.5,"KURANG",IF(D2&lt;3,"CUKUP",IF(D2&lt;3.5,"BAIK","SANGAT BAIK"))))</f>
        <v>BAIK</v>
      </c>
      <c r="I2" t="str">
        <f>IF(E2&lt;2,"SANGAT KURANG",IF(E2&lt;2.5,"KURANG",IF(E2&lt;3,"CUKUP",IF(E2&lt;3.5,"BAIK","SANGAT BAIK"))))</f>
        <v>BAIK</v>
      </c>
    </row>
    <row r="3" spans="1:9" x14ac:dyDescent="0.25">
      <c r="A3" s="1" t="s">
        <v>293</v>
      </c>
      <c r="B3" s="1" t="s">
        <v>292</v>
      </c>
      <c r="C3" s="32">
        <v>2.8889999999999998</v>
      </c>
      <c r="D3" s="32">
        <v>2.7</v>
      </c>
      <c r="E3" s="33">
        <v>2.75</v>
      </c>
      <c r="G3" t="str">
        <f>IF(C3&lt;2,"SANGAT KURANG",IF(C3&lt;2.5,"KURANG",IF(C3&lt;3,"CUKUP",IF(C3&lt;3.5,"BAIK","SANGAT BAIK"))))</f>
        <v>CUKUP</v>
      </c>
      <c r="H3" t="str">
        <f>IF(D3&lt;2,"SANGAT KURANG",IF(D3&lt;2.5,"KURANG",IF(D3&lt;3,"CUKUP",IF(D3&lt;3.5,"BAIK","SANGAT BAIK"))))</f>
        <v>CUKUP</v>
      </c>
      <c r="I3" t="str">
        <f>IF(E3&lt;2,"SANGAT KURANG",IF(E3&lt;2.5,"KURANG",IF(E3&lt;3,"CUKUP",IF(E3&lt;3.5,"BAIK","SANGAT BAIK"))))</f>
        <v>CUKUP</v>
      </c>
    </row>
    <row r="4" spans="1:9" x14ac:dyDescent="0.25">
      <c r="A4" s="1" t="s">
        <v>314</v>
      </c>
      <c r="B4" s="1" t="s">
        <v>315</v>
      </c>
      <c r="C4" s="32">
        <v>2.9169999999999998</v>
      </c>
      <c r="D4" s="32">
        <v>2.72</v>
      </c>
      <c r="E4" s="33">
        <v>3.01</v>
      </c>
      <c r="G4" t="str">
        <f>IF(C4&lt;2,"SANGAT KURANG",IF(C4&lt;2.5,"KURANG",IF(C4&lt;3,"CUKUP",IF(C4&lt;3.5,"BAIK","SANGAT BAIK"))))</f>
        <v>CUKUP</v>
      </c>
      <c r="H4" t="str">
        <f>IF(D4&lt;2,"SANGAT KURANG",IF(D4&lt;2.5,"KURANG",IF(D4&lt;3,"CUKUP",IF(D4&lt;3.5,"BAIK","SANGAT BAIK"))))</f>
        <v>CUKUP</v>
      </c>
      <c r="I4" t="str">
        <f>IF(E4&lt;2,"SANGAT KURANG",IF(E4&lt;2.5,"KURANG",IF(E4&lt;3,"CUKUP",IF(E4&lt;3.5,"BAIK","SANGAT BAIK"))))</f>
        <v>BAIK</v>
      </c>
    </row>
    <row r="5" spans="1:9" x14ac:dyDescent="0.25">
      <c r="A5" s="4" t="s">
        <v>196</v>
      </c>
      <c r="B5" s="4" t="s">
        <v>195</v>
      </c>
      <c r="C5" s="32">
        <v>3.472</v>
      </c>
      <c r="D5" s="32">
        <v>3.26</v>
      </c>
      <c r="E5" s="33">
        <v>3.11</v>
      </c>
      <c r="G5" t="str">
        <f>IF(C5&lt;2,"SANGAT KURANG",IF(C5&lt;2.5,"KURANG",IF(C5&lt;3,"CUKUP",IF(C5&lt;3.5,"BAIK","SANGAT BAIK"))))</f>
        <v>BAIK</v>
      </c>
      <c r="H5" t="str">
        <f>IF(D5&lt;2,"SANGAT KURANG",IF(D5&lt;2.5,"KURANG",IF(D5&lt;3,"CUKUP",IF(D5&lt;3.5,"BAIK","SANGAT BAIK"))))</f>
        <v>BAIK</v>
      </c>
      <c r="I5" t="str">
        <f>IF(E5&lt;2,"SANGAT KURANG",IF(E5&lt;2.5,"KURANG",IF(E5&lt;3,"CUKUP",IF(E5&lt;3.5,"BAIK","SANGAT BAIK"))))</f>
        <v>BAIK</v>
      </c>
    </row>
    <row r="6" spans="1:9" x14ac:dyDescent="0.25">
      <c r="A6" s="1" t="s">
        <v>278</v>
      </c>
      <c r="B6" s="1" t="s">
        <v>277</v>
      </c>
      <c r="C6" s="32">
        <v>2.694</v>
      </c>
      <c r="D6" s="32">
        <v>2.46</v>
      </c>
      <c r="E6" s="33">
        <v>2.81</v>
      </c>
      <c r="G6" t="str">
        <f>IF(C6&lt;2,"SANGAT KURANG",IF(C6&lt;2.5,"KURANG",IF(C6&lt;3,"CUKUP",IF(C6&lt;3.5,"BAIK","SANGAT BAIK"))))</f>
        <v>CUKUP</v>
      </c>
      <c r="H6" t="str">
        <f>IF(D6&lt;2,"SANGAT KURANG",IF(D6&lt;2.5,"KURANG",IF(D6&lt;3,"CUKUP",IF(D6&lt;3.5,"BAIK","SANGAT BAIK"))))</f>
        <v>KURANG</v>
      </c>
      <c r="I6" t="str">
        <f>IF(E6&lt;2,"SANGAT KURANG",IF(E6&lt;2.5,"KURANG",IF(E6&lt;3,"CUKUP",IF(E6&lt;3.5,"BAIK","SANGAT BAIK"))))</f>
        <v>CUKUP</v>
      </c>
    </row>
    <row r="7" spans="1:9" x14ac:dyDescent="0.25">
      <c r="A7" s="4" t="s">
        <v>252</v>
      </c>
      <c r="B7" s="4" t="s">
        <v>251</v>
      </c>
      <c r="C7" s="32">
        <v>3.5830000000000002</v>
      </c>
      <c r="D7" s="32">
        <v>3.44</v>
      </c>
      <c r="E7" s="33">
        <v>3.29</v>
      </c>
      <c r="G7" t="str">
        <f>IF(C7&lt;2,"SANGAT KURANG",IF(C7&lt;2.5,"KURANG",IF(C7&lt;3,"CUKUP",IF(C7&lt;3.5,"BAIK","SANGAT BAIK"))))</f>
        <v>SANGAT BAIK</v>
      </c>
      <c r="H7" t="str">
        <f>IF(D7&lt;2,"SANGAT KURANG",IF(D7&lt;2.5,"KURANG",IF(D7&lt;3,"CUKUP",IF(D7&lt;3.5,"BAIK","SANGAT BAIK"))))</f>
        <v>BAIK</v>
      </c>
      <c r="I7" t="str">
        <f>IF(E7&lt;2,"SANGAT KURANG",IF(E7&lt;2.5,"KURANG",IF(E7&lt;3,"CUKUP",IF(E7&lt;3.5,"BAIK","SANGAT BAIK"))))</f>
        <v>BAIK</v>
      </c>
    </row>
    <row r="8" spans="1:9" x14ac:dyDescent="0.25">
      <c r="A8" s="1" t="s">
        <v>266</v>
      </c>
      <c r="B8" s="1" t="s">
        <v>265</v>
      </c>
      <c r="C8" s="32">
        <v>3.3610000000000002</v>
      </c>
      <c r="D8" s="32">
        <v>3.3</v>
      </c>
      <c r="E8" s="33">
        <v>3.31</v>
      </c>
      <c r="G8" t="str">
        <f>IF(C8&lt;2,"SANGAT KURANG",IF(C8&lt;2.5,"KURANG",IF(C8&lt;3,"CUKUP",IF(C8&lt;3.5,"BAIK","SANGAT BAIK"))))</f>
        <v>BAIK</v>
      </c>
      <c r="H8" t="str">
        <f>IF(D8&lt;2,"SANGAT KURANG",IF(D8&lt;2.5,"KURANG",IF(D8&lt;3,"CUKUP",IF(D8&lt;3.5,"BAIK","SANGAT BAIK"))))</f>
        <v>BAIK</v>
      </c>
      <c r="I8" t="str">
        <f>IF(E8&lt;2,"SANGAT KURANG",IF(E8&lt;2.5,"KURANG",IF(E8&lt;3,"CUKUP",IF(E8&lt;3.5,"BAIK","SANGAT BAIK"))))</f>
        <v>BAIK</v>
      </c>
    </row>
    <row r="9" spans="1:9" x14ac:dyDescent="0.25">
      <c r="A9" s="1" t="s">
        <v>250</v>
      </c>
      <c r="B9" s="1" t="s">
        <v>249</v>
      </c>
      <c r="C9" s="32">
        <v>3</v>
      </c>
      <c r="D9" s="32">
        <v>2.89</v>
      </c>
      <c r="E9" s="33">
        <v>2.93</v>
      </c>
      <c r="G9" t="str">
        <f>IF(C9&lt;2,"SANGAT KURANG",IF(C9&lt;2.5,"KURANG",IF(C9&lt;3,"CUKUP",IF(C9&lt;3.5,"BAIK","SANGAT BAIK"))))</f>
        <v>BAIK</v>
      </c>
      <c r="H9" t="str">
        <f>IF(D9&lt;2,"SANGAT KURANG",IF(D9&lt;2.5,"KURANG",IF(D9&lt;3,"CUKUP",IF(D9&lt;3.5,"BAIK","SANGAT BAIK"))))</f>
        <v>CUKUP</v>
      </c>
      <c r="I9" t="str">
        <f>IF(E9&lt;2,"SANGAT KURANG",IF(E9&lt;2.5,"KURANG",IF(E9&lt;3,"CUKUP",IF(E9&lt;3.5,"BAIK","SANGAT BAIK"))))</f>
        <v>CUKUP</v>
      </c>
    </row>
    <row r="10" spans="1:9" x14ac:dyDescent="0.25">
      <c r="A10" s="1" t="s">
        <v>325</v>
      </c>
      <c r="B10" s="1" t="s">
        <v>324</v>
      </c>
      <c r="C10" s="32">
        <v>3.3050000000000002</v>
      </c>
      <c r="D10" s="32">
        <v>3.15</v>
      </c>
      <c r="E10" s="33">
        <v>3.03</v>
      </c>
      <c r="G10" t="str">
        <f>IF(C10&lt;2,"SANGAT KURANG",IF(C10&lt;2.5,"KURANG",IF(C10&lt;3,"CUKUP",IF(C10&lt;3.5,"BAIK","SANGAT BAIK"))))</f>
        <v>BAIK</v>
      </c>
      <c r="H10" t="str">
        <f>IF(D10&lt;2,"SANGAT KURANG",IF(D10&lt;2.5,"KURANG",IF(D10&lt;3,"CUKUP",IF(D10&lt;3.5,"BAIK","SANGAT BAIK"))))</f>
        <v>BAIK</v>
      </c>
      <c r="I10" t="str">
        <f>IF(E10&lt;2,"SANGAT KURANG",IF(E10&lt;2.5,"KURANG",IF(E10&lt;3,"CUKUP",IF(E10&lt;3.5,"BAIK","SANGAT BAIK"))))</f>
        <v>BAIK</v>
      </c>
    </row>
    <row r="11" spans="1:9" x14ac:dyDescent="0.25">
      <c r="A11" s="1" t="s">
        <v>262</v>
      </c>
      <c r="B11" s="1" t="s">
        <v>261</v>
      </c>
      <c r="C11" s="32">
        <v>2.722</v>
      </c>
      <c r="D11" s="32">
        <v>2.48</v>
      </c>
      <c r="E11" s="33">
        <v>2.33</v>
      </c>
      <c r="G11" t="str">
        <f>IF(C11&lt;2,"SANGAT KURANG",IF(C11&lt;2.5,"KURANG",IF(C11&lt;3,"CUKUP",IF(C11&lt;3.5,"BAIK","SANGAT BAIK"))))</f>
        <v>CUKUP</v>
      </c>
      <c r="H11" t="str">
        <f>IF(D11&lt;2,"SANGAT KURANG",IF(D11&lt;2.5,"KURANG",IF(D11&lt;3,"CUKUP",IF(D11&lt;3.5,"BAIK","SANGAT BAIK"))))</f>
        <v>KURANG</v>
      </c>
      <c r="I11" t="str">
        <f>IF(E11&lt;2,"SANGAT KURANG",IF(E11&lt;2.5,"KURANG",IF(E11&lt;3,"CUKUP",IF(E11&lt;3.5,"BAIK","SANGAT BAIK"))))</f>
        <v>KURANG</v>
      </c>
    </row>
    <row r="12" spans="1:9" x14ac:dyDescent="0.25">
      <c r="A12" s="1" t="s">
        <v>254</v>
      </c>
      <c r="B12" s="1" t="s">
        <v>253</v>
      </c>
      <c r="C12" s="32">
        <v>3.3879999999999999</v>
      </c>
      <c r="D12" s="32">
        <v>3.26</v>
      </c>
      <c r="E12" s="33">
        <v>3.42</v>
      </c>
      <c r="G12" t="str">
        <f>IF(C12&lt;2,"SANGAT KURANG",IF(C12&lt;2.5,"KURANG",IF(C12&lt;3,"CUKUP",IF(C12&lt;3.5,"BAIK","SANGAT BAIK"))))</f>
        <v>BAIK</v>
      </c>
      <c r="H12" t="str">
        <f>IF(D12&lt;2,"SANGAT KURANG",IF(D12&lt;2.5,"KURANG",IF(D12&lt;3,"CUKUP",IF(D12&lt;3.5,"BAIK","SANGAT BAIK"))))</f>
        <v>BAIK</v>
      </c>
      <c r="I12" t="str">
        <f>IF(E12&lt;2,"SANGAT KURANG",IF(E12&lt;2.5,"KURANG",IF(E12&lt;3,"CUKUP",IF(E12&lt;3.5,"BAIK","SANGAT BAIK"))))</f>
        <v>BAIK</v>
      </c>
    </row>
    <row r="13" spans="1:9" x14ac:dyDescent="0.25">
      <c r="A13" s="1" t="s">
        <v>295</v>
      </c>
      <c r="B13" s="1" t="s">
        <v>294</v>
      </c>
      <c r="C13" s="32">
        <v>3.0270000000000001</v>
      </c>
      <c r="D13" s="32">
        <v>2.57</v>
      </c>
      <c r="E13" s="33">
        <v>2.87</v>
      </c>
      <c r="G13" t="str">
        <f>IF(C13&lt;2,"SANGAT KURANG",IF(C13&lt;2.5,"KURANG",IF(C13&lt;3,"CUKUP",IF(C13&lt;3.5,"BAIK","SANGAT BAIK"))))</f>
        <v>BAIK</v>
      </c>
      <c r="H13" t="str">
        <f>IF(D13&lt;2,"SANGAT KURANG",IF(D13&lt;2.5,"KURANG",IF(D13&lt;3,"CUKUP",IF(D13&lt;3.5,"BAIK","SANGAT BAIK"))))</f>
        <v>CUKUP</v>
      </c>
      <c r="I13" t="str">
        <f>IF(E13&lt;2,"SANGAT KURANG",IF(E13&lt;2.5,"KURANG",IF(E13&lt;3,"CUKUP",IF(E13&lt;3.5,"BAIK","SANGAT BAIK"))))</f>
        <v>CUKUP</v>
      </c>
    </row>
    <row r="14" spans="1:9" x14ac:dyDescent="0.25">
      <c r="A14" s="4" t="s">
        <v>313</v>
      </c>
      <c r="B14" s="4" t="s">
        <v>312</v>
      </c>
      <c r="C14" s="32">
        <v>3.6110000000000002</v>
      </c>
      <c r="D14" s="32">
        <v>3.74</v>
      </c>
      <c r="E14" s="33">
        <v>3.74</v>
      </c>
      <c r="G14" t="str">
        <f>IF(C14&lt;2,"SANGAT KURANG",IF(C14&lt;2.5,"KURANG",IF(C14&lt;3,"CUKUP",IF(C14&lt;3.5,"BAIK","SANGAT BAIK"))))</f>
        <v>SANGAT BAIK</v>
      </c>
      <c r="H14" t="str">
        <f>IF(D14&lt;2,"SANGAT KURANG",IF(D14&lt;2.5,"KURANG",IF(D14&lt;3,"CUKUP",IF(D14&lt;3.5,"BAIK","SANGAT BAIK"))))</f>
        <v>SANGAT BAIK</v>
      </c>
      <c r="I14" t="str">
        <f>IF(E14&lt;2,"SANGAT KURANG",IF(E14&lt;2.5,"KURANG",IF(E14&lt;3,"CUKUP",IF(E14&lt;3.5,"BAIK","SANGAT BAIK"))))</f>
        <v>SANGAT BAIK</v>
      </c>
    </row>
    <row r="15" spans="1:9" x14ac:dyDescent="0.25">
      <c r="A15" s="4" t="s">
        <v>188</v>
      </c>
      <c r="B15" s="4" t="s">
        <v>187</v>
      </c>
      <c r="C15" s="32">
        <v>3</v>
      </c>
      <c r="D15" s="32">
        <v>3.22</v>
      </c>
      <c r="E15" s="33">
        <v>2.96</v>
      </c>
      <c r="G15" t="str">
        <f>IF(C15&lt;2,"SANGAT KURANG",IF(C15&lt;2.5,"KURANG",IF(C15&lt;3,"CUKUP",IF(C15&lt;3.5,"BAIK","SANGAT BAIK"))))</f>
        <v>BAIK</v>
      </c>
      <c r="H15" t="str">
        <f>IF(D15&lt;2,"SANGAT KURANG",IF(D15&lt;2.5,"KURANG",IF(D15&lt;3,"CUKUP",IF(D15&lt;3.5,"BAIK","SANGAT BAIK"))))</f>
        <v>BAIK</v>
      </c>
      <c r="I15" t="str">
        <f>IF(E15&lt;2,"SANGAT KURANG",IF(E15&lt;2.5,"KURANG",IF(E15&lt;3,"CUKUP",IF(E15&lt;3.5,"BAIK","SANGAT BAIK"))))</f>
        <v>CUKUP</v>
      </c>
    </row>
    <row r="16" spans="1:9" x14ac:dyDescent="0.25">
      <c r="A16" s="1" t="s">
        <v>214</v>
      </c>
      <c r="B16" s="1" t="s">
        <v>213</v>
      </c>
      <c r="C16" s="32">
        <v>3.3330000000000002</v>
      </c>
      <c r="D16" s="32">
        <v>2.94</v>
      </c>
      <c r="E16" s="33">
        <v>2.88</v>
      </c>
      <c r="G16" t="str">
        <f>IF(C16&lt;2,"SANGAT KURANG",IF(C16&lt;2.5,"KURANG",IF(C16&lt;3,"CUKUP",IF(C16&lt;3.5,"BAIK","SANGAT BAIK"))))</f>
        <v>BAIK</v>
      </c>
      <c r="H16" t="str">
        <f>IF(D16&lt;2,"SANGAT KURANG",IF(D16&lt;2.5,"KURANG",IF(D16&lt;3,"CUKUP",IF(D16&lt;3.5,"BAIK","SANGAT BAIK"))))</f>
        <v>CUKUP</v>
      </c>
      <c r="I16" t="str">
        <f>IF(E16&lt;2,"SANGAT KURANG",IF(E16&lt;2.5,"KURANG",IF(E16&lt;3,"CUKUP",IF(E16&lt;3.5,"BAIK","SANGAT BAIK"))))</f>
        <v>CUKUP</v>
      </c>
    </row>
    <row r="17" spans="1:9" x14ac:dyDescent="0.25">
      <c r="A17" s="1" t="s">
        <v>244</v>
      </c>
      <c r="B17" s="1" t="s">
        <v>243</v>
      </c>
      <c r="C17" s="32">
        <v>3.3330000000000002</v>
      </c>
      <c r="D17" s="32">
        <v>3.11</v>
      </c>
      <c r="E17" s="33">
        <v>3.03</v>
      </c>
      <c r="G17" t="str">
        <f>IF(C17&lt;2,"SANGAT KURANG",IF(C17&lt;2.5,"KURANG",IF(C17&lt;3,"CUKUP",IF(C17&lt;3.5,"BAIK","SANGAT BAIK"))))</f>
        <v>BAIK</v>
      </c>
      <c r="H17" t="str">
        <f>IF(D17&lt;2,"SANGAT KURANG",IF(D17&lt;2.5,"KURANG",IF(D17&lt;3,"CUKUP",IF(D17&lt;3.5,"BAIK","SANGAT BAIK"))))</f>
        <v>BAIK</v>
      </c>
      <c r="I17" t="str">
        <f>IF(E17&lt;2,"SANGAT KURANG",IF(E17&lt;2.5,"KURANG",IF(E17&lt;3,"CUKUP",IF(E17&lt;3.5,"BAIK","SANGAT BAIK"))))</f>
        <v>BAIK</v>
      </c>
    </row>
    <row r="18" spans="1:9" x14ac:dyDescent="0.25">
      <c r="A18" s="1" t="s">
        <v>210</v>
      </c>
      <c r="B18" s="1" t="s">
        <v>209</v>
      </c>
      <c r="C18" s="32">
        <v>3.25</v>
      </c>
      <c r="D18" s="32">
        <v>3.06</v>
      </c>
      <c r="E18" s="33">
        <v>2.83</v>
      </c>
      <c r="G18" t="str">
        <f>IF(C18&lt;2,"SANGAT KURANG",IF(C18&lt;2.5,"KURANG",IF(C18&lt;3,"CUKUP",IF(C18&lt;3.5,"BAIK","SANGAT BAIK"))))</f>
        <v>BAIK</v>
      </c>
      <c r="H18" t="str">
        <f>IF(D18&lt;2,"SANGAT KURANG",IF(D18&lt;2.5,"KURANG",IF(D18&lt;3,"CUKUP",IF(D18&lt;3.5,"BAIK","SANGAT BAIK"))))</f>
        <v>BAIK</v>
      </c>
      <c r="I18" t="str">
        <f>IF(E18&lt;2,"SANGAT KURANG",IF(E18&lt;2.5,"KURANG",IF(E18&lt;3,"CUKUP",IF(E18&lt;3.5,"BAIK","SANGAT BAIK"))))</f>
        <v>CUKUP</v>
      </c>
    </row>
    <row r="19" spans="1:9" x14ac:dyDescent="0.25">
      <c r="A19" s="1" t="s">
        <v>270</v>
      </c>
      <c r="B19" s="1" t="s">
        <v>269</v>
      </c>
      <c r="C19" s="32">
        <v>2.472</v>
      </c>
      <c r="D19" s="32">
        <v>2.4300000000000002</v>
      </c>
      <c r="E19" s="33">
        <v>2.7</v>
      </c>
      <c r="G19" t="str">
        <f>IF(C19&lt;2,"SANGAT KURANG",IF(C19&lt;2.5,"KURANG",IF(C19&lt;3,"CUKUP",IF(C19&lt;3.5,"BAIK","SANGAT BAIK"))))</f>
        <v>KURANG</v>
      </c>
      <c r="H19" t="str">
        <f>IF(D19&lt;2,"SANGAT KURANG",IF(D19&lt;2.5,"KURANG",IF(D19&lt;3,"CUKUP",IF(D19&lt;3.5,"BAIK","SANGAT BAIK"))))</f>
        <v>KURANG</v>
      </c>
      <c r="I19" t="str">
        <f>IF(E19&lt;2,"SANGAT KURANG",IF(E19&lt;2.5,"KURANG",IF(E19&lt;3,"CUKUP",IF(E19&lt;3.5,"BAIK","SANGAT BAIK"))))</f>
        <v>CUKUP</v>
      </c>
    </row>
    <row r="20" spans="1:9" x14ac:dyDescent="0.25">
      <c r="A20" s="4" t="s">
        <v>194</v>
      </c>
      <c r="B20" s="4" t="s">
        <v>193</v>
      </c>
      <c r="C20" s="33" t="s">
        <v>343</v>
      </c>
      <c r="D20" s="32">
        <v>2.2200000000000002</v>
      </c>
      <c r="E20" s="33">
        <v>2.42</v>
      </c>
      <c r="G20" t="str">
        <f>IF(C20&lt;2,"SANGAT KURANG",IF(C20&lt;2.5,"KURANG",IF(C20&lt;3,"CUKUP",IF(C20&lt;3.5,"BAIK","SANGAT BAIK"))))</f>
        <v>SANGAT BAIK</v>
      </c>
      <c r="H20" t="str">
        <f>IF(D20&lt;2,"SANGAT KURANG",IF(D20&lt;2.5,"KURANG",IF(D20&lt;3,"CUKUP",IF(D20&lt;3.5,"BAIK","SANGAT BAIK"))))</f>
        <v>KURANG</v>
      </c>
      <c r="I20" t="str">
        <f>IF(E20&lt;2,"SANGAT KURANG",IF(E20&lt;2.5,"KURANG",IF(E20&lt;3,"CUKUP",IF(E20&lt;3.5,"BAIK","SANGAT BAIK"))))</f>
        <v>KURANG</v>
      </c>
    </row>
    <row r="21" spans="1:9" x14ac:dyDescent="0.25">
      <c r="A21" s="1" t="s">
        <v>283</v>
      </c>
      <c r="B21" s="1" t="s">
        <v>336</v>
      </c>
      <c r="C21" s="32">
        <v>3.194</v>
      </c>
      <c r="D21" s="32">
        <v>3.02</v>
      </c>
      <c r="E21" s="33">
        <v>2.64</v>
      </c>
      <c r="G21" t="str">
        <f>IF(C21&lt;2,"SANGAT KURANG",IF(C21&lt;2.5,"KURANG",IF(C21&lt;3,"CUKUP",IF(C21&lt;3.5,"BAIK","SANGAT BAIK"))))</f>
        <v>BAIK</v>
      </c>
      <c r="H21" t="str">
        <f>IF(D21&lt;2,"SANGAT KURANG",IF(D21&lt;2.5,"KURANG",IF(D21&lt;3,"CUKUP",IF(D21&lt;3.5,"BAIK","SANGAT BAIK"))))</f>
        <v>BAIK</v>
      </c>
      <c r="I21" t="str">
        <f>IF(E21&lt;2,"SANGAT KURANG",IF(E21&lt;2.5,"KURANG",IF(E21&lt;3,"CUKUP",IF(E21&lt;3.5,"BAIK","SANGAT BAIK"))))</f>
        <v>CUKUP</v>
      </c>
    </row>
    <row r="22" spans="1:9" x14ac:dyDescent="0.25">
      <c r="A22" s="1" t="s">
        <v>317</v>
      </c>
      <c r="B22" s="1" t="s">
        <v>316</v>
      </c>
      <c r="C22" s="32">
        <v>3.2770000000000001</v>
      </c>
      <c r="D22" s="32">
        <v>2.91</v>
      </c>
      <c r="E22" s="34">
        <v>2.83</v>
      </c>
      <c r="G22" t="str">
        <f>IF(C22&lt;2,"SANGAT KURANG",IF(C22&lt;2.5,"KURANG",IF(C22&lt;3,"CUKUP",IF(C22&lt;3.5,"BAIK","SANGAT BAIK"))))</f>
        <v>BAIK</v>
      </c>
      <c r="H22" t="str">
        <f>IF(D22&lt;2,"SANGAT KURANG",IF(D22&lt;2.5,"KURANG",IF(D22&lt;3,"CUKUP",IF(D22&lt;3.5,"BAIK","SANGAT BAIK"))))</f>
        <v>CUKUP</v>
      </c>
      <c r="I22" t="str">
        <f>IF(E22&lt;2,"SANGAT KURANG",IF(E22&lt;2.5,"KURANG",IF(E22&lt;3,"CUKUP",IF(E22&lt;3.5,"BAIK","SANGAT BAIK"))))</f>
        <v>CUKUP</v>
      </c>
    </row>
    <row r="23" spans="1:9" x14ac:dyDescent="0.25">
      <c r="A23" s="1" t="s">
        <v>204</v>
      </c>
      <c r="B23" s="1" t="s">
        <v>203</v>
      </c>
      <c r="C23" s="32">
        <v>3.8050000000000002</v>
      </c>
      <c r="D23" s="32">
        <v>3.7</v>
      </c>
      <c r="E23" s="33">
        <v>3.76</v>
      </c>
      <c r="G23" t="str">
        <f>IF(C23&lt;2,"SANGAT KURANG",IF(C23&lt;2.5,"KURANG",IF(C23&lt;3,"CUKUP",IF(C23&lt;3.5,"BAIK","SANGAT BAIK"))))</f>
        <v>SANGAT BAIK</v>
      </c>
      <c r="H23" t="str">
        <f>IF(D23&lt;2,"SANGAT KURANG",IF(D23&lt;2.5,"KURANG",IF(D23&lt;3,"CUKUP",IF(D23&lt;3.5,"BAIK","SANGAT BAIK"))))</f>
        <v>SANGAT BAIK</v>
      </c>
      <c r="I23" t="str">
        <f>IF(E23&lt;2,"SANGAT KURANG",IF(E23&lt;2.5,"KURANG",IF(E23&lt;3,"CUKUP",IF(E23&lt;3.5,"BAIK","SANGAT BAIK"))))</f>
        <v>SANGAT BAIK</v>
      </c>
    </row>
    <row r="24" spans="1:9" x14ac:dyDescent="0.25">
      <c r="A24" s="4" t="s">
        <v>280</v>
      </c>
      <c r="B24" s="4" t="s">
        <v>279</v>
      </c>
      <c r="C24" s="32">
        <v>3.5</v>
      </c>
      <c r="D24" s="32">
        <v>3.67</v>
      </c>
      <c r="E24" s="33">
        <v>3.69</v>
      </c>
      <c r="G24" t="str">
        <f>IF(C24&lt;2,"SANGAT KURANG",IF(C24&lt;2.5,"KURANG",IF(C24&lt;3,"CUKUP",IF(C24&lt;3.5,"BAIK","SANGAT BAIK"))))</f>
        <v>SANGAT BAIK</v>
      </c>
      <c r="H24" t="str">
        <f>IF(D24&lt;2,"SANGAT KURANG",IF(D24&lt;2.5,"KURANG",IF(D24&lt;3,"CUKUP",IF(D24&lt;3.5,"BAIK","SANGAT BAIK"))))</f>
        <v>SANGAT BAIK</v>
      </c>
      <c r="I24" t="str">
        <f>IF(E24&lt;2,"SANGAT KURANG",IF(E24&lt;2.5,"KURANG",IF(E24&lt;3,"CUKUP",IF(E24&lt;3.5,"BAIK","SANGAT BAIK"))))</f>
        <v>SANGAT BAIK</v>
      </c>
    </row>
    <row r="25" spans="1:9" x14ac:dyDescent="0.25">
      <c r="A25" s="1" t="s">
        <v>321</v>
      </c>
      <c r="B25" s="1" t="s">
        <v>320</v>
      </c>
      <c r="C25" s="32">
        <v>3.5</v>
      </c>
      <c r="D25" s="32">
        <v>3.33</v>
      </c>
      <c r="E25" s="33">
        <v>3.25</v>
      </c>
      <c r="G25" t="str">
        <f>IF(C25&lt;2,"SANGAT KURANG",IF(C25&lt;2.5,"KURANG",IF(C25&lt;3,"CUKUP",IF(C25&lt;3.5,"BAIK","SANGAT BAIK"))))</f>
        <v>SANGAT BAIK</v>
      </c>
      <c r="H25" t="str">
        <f>IF(D25&lt;2,"SANGAT KURANG",IF(D25&lt;2.5,"KURANG",IF(D25&lt;3,"CUKUP",IF(D25&lt;3.5,"BAIK","SANGAT BAIK"))))</f>
        <v>BAIK</v>
      </c>
      <c r="I25" t="str">
        <f>IF(E25&lt;2,"SANGAT KURANG",IF(E25&lt;2.5,"KURANG",IF(E25&lt;3,"CUKUP",IF(E25&lt;3.5,"BAIK","SANGAT BAIK"))))</f>
        <v>BAIK</v>
      </c>
    </row>
    <row r="26" spans="1:9" x14ac:dyDescent="0.25">
      <c r="A26" s="1" t="s">
        <v>222</v>
      </c>
      <c r="B26" s="1" t="s">
        <v>221</v>
      </c>
      <c r="C26" s="32">
        <v>3.2770000000000001</v>
      </c>
      <c r="D26" s="32">
        <v>3.02</v>
      </c>
      <c r="E26" s="33">
        <v>2.95</v>
      </c>
      <c r="G26" t="str">
        <f>IF(C26&lt;2,"SANGAT KURANG",IF(C26&lt;2.5,"KURANG",IF(C26&lt;3,"CUKUP",IF(C26&lt;3.5,"BAIK","SANGAT BAIK"))))</f>
        <v>BAIK</v>
      </c>
      <c r="H26" t="str">
        <f>IF(D26&lt;2,"SANGAT KURANG",IF(D26&lt;2.5,"KURANG",IF(D26&lt;3,"CUKUP",IF(D26&lt;3.5,"BAIK","SANGAT BAIK"))))</f>
        <v>BAIK</v>
      </c>
      <c r="I26" t="str">
        <f>IF(E26&lt;2,"SANGAT KURANG",IF(E26&lt;2.5,"KURANG",IF(E26&lt;3,"CUKUP",IF(E26&lt;3.5,"BAIK","SANGAT BAIK"))))</f>
        <v>CUKUP</v>
      </c>
    </row>
    <row r="27" spans="1:9" x14ac:dyDescent="0.25">
      <c r="A27" s="4" t="s">
        <v>327</v>
      </c>
      <c r="B27" s="4" t="s">
        <v>326</v>
      </c>
      <c r="C27" s="32">
        <v>2.972</v>
      </c>
      <c r="D27" s="32">
        <v>2.93</v>
      </c>
      <c r="E27" s="33">
        <v>2.62</v>
      </c>
      <c r="G27" t="str">
        <f>IF(C27&lt;2,"SANGAT KURANG",IF(C27&lt;2.5,"KURANG",IF(C27&lt;3,"CUKUP",IF(C27&lt;3.5,"BAIK","SANGAT BAIK"))))</f>
        <v>CUKUP</v>
      </c>
      <c r="H27" t="str">
        <f>IF(D27&lt;2,"SANGAT KURANG",IF(D27&lt;2.5,"KURANG",IF(D27&lt;3,"CUKUP",IF(D27&lt;3.5,"BAIK","SANGAT BAIK"))))</f>
        <v>CUKUP</v>
      </c>
      <c r="I27" t="str">
        <f>IF(E27&lt;2,"SANGAT KURANG",IF(E27&lt;2.5,"KURANG",IF(E27&lt;3,"CUKUP",IF(E27&lt;3.5,"BAIK","SANGAT BAIK"))))</f>
        <v>CUKUP</v>
      </c>
    </row>
    <row r="28" spans="1:9" x14ac:dyDescent="0.25">
      <c r="A28" s="1" t="s">
        <v>226</v>
      </c>
      <c r="B28" s="1" t="s">
        <v>225</v>
      </c>
      <c r="C28" s="32">
        <v>3.6659999999999999</v>
      </c>
      <c r="D28" s="32">
        <v>3.67</v>
      </c>
      <c r="E28" s="33">
        <v>3.51</v>
      </c>
      <c r="G28" t="str">
        <f>IF(C28&lt;2,"SANGAT KURANG",IF(C28&lt;2.5,"KURANG",IF(C28&lt;3,"CUKUP",IF(C28&lt;3.5,"BAIK","SANGAT BAIK"))))</f>
        <v>SANGAT BAIK</v>
      </c>
      <c r="H28" t="str">
        <f>IF(D28&lt;2,"SANGAT KURANG",IF(D28&lt;2.5,"KURANG",IF(D28&lt;3,"CUKUP",IF(D28&lt;3.5,"BAIK","SANGAT BAIK"))))</f>
        <v>SANGAT BAIK</v>
      </c>
      <c r="I28" t="str">
        <f>IF(E28&lt;2,"SANGAT KURANG",IF(E28&lt;2.5,"KURANG",IF(E28&lt;3,"CUKUP",IF(E28&lt;3.5,"BAIK","SANGAT BAIK"))))</f>
        <v>SANGAT BAIK</v>
      </c>
    </row>
    <row r="29" spans="1:9" x14ac:dyDescent="0.25">
      <c r="A29" s="4" t="s">
        <v>190</v>
      </c>
      <c r="B29" s="4" t="s">
        <v>189</v>
      </c>
      <c r="C29" s="32">
        <v>2.8889999999999998</v>
      </c>
      <c r="D29" s="32">
        <v>3.2</v>
      </c>
      <c r="E29" s="33">
        <v>2.94</v>
      </c>
      <c r="G29" t="str">
        <f>IF(C29&lt;2,"SANGAT KURANG",IF(C29&lt;2.5,"KURANG",IF(C29&lt;3,"CUKUP",IF(C29&lt;3.5,"BAIK","SANGAT BAIK"))))</f>
        <v>CUKUP</v>
      </c>
      <c r="H29" t="str">
        <f>IF(D29&lt;2,"SANGAT KURANG",IF(D29&lt;2.5,"KURANG",IF(D29&lt;3,"CUKUP",IF(D29&lt;3.5,"BAIK","SANGAT BAIK"))))</f>
        <v>BAIK</v>
      </c>
      <c r="I29" t="str">
        <f>IF(E29&lt;2,"SANGAT KURANG",IF(E29&lt;2.5,"KURANG",IF(E29&lt;3,"CUKUP",IF(E29&lt;3.5,"BAIK","SANGAT BAIK"))))</f>
        <v>CUKUP</v>
      </c>
    </row>
    <row r="30" spans="1:9" x14ac:dyDescent="0.25">
      <c r="A30" s="4" t="s">
        <v>282</v>
      </c>
      <c r="B30" s="4" t="s">
        <v>281</v>
      </c>
      <c r="C30" s="32">
        <v>3.222</v>
      </c>
      <c r="D30" s="32">
        <v>3.2</v>
      </c>
      <c r="E30" s="33">
        <v>3.23</v>
      </c>
      <c r="G30" t="str">
        <f>IF(C30&lt;2,"SANGAT KURANG",IF(C30&lt;2.5,"KURANG",IF(C30&lt;3,"CUKUP",IF(C30&lt;3.5,"BAIK","SANGAT BAIK"))))</f>
        <v>BAIK</v>
      </c>
      <c r="H30" t="str">
        <f>IF(D30&lt;2,"SANGAT KURANG",IF(D30&lt;2.5,"KURANG",IF(D30&lt;3,"CUKUP",IF(D30&lt;3.5,"BAIK","SANGAT BAIK"))))</f>
        <v>BAIK</v>
      </c>
      <c r="I30" t="str">
        <f>IF(E30&lt;2,"SANGAT KURANG",IF(E30&lt;2.5,"KURANG",IF(E30&lt;3,"CUKUP",IF(E30&lt;3.5,"BAIK","SANGAT BAIK"))))</f>
        <v>BAIK</v>
      </c>
    </row>
    <row r="31" spans="1:9" x14ac:dyDescent="0.25">
      <c r="A31" s="4" t="s">
        <v>198</v>
      </c>
      <c r="B31" s="4" t="s">
        <v>197</v>
      </c>
      <c r="C31" s="32">
        <v>3.0830000000000002</v>
      </c>
      <c r="D31" s="32">
        <v>3.06</v>
      </c>
      <c r="E31" s="33">
        <v>2.95</v>
      </c>
      <c r="G31" t="str">
        <f>IF(C31&lt;2,"SANGAT KURANG",IF(C31&lt;2.5,"KURANG",IF(C31&lt;3,"CUKUP",IF(C31&lt;3.5,"BAIK","SANGAT BAIK"))))</f>
        <v>BAIK</v>
      </c>
      <c r="H31" t="str">
        <f>IF(D31&lt;2,"SANGAT KURANG",IF(D31&lt;2.5,"KURANG",IF(D31&lt;3,"CUKUP",IF(D31&lt;3.5,"BAIK","SANGAT BAIK"))))</f>
        <v>BAIK</v>
      </c>
      <c r="I31" t="str">
        <f>IF(E31&lt;2,"SANGAT KURANG",IF(E31&lt;2.5,"KURANG",IF(E31&lt;3,"CUKUP",IF(E31&lt;3.5,"BAIK","SANGAT BAIK"))))</f>
        <v>CUKUP</v>
      </c>
    </row>
    <row r="32" spans="1:9" x14ac:dyDescent="0.25">
      <c r="A32" s="1" t="s">
        <v>272</v>
      </c>
      <c r="B32" s="1" t="s">
        <v>271</v>
      </c>
      <c r="C32" s="32">
        <v>3.1389999999999998</v>
      </c>
      <c r="D32" s="32">
        <v>3.04</v>
      </c>
      <c r="E32" s="33">
        <v>3.03</v>
      </c>
      <c r="G32" t="str">
        <f>IF(C32&lt;2,"SANGAT KURANG",IF(C32&lt;2.5,"KURANG",IF(C32&lt;3,"CUKUP",IF(C32&lt;3.5,"BAIK","SANGAT BAIK"))))</f>
        <v>BAIK</v>
      </c>
      <c r="H32" t="str">
        <f>IF(D32&lt;2,"SANGAT KURANG",IF(D32&lt;2.5,"KURANG",IF(D32&lt;3,"CUKUP",IF(D32&lt;3.5,"BAIK","SANGAT BAIK"))))</f>
        <v>BAIK</v>
      </c>
      <c r="I32" t="str">
        <f>IF(E32&lt;2,"SANGAT KURANG",IF(E32&lt;2.5,"KURANG",IF(E32&lt;3,"CUKUP",IF(E32&lt;3.5,"BAIK","SANGAT BAIK"))))</f>
        <v>BAIK</v>
      </c>
    </row>
    <row r="33" spans="1:9" x14ac:dyDescent="0.25">
      <c r="A33" s="1" t="s">
        <v>216</v>
      </c>
      <c r="B33" s="1" t="s">
        <v>215</v>
      </c>
      <c r="C33" s="32">
        <v>3.222</v>
      </c>
      <c r="D33" s="32">
        <v>3.15</v>
      </c>
      <c r="E33" s="33">
        <v>3.02</v>
      </c>
      <c r="G33" t="str">
        <f>IF(C33&lt;2,"SANGAT KURANG",IF(C33&lt;2.5,"KURANG",IF(C33&lt;3,"CUKUP",IF(C33&lt;3.5,"BAIK","SANGAT BAIK"))))</f>
        <v>BAIK</v>
      </c>
      <c r="H33" t="str">
        <f>IF(D33&lt;2,"SANGAT KURANG",IF(D33&lt;2.5,"KURANG",IF(D33&lt;3,"CUKUP",IF(D33&lt;3.5,"BAIK","SANGAT BAIK"))))</f>
        <v>BAIK</v>
      </c>
      <c r="I33" t="str">
        <f>IF(E33&lt;2,"SANGAT KURANG",IF(E33&lt;2.5,"KURANG",IF(E33&lt;3,"CUKUP",IF(E33&lt;3.5,"BAIK","SANGAT BAIK"))))</f>
        <v>BAIK</v>
      </c>
    </row>
    <row r="34" spans="1:9" x14ac:dyDescent="0.25">
      <c r="A34" s="1" t="s">
        <v>240</v>
      </c>
      <c r="B34" s="1" t="s">
        <v>239</v>
      </c>
      <c r="C34" s="32">
        <v>3.1659999999999999</v>
      </c>
      <c r="D34" s="32">
        <v>2.83</v>
      </c>
      <c r="E34" s="33">
        <v>2.57</v>
      </c>
      <c r="G34" t="str">
        <f>IF(C34&lt;2,"SANGAT KURANG",IF(C34&lt;2.5,"KURANG",IF(C34&lt;3,"CUKUP",IF(C34&lt;3.5,"BAIK","SANGAT BAIK"))))</f>
        <v>BAIK</v>
      </c>
      <c r="H34" t="str">
        <f>IF(D34&lt;2,"SANGAT KURANG",IF(D34&lt;2.5,"KURANG",IF(D34&lt;3,"CUKUP",IF(D34&lt;3.5,"BAIK","SANGAT BAIK"))))</f>
        <v>CUKUP</v>
      </c>
      <c r="I34" t="str">
        <f>IF(E34&lt;2,"SANGAT KURANG",IF(E34&lt;2.5,"KURANG",IF(E34&lt;3,"CUKUP",IF(E34&lt;3.5,"BAIK","SANGAT BAIK"))))</f>
        <v>CUKUP</v>
      </c>
    </row>
    <row r="35" spans="1:9" x14ac:dyDescent="0.25">
      <c r="A35" s="1" t="s">
        <v>224</v>
      </c>
      <c r="B35" s="1" t="s">
        <v>223</v>
      </c>
      <c r="C35" s="32">
        <v>3.028</v>
      </c>
      <c r="D35" s="32">
        <v>2.69</v>
      </c>
      <c r="E35" s="33">
        <v>2.86</v>
      </c>
      <c r="G35" t="str">
        <f>IF(C35&lt;2,"SANGAT KURANG",IF(C35&lt;2.5,"KURANG",IF(C35&lt;3,"CUKUP",IF(C35&lt;3.5,"BAIK","SANGAT BAIK"))))</f>
        <v>BAIK</v>
      </c>
      <c r="H35" t="str">
        <f>IF(D35&lt;2,"SANGAT KURANG",IF(D35&lt;2.5,"KURANG",IF(D35&lt;3,"CUKUP",IF(D35&lt;3.5,"BAIK","SANGAT BAIK"))))</f>
        <v>CUKUP</v>
      </c>
      <c r="I35" t="str">
        <f>IF(E35&lt;2,"SANGAT KURANG",IF(E35&lt;2.5,"KURANG",IF(E35&lt;3,"CUKUP",IF(E35&lt;3.5,"BAIK","SANGAT BAIK"))))</f>
        <v>CUKUP</v>
      </c>
    </row>
    <row r="36" spans="1:9" x14ac:dyDescent="0.25">
      <c r="A36" s="4" t="s">
        <v>311</v>
      </c>
      <c r="B36" s="4" t="s">
        <v>310</v>
      </c>
      <c r="C36" s="32">
        <v>3.556</v>
      </c>
      <c r="D36" s="32">
        <v>3.48</v>
      </c>
      <c r="E36" s="25">
        <v>3.5</v>
      </c>
      <c r="G36" t="str">
        <f>IF(C36&lt;2,"SANGAT KURANG",IF(C36&lt;2.5,"KURANG",IF(C36&lt;3,"CUKUP",IF(C36&lt;3.5,"BAIK","SANGAT BAIK"))))</f>
        <v>SANGAT BAIK</v>
      </c>
      <c r="H36" t="str">
        <f>IF(D36&lt;2,"SANGAT KURANG",IF(D36&lt;2.5,"KURANG",IF(D36&lt;3,"CUKUP",IF(D36&lt;3.5,"BAIK","SANGAT BAIK"))))</f>
        <v>BAIK</v>
      </c>
      <c r="I36" t="str">
        <f>IF(E36&lt;2,"SANGAT KURANG",IF(E36&lt;2.5,"KURANG",IF(E36&lt;3,"CUKUP",IF(E36&lt;3.5,"BAIK","SANGAT BAIK"))))</f>
        <v>SANGAT BAIK</v>
      </c>
    </row>
    <row r="37" spans="1:9" x14ac:dyDescent="0.25">
      <c r="A37" s="1" t="s">
        <v>184</v>
      </c>
      <c r="B37" s="1" t="s">
        <v>183</v>
      </c>
      <c r="C37" s="32">
        <v>3.3610000000000002</v>
      </c>
      <c r="D37" s="32">
        <v>3.3</v>
      </c>
      <c r="E37" s="33">
        <v>3.28</v>
      </c>
      <c r="G37" t="str">
        <f>IF(C37&lt;2,"SANGAT KURANG",IF(C37&lt;2.5,"KURANG",IF(C37&lt;3,"CUKUP",IF(C37&lt;3.5,"BAIK","SANGAT BAIK"))))</f>
        <v>BAIK</v>
      </c>
      <c r="H37" t="str">
        <f>IF(D37&lt;2,"SANGAT KURANG",IF(D37&lt;2.5,"KURANG",IF(D37&lt;3,"CUKUP",IF(D37&lt;3.5,"BAIK","SANGAT BAIK"))))</f>
        <v>BAIK</v>
      </c>
      <c r="I37" t="str">
        <f>IF(E37&lt;2,"SANGAT KURANG",IF(E37&lt;2.5,"KURANG",IF(E37&lt;3,"CUKUP",IF(E37&lt;3.5,"BAIK","SANGAT BAIK"))))</f>
        <v>BAIK</v>
      </c>
    </row>
    <row r="38" spans="1:9" x14ac:dyDescent="0.25">
      <c r="A38" s="1" t="s">
        <v>206</v>
      </c>
      <c r="B38" s="1" t="s">
        <v>205</v>
      </c>
      <c r="C38" s="32">
        <v>3.9169999999999998</v>
      </c>
      <c r="D38" s="32">
        <v>3.67</v>
      </c>
      <c r="E38" s="33">
        <v>3.61</v>
      </c>
      <c r="G38" t="str">
        <f>IF(C38&lt;2,"SANGAT KURANG",IF(C38&lt;2.5,"KURANG",IF(C38&lt;3,"CUKUP",IF(C38&lt;3.5,"BAIK","SANGAT BAIK"))))</f>
        <v>SANGAT BAIK</v>
      </c>
      <c r="H38" t="str">
        <f>IF(D38&lt;2,"SANGAT KURANG",IF(D38&lt;2.5,"KURANG",IF(D38&lt;3,"CUKUP",IF(D38&lt;3.5,"BAIK","SANGAT BAIK"))))</f>
        <v>SANGAT BAIK</v>
      </c>
      <c r="I38" t="str">
        <f>IF(E38&lt;2,"SANGAT KURANG",IF(E38&lt;2.5,"KURANG",IF(E38&lt;3,"CUKUP",IF(E38&lt;3.5,"BAIK","SANGAT BAIK"))))</f>
        <v>SANGAT BAIK</v>
      </c>
    </row>
    <row r="39" spans="1:9" x14ac:dyDescent="0.25">
      <c r="A39" s="1" t="s">
        <v>287</v>
      </c>
      <c r="B39" s="1" t="s">
        <v>286</v>
      </c>
      <c r="C39" s="32">
        <v>2.222</v>
      </c>
      <c r="D39" s="32">
        <v>2.2599999999999998</v>
      </c>
      <c r="E39" s="33">
        <v>2.0699999999999998</v>
      </c>
      <c r="G39" t="str">
        <f>IF(C39&lt;2,"SANGAT KURANG",IF(C39&lt;2.5,"KURANG",IF(C39&lt;3,"CUKUP",IF(C39&lt;3.5,"BAIK","SANGAT BAIK"))))</f>
        <v>KURANG</v>
      </c>
      <c r="H39" t="str">
        <f>IF(D39&lt;2,"SANGAT KURANG",IF(D39&lt;2.5,"KURANG",IF(D39&lt;3,"CUKUP",IF(D39&lt;3.5,"BAIK","SANGAT BAIK"))))</f>
        <v>KURANG</v>
      </c>
      <c r="I39" t="str">
        <f>IF(E39&lt;2,"SANGAT KURANG",IF(E39&lt;2.5,"KURANG",IF(E39&lt;3,"CUKUP",IF(E39&lt;3.5,"BAIK","SANGAT BAIK"))))</f>
        <v>KURANG</v>
      </c>
    </row>
    <row r="40" spans="1:9" x14ac:dyDescent="0.25">
      <c r="A40" s="1" t="s">
        <v>256</v>
      </c>
      <c r="B40" s="1" t="s">
        <v>255</v>
      </c>
      <c r="C40" s="32">
        <v>3.3879999999999999</v>
      </c>
      <c r="D40" s="32">
        <v>3.04</v>
      </c>
      <c r="E40" s="33">
        <v>3.04</v>
      </c>
      <c r="G40" t="str">
        <f>IF(C40&lt;2,"SANGAT KURANG",IF(C40&lt;2.5,"KURANG",IF(C40&lt;3,"CUKUP",IF(C40&lt;3.5,"BAIK","SANGAT BAIK"))))</f>
        <v>BAIK</v>
      </c>
      <c r="H40" t="str">
        <f>IF(D40&lt;2,"SANGAT KURANG",IF(D40&lt;2.5,"KURANG",IF(D40&lt;3,"CUKUP",IF(D40&lt;3.5,"BAIK","SANGAT BAIK"))))</f>
        <v>BAIK</v>
      </c>
      <c r="I40" t="str">
        <f>IF(E40&lt;2,"SANGAT KURANG",IF(E40&lt;2.5,"KURANG",IF(E40&lt;3,"CUKUP",IF(E40&lt;3.5,"BAIK","SANGAT BAIK"))))</f>
        <v>BAIK</v>
      </c>
    </row>
    <row r="41" spans="1:9" x14ac:dyDescent="0.25">
      <c r="A41" s="1" t="s">
        <v>202</v>
      </c>
      <c r="B41" s="1" t="s">
        <v>201</v>
      </c>
      <c r="C41" s="32">
        <v>3.6379999999999999</v>
      </c>
      <c r="D41" s="32">
        <v>3.59</v>
      </c>
      <c r="E41" s="33">
        <v>3.49</v>
      </c>
      <c r="G41" t="str">
        <f>IF(C41&lt;2,"SANGAT KURANG",IF(C41&lt;2.5,"KURANG",IF(C41&lt;3,"CUKUP",IF(C41&lt;3.5,"BAIK","SANGAT BAIK"))))</f>
        <v>SANGAT BAIK</v>
      </c>
      <c r="H41" t="str">
        <f>IF(D41&lt;2,"SANGAT KURANG",IF(D41&lt;2.5,"KURANG",IF(D41&lt;3,"CUKUP",IF(D41&lt;3.5,"BAIK","SANGAT BAIK"))))</f>
        <v>SANGAT BAIK</v>
      </c>
      <c r="I41" t="str">
        <f>IF(E41&lt;2,"SANGAT KURANG",IF(E41&lt;2.5,"KURANG",IF(E41&lt;3,"CUKUP",IF(E41&lt;3.5,"BAIK","SANGAT BAIK"))))</f>
        <v>BAIK</v>
      </c>
    </row>
    <row r="42" spans="1:9" x14ac:dyDescent="0.25">
      <c r="A42" s="1" t="s">
        <v>258</v>
      </c>
      <c r="B42" s="1" t="s">
        <v>257</v>
      </c>
      <c r="C42" s="32">
        <v>3.3879999999999999</v>
      </c>
      <c r="D42" s="32">
        <v>3.04</v>
      </c>
      <c r="E42" s="33">
        <v>2.99</v>
      </c>
      <c r="G42" t="str">
        <f>IF(C42&lt;2,"SANGAT KURANG",IF(C42&lt;2.5,"KURANG",IF(C42&lt;3,"CUKUP",IF(C42&lt;3.5,"BAIK","SANGAT BAIK"))))</f>
        <v>BAIK</v>
      </c>
      <c r="H42" t="str">
        <f>IF(D42&lt;2,"SANGAT KURANG",IF(D42&lt;2.5,"KURANG",IF(D42&lt;3,"CUKUP",IF(D42&lt;3.5,"BAIK","SANGAT BAIK"))))</f>
        <v>BAIK</v>
      </c>
      <c r="I42" t="str">
        <f>IF(E42&lt;2,"SANGAT KURANG",IF(E42&lt;2.5,"KURANG",IF(E42&lt;3,"CUKUP",IF(E42&lt;3.5,"BAIK","SANGAT BAIK"))))</f>
        <v>CUKUP</v>
      </c>
    </row>
    <row r="43" spans="1:9" x14ac:dyDescent="0.25">
      <c r="A43" s="1" t="s">
        <v>218</v>
      </c>
      <c r="B43" s="1" t="s">
        <v>217</v>
      </c>
      <c r="C43" s="32">
        <v>2.7770000000000001</v>
      </c>
      <c r="D43" s="32">
        <v>2.74</v>
      </c>
      <c r="E43" s="33">
        <v>2.76</v>
      </c>
      <c r="G43" t="str">
        <f>IF(C43&lt;2,"SANGAT KURANG",IF(C43&lt;2.5,"KURANG",IF(C43&lt;3,"CUKUP",IF(C43&lt;3.5,"BAIK","SANGAT BAIK"))))</f>
        <v>CUKUP</v>
      </c>
      <c r="H43" t="str">
        <f>IF(D43&lt;2,"SANGAT KURANG",IF(D43&lt;2.5,"KURANG",IF(D43&lt;3,"CUKUP",IF(D43&lt;3.5,"BAIK","SANGAT BAIK"))))</f>
        <v>CUKUP</v>
      </c>
      <c r="I43" t="str">
        <f>IF(E43&lt;2,"SANGAT KURANG",IF(E43&lt;2.5,"KURANG",IF(E43&lt;3,"CUKUP",IF(E43&lt;3.5,"BAIK","SANGAT BAIK"))))</f>
        <v>CUKUP</v>
      </c>
    </row>
    <row r="44" spans="1:9" x14ac:dyDescent="0.25">
      <c r="A44" s="1" t="s">
        <v>208</v>
      </c>
      <c r="B44" s="1" t="s">
        <v>207</v>
      </c>
      <c r="C44" s="32">
        <v>3.4169999999999998</v>
      </c>
      <c r="D44" s="32">
        <v>3.28</v>
      </c>
      <c r="E44" s="33">
        <v>3.02</v>
      </c>
      <c r="G44" t="str">
        <f>IF(C44&lt;2,"SANGAT KURANG",IF(C44&lt;2.5,"KURANG",IF(C44&lt;3,"CUKUP",IF(C44&lt;3.5,"BAIK","SANGAT BAIK"))))</f>
        <v>BAIK</v>
      </c>
      <c r="H44" t="str">
        <f>IF(D44&lt;2,"SANGAT KURANG",IF(D44&lt;2.5,"KURANG",IF(D44&lt;3,"CUKUP",IF(D44&lt;3.5,"BAIK","SANGAT BAIK"))))</f>
        <v>BAIK</v>
      </c>
      <c r="I44" t="str">
        <f>IF(E44&lt;2,"SANGAT KURANG",IF(E44&lt;2.5,"KURANG",IF(E44&lt;3,"CUKUP",IF(E44&lt;3.5,"BAIK","SANGAT BAIK"))))</f>
        <v>BAIK</v>
      </c>
    </row>
    <row r="45" spans="1:9" x14ac:dyDescent="0.25">
      <c r="A45" s="1" t="s">
        <v>301</v>
      </c>
      <c r="B45" s="1" t="s">
        <v>300</v>
      </c>
      <c r="C45" s="32">
        <v>3.472</v>
      </c>
      <c r="D45" s="32">
        <v>3.15</v>
      </c>
      <c r="E45" s="33">
        <v>3.02</v>
      </c>
      <c r="G45" t="str">
        <f>IF(C45&lt;2,"SANGAT KURANG",IF(C45&lt;2.5,"KURANG",IF(C45&lt;3,"CUKUP",IF(C45&lt;3.5,"BAIK","SANGAT BAIK"))))</f>
        <v>BAIK</v>
      </c>
      <c r="H45" t="str">
        <f>IF(D45&lt;2,"SANGAT KURANG",IF(D45&lt;2.5,"KURANG",IF(D45&lt;3,"CUKUP",IF(D45&lt;3.5,"BAIK","SANGAT BAIK"))))</f>
        <v>BAIK</v>
      </c>
      <c r="I45" t="str">
        <f>IF(E45&lt;2,"SANGAT KURANG",IF(E45&lt;2.5,"KURANG",IF(E45&lt;3,"CUKUP",IF(E45&lt;3.5,"BAIK","SANGAT BAIK"))))</f>
        <v>BAIK</v>
      </c>
    </row>
    <row r="46" spans="1:9" x14ac:dyDescent="0.25">
      <c r="A46" s="1" t="s">
        <v>297</v>
      </c>
      <c r="B46" s="1" t="s">
        <v>296</v>
      </c>
      <c r="C46" s="32">
        <v>3.0830000000000002</v>
      </c>
      <c r="D46" s="32">
        <v>2.83</v>
      </c>
      <c r="E46" s="33">
        <v>2.95</v>
      </c>
      <c r="G46" t="str">
        <f>IF(C46&lt;2,"SANGAT KURANG",IF(C46&lt;2.5,"KURANG",IF(C46&lt;3,"CUKUP",IF(C46&lt;3.5,"BAIK","SANGAT BAIK"))))</f>
        <v>BAIK</v>
      </c>
      <c r="H46" t="str">
        <f>IF(D46&lt;2,"SANGAT KURANG",IF(D46&lt;2.5,"KURANG",IF(D46&lt;3,"CUKUP",IF(D46&lt;3.5,"BAIK","SANGAT BAIK"))))</f>
        <v>CUKUP</v>
      </c>
      <c r="I46" t="str">
        <f>IF(E46&lt;2,"SANGAT KURANG",IF(E46&lt;2.5,"KURANG",IF(E46&lt;3,"CUKUP",IF(E46&lt;3.5,"BAIK","SANGAT BAIK"))))</f>
        <v>CUKUP</v>
      </c>
    </row>
    <row r="47" spans="1:9" x14ac:dyDescent="0.25">
      <c r="A47" s="1" t="s">
        <v>260</v>
      </c>
      <c r="B47" s="1" t="s">
        <v>259</v>
      </c>
      <c r="C47" s="32">
        <v>3.8879999999999999</v>
      </c>
      <c r="D47" s="32">
        <v>3.93</v>
      </c>
      <c r="E47" s="33">
        <v>3.93</v>
      </c>
      <c r="G47" t="str">
        <f>IF(C47&lt;2,"SANGAT KURANG",IF(C47&lt;2.5,"KURANG",IF(C47&lt;3,"CUKUP",IF(C47&lt;3.5,"BAIK","SANGAT BAIK"))))</f>
        <v>SANGAT BAIK</v>
      </c>
      <c r="H47" t="str">
        <f>IF(D47&lt;2,"SANGAT KURANG",IF(D47&lt;2.5,"KURANG",IF(D47&lt;3,"CUKUP",IF(D47&lt;3.5,"BAIK","SANGAT BAIK"))))</f>
        <v>SANGAT BAIK</v>
      </c>
      <c r="I47" t="str">
        <f>IF(E47&lt;2,"SANGAT KURANG",IF(E47&lt;2.5,"KURANG",IF(E47&lt;3,"CUKUP",IF(E47&lt;3.5,"BAIK","SANGAT BAIK"))))</f>
        <v>SANGAT BAIK</v>
      </c>
    </row>
    <row r="48" spans="1:9" x14ac:dyDescent="0.25">
      <c r="A48" s="1" t="s">
        <v>268</v>
      </c>
      <c r="B48" s="1" t="s">
        <v>267</v>
      </c>
      <c r="C48" s="32">
        <v>3.722</v>
      </c>
      <c r="D48" s="32">
        <v>3.59</v>
      </c>
      <c r="E48" s="33">
        <v>3.6</v>
      </c>
      <c r="G48" t="str">
        <f>IF(C48&lt;2,"SANGAT KURANG",IF(C48&lt;2.5,"KURANG",IF(C48&lt;3,"CUKUP",IF(C48&lt;3.5,"BAIK","SANGAT BAIK"))))</f>
        <v>SANGAT BAIK</v>
      </c>
      <c r="H48" t="str">
        <f>IF(D48&lt;2,"SANGAT KURANG",IF(D48&lt;2.5,"KURANG",IF(D48&lt;3,"CUKUP",IF(D48&lt;3.5,"BAIK","SANGAT BAIK"))))</f>
        <v>SANGAT BAIK</v>
      </c>
      <c r="I48" t="str">
        <f>IF(E48&lt;2,"SANGAT KURANG",IF(E48&lt;2.5,"KURANG",IF(E48&lt;3,"CUKUP",IF(E48&lt;3.5,"BAIK","SANGAT BAIK"))))</f>
        <v>SANGAT BAIK</v>
      </c>
    </row>
    <row r="49" spans="1:9" x14ac:dyDescent="0.25">
      <c r="A49" s="1" t="s">
        <v>238</v>
      </c>
      <c r="B49" s="1" t="s">
        <v>237</v>
      </c>
      <c r="C49" s="32">
        <f>124/36</f>
        <v>3.4444444444444446</v>
      </c>
      <c r="D49" s="32">
        <v>3.23</v>
      </c>
      <c r="E49" s="33">
        <v>3.34</v>
      </c>
      <c r="G49" t="str">
        <f>IF(C49&lt;2,"SANGAT KURANG",IF(C49&lt;2.5,"KURANG",IF(C49&lt;3,"CUKUP",IF(C49&lt;3.5,"BAIK","SANGAT BAIK"))))</f>
        <v>BAIK</v>
      </c>
      <c r="H49" t="str">
        <f>IF(D49&lt;2,"SANGAT KURANG",IF(D49&lt;2.5,"KURANG",IF(D49&lt;3,"CUKUP",IF(D49&lt;3.5,"BAIK","SANGAT BAIK"))))</f>
        <v>BAIK</v>
      </c>
      <c r="I49" t="str">
        <f>IF(E49&lt;2,"SANGAT KURANG",IF(E49&lt;2.5,"KURANG",IF(E49&lt;3,"CUKUP",IF(E49&lt;3.5,"BAIK","SANGAT BAIK"))))</f>
        <v>BAIK</v>
      </c>
    </row>
    <row r="50" spans="1:9" x14ac:dyDescent="0.25">
      <c r="A50" s="1" t="s">
        <v>305</v>
      </c>
      <c r="B50" s="1" t="s">
        <v>304</v>
      </c>
      <c r="C50" s="32">
        <v>3.444</v>
      </c>
      <c r="D50" s="32">
        <v>3.02</v>
      </c>
      <c r="E50" s="33">
        <v>3.1</v>
      </c>
      <c r="G50" t="str">
        <f>IF(C50&lt;2,"SANGAT KURANG",IF(C50&lt;2.5,"KURANG",IF(C50&lt;3,"CUKUP",IF(C50&lt;3.5,"BAIK","SANGAT BAIK"))))</f>
        <v>BAIK</v>
      </c>
      <c r="H50" t="str">
        <f>IF(D50&lt;2,"SANGAT KURANG",IF(D50&lt;2.5,"KURANG",IF(D50&lt;3,"CUKUP",IF(D50&lt;3.5,"BAIK","SANGAT BAIK"))))</f>
        <v>BAIK</v>
      </c>
      <c r="I50" t="str">
        <f>IF(E50&lt;2,"SANGAT KURANG",IF(E50&lt;2.5,"KURANG",IF(E50&lt;3,"CUKUP",IF(E50&lt;3.5,"BAIK","SANGAT BAIK"))))</f>
        <v>BAIK</v>
      </c>
    </row>
    <row r="51" spans="1:9" x14ac:dyDescent="0.25">
      <c r="A51" s="1" t="s">
        <v>332</v>
      </c>
      <c r="B51" s="1" t="s">
        <v>333</v>
      </c>
      <c r="C51" s="32">
        <v>3.25</v>
      </c>
      <c r="D51" s="32">
        <v>3.11</v>
      </c>
      <c r="E51" s="33">
        <v>3.01</v>
      </c>
      <c r="G51" t="str">
        <f>IF(C51&lt;2,"SANGAT KURANG",IF(C51&lt;2.5,"KURANG",IF(C51&lt;3,"CUKUP",IF(C51&lt;3.5,"BAIK","SANGAT BAIK"))))</f>
        <v>BAIK</v>
      </c>
      <c r="H51" t="str">
        <f>IF(D51&lt;2,"SANGAT KURANG",IF(D51&lt;2.5,"KURANG",IF(D51&lt;3,"CUKUP",IF(D51&lt;3.5,"BAIK","SANGAT BAIK"))))</f>
        <v>BAIK</v>
      </c>
      <c r="I51" t="str">
        <f>IF(E51&lt;2,"SANGAT KURANG",IF(E51&lt;2.5,"KURANG",IF(E51&lt;3,"CUKUP",IF(E51&lt;3.5,"BAIK","SANGAT BAIK"))))</f>
        <v>BAIK</v>
      </c>
    </row>
    <row r="52" spans="1:9" x14ac:dyDescent="0.25">
      <c r="A52" s="1" t="s">
        <v>276</v>
      </c>
      <c r="B52" s="1" t="s">
        <v>275</v>
      </c>
      <c r="C52" s="32">
        <v>3.1379999999999999</v>
      </c>
      <c r="D52" s="32">
        <v>2.87</v>
      </c>
      <c r="E52" s="33">
        <v>2.82</v>
      </c>
      <c r="G52" t="str">
        <f>IF(C52&lt;2,"SANGAT KURANG",IF(C52&lt;2.5,"KURANG",IF(C52&lt;3,"CUKUP",IF(C52&lt;3.5,"BAIK","SANGAT BAIK"))))</f>
        <v>BAIK</v>
      </c>
      <c r="H52" t="str">
        <f>IF(D52&lt;2,"SANGAT KURANG",IF(D52&lt;2.5,"KURANG",IF(D52&lt;3,"CUKUP",IF(D52&lt;3.5,"BAIK","SANGAT BAIK"))))</f>
        <v>CUKUP</v>
      </c>
      <c r="I52" t="str">
        <f>IF(E52&lt;2,"SANGAT KURANG",IF(E52&lt;2.5,"KURANG",IF(E52&lt;3,"CUKUP",IF(E52&lt;3.5,"BAIK","SANGAT BAIK"))))</f>
        <v>CUKUP</v>
      </c>
    </row>
    <row r="53" spans="1:9" x14ac:dyDescent="0.25">
      <c r="A53" s="1" t="s">
        <v>285</v>
      </c>
      <c r="B53" s="1" t="s">
        <v>284</v>
      </c>
      <c r="C53" s="32">
        <v>2.972</v>
      </c>
      <c r="D53" s="32">
        <v>3.04</v>
      </c>
      <c r="E53" s="33">
        <v>3.01</v>
      </c>
      <c r="G53" t="str">
        <f>IF(C53&lt;2,"SANGAT KURANG",IF(C53&lt;2.5,"KURANG",IF(C53&lt;3,"CUKUP",IF(C53&lt;3.5,"BAIK","SANGAT BAIK"))))</f>
        <v>CUKUP</v>
      </c>
      <c r="H53" t="str">
        <f>IF(D53&lt;2,"SANGAT KURANG",IF(D53&lt;2.5,"KURANG",IF(D53&lt;3,"CUKUP",IF(D53&lt;3.5,"BAIK","SANGAT BAIK"))))</f>
        <v>BAIK</v>
      </c>
      <c r="I53" t="str">
        <f>IF(E53&lt;2,"SANGAT KURANG",IF(E53&lt;2.5,"KURANG",IF(E53&lt;3,"CUKUP",IF(E53&lt;3.5,"BAIK","SANGAT BAIK"))))</f>
        <v>BAIK</v>
      </c>
    </row>
    <row r="54" spans="1:9" x14ac:dyDescent="0.25">
      <c r="A54" s="4" t="s">
        <v>192</v>
      </c>
      <c r="B54" s="4" t="s">
        <v>191</v>
      </c>
      <c r="C54" s="32">
        <v>2.6389999999999998</v>
      </c>
      <c r="D54" s="32">
        <v>2.65</v>
      </c>
      <c r="E54" s="33">
        <v>2.5</v>
      </c>
      <c r="G54" t="str">
        <f>IF(C54&lt;2,"SANGAT KURANG",IF(C54&lt;2.5,"KURANG",IF(C54&lt;3,"CUKUP",IF(C54&lt;3.5,"BAIK","SANGAT BAIK"))))</f>
        <v>CUKUP</v>
      </c>
      <c r="H54" t="str">
        <f>IF(D54&lt;2,"SANGAT KURANG",IF(D54&lt;2.5,"KURANG",IF(D54&lt;3,"CUKUP",IF(D54&lt;3.5,"BAIK","SANGAT BAIK"))))</f>
        <v>CUKUP</v>
      </c>
      <c r="I54" t="str">
        <f>IF(E54&lt;2,"SANGAT KURANG",IF(E54&lt;2.5,"KURANG",IF(E54&lt;3,"CUKUP",IF(E54&lt;3.5,"BAIK","SANGAT BAIK"))))</f>
        <v>CUKUP</v>
      </c>
    </row>
    <row r="55" spans="1:9" x14ac:dyDescent="0.25">
      <c r="A55" s="1" t="s">
        <v>200</v>
      </c>
      <c r="B55" s="1" t="s">
        <v>400</v>
      </c>
      <c r="C55" s="32">
        <v>3.3050000000000002</v>
      </c>
      <c r="D55" s="32">
        <v>2.98</v>
      </c>
      <c r="E55" s="33">
        <v>3.15</v>
      </c>
      <c r="G55" t="str">
        <f>IF(C55&lt;2,"SANGAT KURANG",IF(C55&lt;2.5,"KURANG",IF(C55&lt;3,"CUKUP",IF(C55&lt;3.5,"BAIK","SANGAT BAIK"))))</f>
        <v>BAIK</v>
      </c>
      <c r="H55" t="str">
        <f>IF(D55&lt;2,"SANGAT KURANG",IF(D55&lt;2.5,"KURANG",IF(D55&lt;3,"CUKUP",IF(D55&lt;3.5,"BAIK","SANGAT BAIK"))))</f>
        <v>CUKUP</v>
      </c>
      <c r="I55" t="str">
        <f>IF(E55&lt;2,"SANGAT KURANG",IF(E55&lt;2.5,"KURANG",IF(E55&lt;3,"CUKUP",IF(E55&lt;3.5,"BAIK","SANGAT BAIK"))))</f>
        <v>BAIK</v>
      </c>
    </row>
    <row r="56" spans="1:9" x14ac:dyDescent="0.25">
      <c r="A56" s="5" t="s">
        <v>329</v>
      </c>
      <c r="B56" s="5" t="s">
        <v>328</v>
      </c>
      <c r="C56" s="32">
        <v>3.25</v>
      </c>
      <c r="D56" s="32">
        <v>3</v>
      </c>
      <c r="E56" s="33">
        <v>3.01</v>
      </c>
      <c r="G56" t="str">
        <f>IF(C56&lt;2,"SANGAT KURANG",IF(C56&lt;2.5,"KURANG",IF(C56&lt;3,"CUKUP",IF(C56&lt;3.5,"BAIK","SANGAT BAIK"))))</f>
        <v>BAIK</v>
      </c>
      <c r="H56" t="str">
        <f>IF(D56&lt;2,"SANGAT KURANG",IF(D56&lt;2.5,"KURANG",IF(D56&lt;3,"CUKUP",IF(D56&lt;3.5,"BAIK","SANGAT BAIK"))))</f>
        <v>BAIK</v>
      </c>
      <c r="I56" t="str">
        <f>IF(E56&lt;2,"SANGAT KURANG",IF(E56&lt;2.5,"KURANG",IF(E56&lt;3,"CUKUP",IF(E56&lt;3.5,"BAIK","SANGAT BAIK"))))</f>
        <v>BAIK</v>
      </c>
    </row>
    <row r="57" spans="1:9" x14ac:dyDescent="0.25">
      <c r="A57" s="4" t="s">
        <v>220</v>
      </c>
      <c r="B57" s="4" t="s">
        <v>219</v>
      </c>
      <c r="C57" s="32">
        <v>3.472</v>
      </c>
      <c r="D57" s="32">
        <v>3.2</v>
      </c>
      <c r="E57" s="33">
        <v>3.19</v>
      </c>
      <c r="G57" t="str">
        <f>IF(C57&lt;2,"SANGAT KURANG",IF(C57&lt;2.5,"KURANG",IF(C57&lt;3,"CUKUP",IF(C57&lt;3.5,"BAIK","SANGAT BAIK"))))</f>
        <v>BAIK</v>
      </c>
      <c r="H57" t="str">
        <f>IF(D57&lt;2,"SANGAT KURANG",IF(D57&lt;2.5,"KURANG",IF(D57&lt;3,"CUKUP",IF(D57&lt;3.5,"BAIK","SANGAT BAIK"))))</f>
        <v>BAIK</v>
      </c>
      <c r="I57" t="str">
        <f>IF(E57&lt;2,"SANGAT KURANG",IF(E57&lt;2.5,"KURANG",IF(E57&lt;3,"CUKUP",IF(E57&lt;3.5,"BAIK","SANGAT BAIK"))))</f>
        <v>BAIK</v>
      </c>
    </row>
    <row r="58" spans="1:9" x14ac:dyDescent="0.25">
      <c r="A58" s="1" t="s">
        <v>228</v>
      </c>
      <c r="B58" s="1" t="s">
        <v>227</v>
      </c>
      <c r="C58" s="32">
        <v>3.694</v>
      </c>
      <c r="D58" s="32">
        <v>3.57</v>
      </c>
      <c r="E58" s="33">
        <v>3.53</v>
      </c>
      <c r="G58" t="str">
        <f>IF(C58&lt;2,"SANGAT KURANG",IF(C58&lt;2.5,"KURANG",IF(C58&lt;3,"CUKUP",IF(C58&lt;3.5,"BAIK","SANGAT BAIK"))))</f>
        <v>SANGAT BAIK</v>
      </c>
      <c r="H58" t="str">
        <f>IF(D58&lt;2,"SANGAT KURANG",IF(D58&lt;2.5,"KURANG",IF(D58&lt;3,"CUKUP",IF(D58&lt;3.5,"BAIK","SANGAT BAIK"))))</f>
        <v>SANGAT BAIK</v>
      </c>
      <c r="I58" t="str">
        <f>IF(E58&lt;2,"SANGAT KURANG",IF(E58&lt;2.5,"KURANG",IF(E58&lt;3,"CUKUP",IF(E58&lt;3.5,"BAIK","SANGAT BAIK"))))</f>
        <v>SANGAT BAIK</v>
      </c>
    </row>
    <row r="59" spans="1:9" x14ac:dyDescent="0.25">
      <c r="A59" s="1" t="s">
        <v>291</v>
      </c>
      <c r="B59" s="1" t="s">
        <v>290</v>
      </c>
      <c r="C59" s="32">
        <v>2.9159999999999999</v>
      </c>
      <c r="D59" s="32">
        <v>2.83</v>
      </c>
      <c r="E59" s="33">
        <v>2.87</v>
      </c>
      <c r="G59" t="str">
        <f>IF(C59&lt;2,"SANGAT KURANG",IF(C59&lt;2.5,"KURANG",IF(C59&lt;3,"CUKUP",IF(C59&lt;3.5,"BAIK","SANGAT BAIK"))))</f>
        <v>CUKUP</v>
      </c>
      <c r="H59" t="str">
        <f>IF(D59&lt;2,"SANGAT KURANG",IF(D59&lt;2.5,"KURANG",IF(D59&lt;3,"CUKUP",IF(D59&lt;3.5,"BAIK","SANGAT BAIK"))))</f>
        <v>CUKUP</v>
      </c>
      <c r="I59" t="str">
        <f>IF(E59&lt;2,"SANGAT KURANG",IF(E59&lt;2.5,"KURANG",IF(E59&lt;3,"CUKUP",IF(E59&lt;3.5,"BAIK","SANGAT BAIK"))))</f>
        <v>CUKUP</v>
      </c>
    </row>
    <row r="60" spans="1:9" x14ac:dyDescent="0.25">
      <c r="A60" s="4" t="s">
        <v>335</v>
      </c>
      <c r="B60" s="4" t="s">
        <v>334</v>
      </c>
      <c r="C60" s="32">
        <v>3.3610000000000002</v>
      </c>
      <c r="D60" s="32">
        <v>3.02</v>
      </c>
      <c r="E60" s="33">
        <v>2.89</v>
      </c>
      <c r="G60" t="str">
        <f>IF(C60&lt;2,"SANGAT KURANG",IF(C60&lt;2.5,"KURANG",IF(C60&lt;3,"CUKUP",IF(C60&lt;3.5,"BAIK","SANGAT BAIK"))))</f>
        <v>BAIK</v>
      </c>
      <c r="H60" t="str">
        <f>IF(D60&lt;2,"SANGAT KURANG",IF(D60&lt;2.5,"KURANG",IF(D60&lt;3,"CUKUP",IF(D60&lt;3.5,"BAIK","SANGAT BAIK"))))</f>
        <v>BAIK</v>
      </c>
      <c r="I60" t="str">
        <f>IF(E60&lt;2,"SANGAT KURANG",IF(E60&lt;2.5,"KURANG",IF(E60&lt;3,"CUKUP",IF(E60&lt;3.5,"BAIK","SANGAT BAIK"))))</f>
        <v>CUKUP</v>
      </c>
    </row>
    <row r="61" spans="1:9" x14ac:dyDescent="0.25">
      <c r="A61" s="4" t="s">
        <v>299</v>
      </c>
      <c r="B61" s="4" t="s">
        <v>298</v>
      </c>
      <c r="C61" s="32">
        <v>3.472</v>
      </c>
      <c r="D61" s="32">
        <v>3.2</v>
      </c>
      <c r="E61" s="33">
        <v>3.05</v>
      </c>
      <c r="G61" t="str">
        <f>IF(C61&lt;2,"SANGAT KURANG",IF(C61&lt;2.5,"KURANG",IF(C61&lt;3,"CUKUP",IF(C61&lt;3.5,"BAIK","SANGAT BAIK"))))</f>
        <v>BAIK</v>
      </c>
      <c r="H61" t="str">
        <f>IF(D61&lt;2,"SANGAT KURANG",IF(D61&lt;2.5,"KURANG",IF(D61&lt;3,"CUKUP",IF(D61&lt;3.5,"BAIK","SANGAT BAIK"))))</f>
        <v>BAIK</v>
      </c>
      <c r="I61" t="str">
        <f>IF(E61&lt;2,"SANGAT KURANG",IF(E61&lt;2.5,"KURANG",IF(E61&lt;3,"CUKUP",IF(E61&lt;3.5,"BAIK","SANGAT BAIK"))))</f>
        <v>BAIK</v>
      </c>
    </row>
    <row r="62" spans="1:9" x14ac:dyDescent="0.25">
      <c r="A62" s="1" t="s">
        <v>232</v>
      </c>
      <c r="B62" s="1" t="s">
        <v>231</v>
      </c>
      <c r="C62" s="32">
        <v>3.194</v>
      </c>
      <c r="D62" s="32">
        <v>3.02</v>
      </c>
      <c r="E62" s="33">
        <v>3</v>
      </c>
      <c r="G62" t="str">
        <f>IF(C62&lt;2,"SANGAT KURANG",IF(C62&lt;2.5,"KURANG",IF(C62&lt;3,"CUKUP",IF(C62&lt;3.5,"BAIK","SANGAT BAIK"))))</f>
        <v>BAIK</v>
      </c>
      <c r="H62" t="str">
        <f>IF(D62&lt;2,"SANGAT KURANG",IF(D62&lt;2.5,"KURANG",IF(D62&lt;3,"CUKUP",IF(D62&lt;3.5,"BAIK","SANGAT BAIK"))))</f>
        <v>BAIK</v>
      </c>
      <c r="I62" t="str">
        <f>IF(E62&lt;2,"SANGAT KURANG",IF(E62&lt;2.5,"KURANG",IF(E62&lt;3,"CUKUP",IF(E62&lt;3.5,"BAIK","SANGAT BAIK"))))</f>
        <v>BAIK</v>
      </c>
    </row>
    <row r="63" spans="1:9" x14ac:dyDescent="0.25">
      <c r="A63" s="1" t="s">
        <v>230</v>
      </c>
      <c r="B63" s="1" t="s">
        <v>229</v>
      </c>
      <c r="C63" s="32">
        <v>2.8879999999999999</v>
      </c>
      <c r="D63" s="32">
        <v>2.81</v>
      </c>
      <c r="E63" s="25">
        <v>2.71</v>
      </c>
      <c r="G63" t="str">
        <f>IF(C63&lt;2,"SANGAT KURANG",IF(C63&lt;2.5,"KURANG",IF(C63&lt;3,"CUKUP",IF(C63&lt;3.5,"BAIK","SANGAT BAIK"))))</f>
        <v>CUKUP</v>
      </c>
      <c r="H63" t="str">
        <f>IF(D63&lt;2,"SANGAT KURANG",IF(D63&lt;2.5,"KURANG",IF(D63&lt;3,"CUKUP",IF(D63&lt;3.5,"BAIK","SANGAT BAIK"))))</f>
        <v>CUKUP</v>
      </c>
      <c r="I63" t="str">
        <f>IF(E63&lt;2,"SANGAT KURANG",IF(E63&lt;2.5,"KURANG",IF(E63&lt;3,"CUKUP",IF(E63&lt;3.5,"BAIK","SANGAT BAIK"))))</f>
        <v>CUKUP</v>
      </c>
    </row>
    <row r="64" spans="1:9" x14ac:dyDescent="0.25">
      <c r="A64" s="1" t="s">
        <v>303</v>
      </c>
      <c r="B64" s="1" t="s">
        <v>302</v>
      </c>
      <c r="C64" s="32">
        <v>2.8610000000000002</v>
      </c>
      <c r="D64" s="32">
        <v>2.8</v>
      </c>
      <c r="E64" s="33">
        <v>2.72</v>
      </c>
      <c r="G64" t="str">
        <f>IF(C64&lt;2,"SANGAT KURANG",IF(C64&lt;2.5,"KURANG",IF(C64&lt;3,"CUKUP",IF(C64&lt;3.5,"BAIK","SANGAT BAIK"))))</f>
        <v>CUKUP</v>
      </c>
      <c r="H64" t="str">
        <f>IF(D64&lt;2,"SANGAT KURANG",IF(D64&lt;2.5,"KURANG",IF(D64&lt;3,"CUKUP",IF(D64&lt;3.5,"BAIK","SANGAT BAIK"))))</f>
        <v>CUKUP</v>
      </c>
      <c r="I64" t="str">
        <f>IF(E64&lt;2,"SANGAT KURANG",IF(E64&lt;2.5,"KURANG",IF(E64&lt;3,"CUKUP",IF(E64&lt;3.5,"BAIK","SANGAT BAIK"))))</f>
        <v>CUKUP</v>
      </c>
    </row>
    <row r="65" spans="1:9" x14ac:dyDescent="0.25">
      <c r="A65" s="1" t="s">
        <v>234</v>
      </c>
      <c r="B65" s="1" t="s">
        <v>233</v>
      </c>
      <c r="C65" s="32">
        <v>3.3050000000000002</v>
      </c>
      <c r="D65" s="32">
        <v>2.98</v>
      </c>
      <c r="E65" s="33">
        <v>2.97</v>
      </c>
      <c r="G65" t="str">
        <f>IF(C65&lt;2,"SANGAT KURANG",IF(C65&lt;2.5,"KURANG",IF(C65&lt;3,"CUKUP",IF(C65&lt;3.5,"BAIK","SANGAT BAIK"))))</f>
        <v>BAIK</v>
      </c>
      <c r="H65" t="str">
        <f>IF(D65&lt;2,"SANGAT KURANG",IF(D65&lt;2.5,"KURANG",IF(D65&lt;3,"CUKUP",IF(D65&lt;3.5,"BAIK","SANGAT BAIK"))))</f>
        <v>CUKUP</v>
      </c>
      <c r="I65" t="str">
        <f>IF(E65&lt;2,"SANGAT KURANG",IF(E65&lt;2.5,"KURANG",IF(E65&lt;3,"CUKUP",IF(E65&lt;3.5,"BAIK","SANGAT BAIK"))))</f>
        <v>CUKUP</v>
      </c>
    </row>
    <row r="66" spans="1:9" x14ac:dyDescent="0.25">
      <c r="A66" s="1" t="s">
        <v>212</v>
      </c>
      <c r="B66" s="1" t="s">
        <v>211</v>
      </c>
      <c r="C66" s="32">
        <v>2.6110000000000002</v>
      </c>
      <c r="D66" s="32">
        <v>2.52</v>
      </c>
      <c r="E66" s="33">
        <v>2.65</v>
      </c>
      <c r="G66" t="str">
        <f>IF(C66&lt;2,"SANGAT KURANG",IF(C66&lt;2.5,"KURANG",IF(C66&lt;3,"CUKUP",IF(C66&lt;3.5,"BAIK","SANGAT BAIK"))))</f>
        <v>CUKUP</v>
      </c>
      <c r="H66" t="str">
        <f>IF(D66&lt;2,"SANGAT KURANG",IF(D66&lt;2.5,"KURANG",IF(D66&lt;3,"CUKUP",IF(D66&lt;3.5,"BAIK","SANGAT BAIK"))))</f>
        <v>CUKUP</v>
      </c>
      <c r="I66" t="str">
        <f>IF(E66&lt;2,"SANGAT KURANG",IF(E66&lt;2.5,"KURANG",IF(E66&lt;3,"CUKUP",IF(E66&lt;3.5,"BAIK","SANGAT BAIK"))))</f>
        <v>CUKUP</v>
      </c>
    </row>
    <row r="67" spans="1:9" x14ac:dyDescent="0.25">
      <c r="A67" s="1" t="s">
        <v>309</v>
      </c>
      <c r="B67" s="1" t="s">
        <v>308</v>
      </c>
      <c r="C67" s="32">
        <v>3.3330000000000002</v>
      </c>
      <c r="D67" s="32">
        <v>3.06</v>
      </c>
      <c r="E67" s="33">
        <v>2.79</v>
      </c>
      <c r="G67" t="str">
        <f>IF(C67&lt;2,"SANGAT KURANG",IF(C67&lt;2.5,"KURANG",IF(C67&lt;3,"CUKUP",IF(C67&lt;3.5,"BAIK","SANGAT BAIK"))))</f>
        <v>BAIK</v>
      </c>
      <c r="H67" t="str">
        <f>IF(D67&lt;2,"SANGAT KURANG",IF(D67&lt;2.5,"KURANG",IF(D67&lt;3,"CUKUP",IF(D67&lt;3.5,"BAIK","SANGAT BAIK"))))</f>
        <v>BAIK</v>
      </c>
      <c r="I67" t="str">
        <f>IF(E67&lt;2,"SANGAT KURANG",IF(E67&lt;2.5,"KURANG",IF(E67&lt;3,"CUKUP",IF(E67&lt;3.5,"BAIK","SANGAT BAIK"))))</f>
        <v>CUKUP</v>
      </c>
    </row>
    <row r="68" spans="1:9" x14ac:dyDescent="0.25">
      <c r="A68" s="1" t="s">
        <v>307</v>
      </c>
      <c r="B68" s="1" t="s">
        <v>306</v>
      </c>
      <c r="C68" s="32">
        <v>3.4159999999999999</v>
      </c>
      <c r="D68" s="32">
        <v>3.17</v>
      </c>
      <c r="E68" s="33">
        <v>3.13</v>
      </c>
      <c r="G68" t="str">
        <f>IF(C68&lt;2,"SANGAT KURANG",IF(C68&lt;2.5,"KURANG",IF(C68&lt;3,"CUKUP",IF(C68&lt;3.5,"BAIK","SANGAT BAIK"))))</f>
        <v>BAIK</v>
      </c>
      <c r="H68" t="str">
        <f>IF(D68&lt;2,"SANGAT KURANG",IF(D68&lt;2.5,"KURANG",IF(D68&lt;3,"CUKUP",IF(D68&lt;3.5,"BAIK","SANGAT BAIK"))))</f>
        <v>BAIK</v>
      </c>
      <c r="I68" t="str">
        <f>IF(E68&lt;2,"SANGAT KURANG",IF(E68&lt;2.5,"KURANG",IF(E68&lt;3,"CUKUP",IF(E68&lt;3.5,"BAIK","SANGAT BAIK"))))</f>
        <v>BAIK</v>
      </c>
    </row>
    <row r="69" spans="1:9" x14ac:dyDescent="0.25">
      <c r="A69" s="5" t="s">
        <v>274</v>
      </c>
      <c r="B69" s="5" t="s">
        <v>273</v>
      </c>
      <c r="C69" s="32">
        <v>3.2770000000000001</v>
      </c>
      <c r="D69" s="32">
        <v>3.07</v>
      </c>
      <c r="E69" s="33">
        <v>3.12</v>
      </c>
      <c r="G69" t="str">
        <f>IF(C69&lt;2,"SANGAT KURANG",IF(C69&lt;2.5,"KURANG",IF(C69&lt;3,"CUKUP",IF(C69&lt;3.5,"BAIK","SANGAT BAIK"))))</f>
        <v>BAIK</v>
      </c>
      <c r="H69" t="str">
        <f>IF(D69&lt;2,"SANGAT KURANG",IF(D69&lt;2.5,"KURANG",IF(D69&lt;3,"CUKUP",IF(D69&lt;3.5,"BAIK","SANGAT BAIK"))))</f>
        <v>BAIK</v>
      </c>
      <c r="I69" t="str">
        <f>IF(E69&lt;2,"SANGAT KURANG",IF(E69&lt;2.5,"KURANG",IF(E69&lt;3,"CUKUP",IF(E69&lt;3.5,"BAIK","SANGAT BAIK"))))</f>
        <v>BAIK</v>
      </c>
    </row>
    <row r="70" spans="1:9" x14ac:dyDescent="0.25">
      <c r="A70" s="1" t="s">
        <v>264</v>
      </c>
      <c r="B70" s="1" t="s">
        <v>263</v>
      </c>
      <c r="C70" s="32">
        <v>3.4169999999999998</v>
      </c>
      <c r="D70" s="32">
        <v>3.28</v>
      </c>
      <c r="E70" s="33">
        <v>3.03</v>
      </c>
      <c r="G70" t="str">
        <f>IF(C70&lt;2,"SANGAT KURANG",IF(C70&lt;2.5,"KURANG",IF(C70&lt;3,"CUKUP",IF(C70&lt;3.5,"BAIK","SANGAT BAIK"))))</f>
        <v>BAIK</v>
      </c>
      <c r="H70" t="str">
        <f>IF(D70&lt;2,"SANGAT KURANG",IF(D70&lt;2.5,"KURANG",IF(D70&lt;3,"CUKUP",IF(D70&lt;3.5,"BAIK","SANGAT BAIK"))))</f>
        <v>BAIK</v>
      </c>
      <c r="I70" t="str">
        <f>IF(E70&lt;2,"SANGAT KURANG",IF(E70&lt;2.5,"KURANG",IF(E70&lt;3,"CUKUP",IF(E70&lt;3.5,"BAIK","SANGAT BAIK"))))</f>
        <v>BAIK</v>
      </c>
    </row>
    <row r="71" spans="1:9" x14ac:dyDescent="0.25">
      <c r="A71" s="1" t="s">
        <v>248</v>
      </c>
      <c r="B71" s="1" t="s">
        <v>247</v>
      </c>
      <c r="C71" s="32">
        <v>3.3519999999999999</v>
      </c>
      <c r="D71" s="32">
        <v>3.52</v>
      </c>
      <c r="E71" s="33">
        <v>3.45</v>
      </c>
      <c r="G71" t="str">
        <f>IF(C71&lt;2,"SANGAT KURANG",IF(C71&lt;2.5,"KURANG",IF(C71&lt;3,"CUKUP",IF(C71&lt;3.5,"BAIK","SANGAT BAIK"))))</f>
        <v>BAIK</v>
      </c>
      <c r="H71" t="str">
        <f>IF(D71&lt;2,"SANGAT KURANG",IF(D71&lt;2.5,"KURANG",IF(D71&lt;3,"CUKUP",IF(D71&lt;3.5,"BAIK","SANGAT BAIK"))))</f>
        <v>SANGAT BAIK</v>
      </c>
      <c r="I71" t="str">
        <f>IF(E71&lt;2,"SANGAT KURANG",IF(E71&lt;2.5,"KURANG",IF(E71&lt;3,"CUKUP",IF(E71&lt;3.5,"BAIK","SANGAT BAIK"))))</f>
        <v>BAIK</v>
      </c>
    </row>
    <row r="72" spans="1:9" x14ac:dyDescent="0.25">
      <c r="A72" s="1" t="s">
        <v>186</v>
      </c>
      <c r="B72" s="1" t="s">
        <v>185</v>
      </c>
      <c r="C72" s="32">
        <v>3.25</v>
      </c>
      <c r="D72" s="32">
        <v>3.22</v>
      </c>
      <c r="E72" s="33">
        <v>3.2</v>
      </c>
      <c r="G72" t="str">
        <f>IF(C72&lt;2,"SANGAT KURANG",IF(C72&lt;2.5,"KURANG",IF(C72&lt;3,"CUKUP",IF(C72&lt;3.5,"BAIK","SANGAT BAIK"))))</f>
        <v>BAIK</v>
      </c>
      <c r="H72" t="str">
        <f>IF(D72&lt;2,"SANGAT KURANG",IF(D72&lt;2.5,"KURANG",IF(D72&lt;3,"CUKUP",IF(D72&lt;3.5,"BAIK","SANGAT BAIK"))))</f>
        <v>BAIK</v>
      </c>
      <c r="I72" t="str">
        <f>IF(E72&lt;2,"SANGAT KURANG",IF(E72&lt;2.5,"KURANG",IF(E72&lt;3,"CUKUP",IF(E72&lt;3.5,"BAIK","SANGAT BAIK"))))</f>
        <v>BAIK</v>
      </c>
    </row>
    <row r="73" spans="1:9" x14ac:dyDescent="0.25">
      <c r="A73" s="4" t="s">
        <v>318</v>
      </c>
      <c r="B73" s="1" t="s">
        <v>319</v>
      </c>
      <c r="C73" s="32">
        <v>3.3050000000000002</v>
      </c>
      <c r="D73" s="32">
        <v>3.09</v>
      </c>
      <c r="E73" s="33">
        <v>3.01</v>
      </c>
      <c r="G73" t="str">
        <f>IF(C73&lt;2,"SANGAT KURANG",IF(C73&lt;2.5,"KURANG",IF(C73&lt;3,"CUKUP",IF(C73&lt;3.5,"BAIK","SANGAT BAIK"))))</f>
        <v>BAIK</v>
      </c>
      <c r="H73" t="str">
        <f>IF(D73&lt;2,"SANGAT KURANG",IF(D73&lt;2.5,"KURANG",IF(D73&lt;3,"CUKUP",IF(D73&lt;3.5,"BAIK","SANGAT BAIK"))))</f>
        <v>BAIK</v>
      </c>
      <c r="I73" t="str">
        <f>IF(E73&lt;2,"SANGAT KURANG",IF(E73&lt;2.5,"KURANG",IF(E73&lt;3,"CUKUP",IF(E73&lt;3.5,"BAIK","SANGAT BAIK"))))</f>
        <v>BAIK</v>
      </c>
    </row>
    <row r="74" spans="1:9" x14ac:dyDescent="0.25">
      <c r="A74" s="1" t="s">
        <v>236</v>
      </c>
      <c r="B74" s="1" t="s">
        <v>235</v>
      </c>
      <c r="C74" s="32">
        <v>3.1110000000000002</v>
      </c>
      <c r="D74" s="32">
        <v>3.02</v>
      </c>
      <c r="E74" s="33">
        <v>3.1</v>
      </c>
      <c r="G74" t="str">
        <f>IF(C74&lt;2,"SANGAT KURANG",IF(C74&lt;2.5,"KURANG",IF(C74&lt;3,"CUKUP",IF(C74&lt;3.5,"BAIK","SANGAT BAIK"))))</f>
        <v>BAIK</v>
      </c>
      <c r="H74" t="str">
        <f>IF(D74&lt;2,"SANGAT KURANG",IF(D74&lt;2.5,"KURANG",IF(D74&lt;3,"CUKUP",IF(D74&lt;3.5,"BAIK","SANGAT BAIK"))))</f>
        <v>BAIK</v>
      </c>
      <c r="I74" t="str">
        <f>IF(E74&lt;2,"SANGAT KURANG",IF(E74&lt;2.5,"KURANG",IF(E74&lt;3,"CUKUP",IF(E74&lt;3.5,"BAIK","SANGAT BAIK"))))</f>
        <v>BAIK</v>
      </c>
    </row>
    <row r="75" spans="1:9" x14ac:dyDescent="0.25">
      <c r="A75" s="4" t="s">
        <v>322</v>
      </c>
      <c r="B75" s="4" t="s">
        <v>323</v>
      </c>
      <c r="C75" s="32">
        <v>3.6379999999999999</v>
      </c>
      <c r="D75" s="32">
        <v>3.54</v>
      </c>
      <c r="E75" s="33">
        <v>3.34</v>
      </c>
      <c r="G75" t="str">
        <f>IF(C75&lt;2,"SANGAT KURANG",IF(C75&lt;2.5,"KURANG",IF(C75&lt;3,"CUKUP",IF(C75&lt;3.5,"BAIK","SANGAT BAIK"))))</f>
        <v>SANGAT BAIK</v>
      </c>
      <c r="H75" t="str">
        <f>IF(D75&lt;2,"SANGAT KURANG",IF(D75&lt;2.5,"KURANG",IF(D75&lt;3,"CUKUP",IF(D75&lt;3.5,"BAIK","SANGAT BAIK"))))</f>
        <v>SANGAT BAIK</v>
      </c>
      <c r="I75" t="str">
        <f>IF(E75&lt;2,"SANGAT KURANG",IF(E75&lt;2.5,"KURANG",IF(E75&lt;3,"CUKUP",IF(E75&lt;3.5,"BAIK","SANGAT BAIK"))))</f>
        <v>BAIK</v>
      </c>
    </row>
    <row r="76" spans="1:9" x14ac:dyDescent="0.25">
      <c r="A76" s="4" t="s">
        <v>331</v>
      </c>
      <c r="B76" s="4" t="s">
        <v>330</v>
      </c>
      <c r="C76" s="32">
        <v>3.3330000000000002</v>
      </c>
      <c r="D76" s="32">
        <v>3.33</v>
      </c>
      <c r="E76" s="33">
        <v>3.26</v>
      </c>
      <c r="G76" t="str">
        <f>IF(C76&lt;2,"SANGAT KURANG",IF(C76&lt;2.5,"KURANG",IF(C76&lt;3,"CUKUP",IF(C76&lt;3.5,"BAIK","SANGAT BAIK"))))</f>
        <v>BAIK</v>
      </c>
      <c r="H76" t="str">
        <f>IF(D76&lt;2,"SANGAT KURANG",IF(D76&lt;2.5,"KURANG",IF(D76&lt;3,"CUKUP",IF(D76&lt;3.5,"BAIK","SANGAT BAIK"))))</f>
        <v>BAIK</v>
      </c>
      <c r="I76" t="str">
        <f>IF(E76&lt;2,"SANGAT KURANG",IF(E76&lt;2.5,"KURANG",IF(E76&lt;3,"CUKUP",IF(E76&lt;3.5,"BAIK","SANGAT BAIK"))))</f>
        <v>BAIK</v>
      </c>
    </row>
  </sheetData>
  <sortState xmlns:xlrd2="http://schemas.microsoft.com/office/spreadsheetml/2017/richdata2" ref="A2:I76">
    <sortCondition ref="B2:B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42</vt:lpstr>
      <vt:lpstr>43</vt:lpstr>
      <vt:lpstr>fix42</vt:lpstr>
      <vt:lpstr>fix43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GKA</dc:creator>
  <cp:lastModifiedBy>AERLANGGA OFFICE</cp:lastModifiedBy>
  <dcterms:created xsi:type="dcterms:W3CDTF">2012-05-16T13:06:18Z</dcterms:created>
  <dcterms:modified xsi:type="dcterms:W3CDTF">2022-02-13T13:50:19Z</dcterms:modified>
</cp:coreProperties>
</file>